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44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6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7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theme/themeOverride8.xml" ContentType="application/vnd.openxmlformats-officedocument.themeOverride+xml"/>
  <Override PartName="/xl/charts/chart47.xml" ContentType="application/vnd.openxmlformats-officedocument.drawingml.chart+xml"/>
  <Override PartName="/xl/theme/themeOverride9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0.xml" ContentType="application/vnd.openxmlformats-officedocument.themeOverride+xml"/>
  <Override PartName="/xl/charts/chart4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1.xml" ContentType="application/vnd.openxmlformats-officedocument.themeOverride+xml"/>
  <Override PartName="/xl/drawings/drawing49.xml" ContentType="application/vnd.openxmlformats-officedocument.drawing+xml"/>
  <Override PartName="/xl/charts/chart50.xml" ContentType="application/vnd.openxmlformats-officedocument.drawingml.chart+xml"/>
  <Override PartName="/xl/theme/themeOverride12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6_Mar/"/>
    </mc:Choice>
  </mc:AlternateContent>
  <xr:revisionPtr revIDLastSave="14276" documentId="8_{92C3A557-5A18-46A9-8043-1EFBE5E9B357}" xr6:coauthVersionLast="47" xr6:coauthVersionMax="47" xr10:uidLastSave="{373FC382-D47F-40BB-942E-70E5C3342C7F}"/>
  <bookViews>
    <workbookView xWindow="29565" yWindow="855" windowWidth="23520" windowHeight="13875" tabRatio="908" firstSheet="29" activeTab="44" xr2:uid="{0E34F550-8F97-4659-928A-E02B7A4ED26F}"/>
  </bookViews>
  <sheets>
    <sheet name="1.1.Инфляцын төсөөлөл" sheetId="228" r:id="rId1"/>
    <sheet name="1.2 Инфляцын эрсдэл" sheetId="275" r:id="rId2"/>
    <sheet name="1. Инфляц" sheetId="102" r:id="rId3"/>
    <sheet name="1.1" sheetId="247" r:id="rId4"/>
    <sheet name="1.2" sheetId="288" r:id="rId5"/>
    <sheet name="1.3" sheetId="103" r:id="rId6"/>
    <sheet name="1.4" sheetId="269" r:id="rId7"/>
    <sheet name="2. ЭЗӨ" sheetId="28" r:id="rId8"/>
    <sheet name="2. ЭЗӨ-2" sheetId="11" r:id="rId9"/>
    <sheet name="2.ЭЗӨ-3" sheetId="91" r:id="rId10"/>
    <sheet name="2.1" sheetId="287" r:id="rId11"/>
    <sheet name="2.2" sheetId="195" r:id="rId12"/>
    <sheet name="2.3" sheetId="196" r:id="rId13"/>
    <sheet name="2.5" sheetId="283" r:id="rId14"/>
    <sheet name="2.6" sheetId="181" r:id="rId15"/>
    <sheet name="2.7" sheetId="235" r:id="rId16"/>
    <sheet name="2.8" sheetId="12" r:id="rId17"/>
    <sheet name="2.9" sheetId="244" r:id="rId18"/>
    <sheet name="2.10" sheetId="249" r:id="rId19"/>
    <sheet name="3.1 Хөдөлмөр" sheetId="109" r:id="rId20"/>
    <sheet name="х 3.1" sheetId="246" r:id="rId21"/>
    <sheet name="3.1" sheetId="208" r:id="rId22"/>
    <sheet name="3.3" sheetId="237" r:id="rId23"/>
    <sheet name="3.4" sheetId="207" r:id="rId24"/>
    <sheet name="3.5" sheetId="211" r:id="rId25"/>
    <sheet name="3.6" sheetId="212" r:id="rId26"/>
    <sheet name="3.2.1 Мөнгө, зээл" sheetId="276" r:id="rId27"/>
    <sheet name="3.7" sheetId="277" r:id="rId28"/>
    <sheet name="3.8" sheetId="278" r:id="rId29"/>
    <sheet name="3.9" sheetId="279" r:id="rId30"/>
    <sheet name="3.10" sheetId="280" r:id="rId31"/>
    <sheet name="3.11" sheetId="296" r:id="rId32"/>
    <sheet name="3.12" sheetId="297" r:id="rId33"/>
    <sheet name="3.13" sheetId="281" r:id="rId34"/>
    <sheet name="3.14" sheetId="282" r:id="rId35"/>
    <sheet name="3.2.2 Хүү" sheetId="39" r:id="rId36"/>
    <sheet name="3.15" sheetId="125" r:id="rId37"/>
    <sheet name="3.16" sheetId="248" r:id="rId38"/>
    <sheet name="3.17" sheetId="298" r:id="rId39"/>
    <sheet name="3.18" sheetId="245" r:id="rId40"/>
    <sheet name="3.19" sheetId="300" r:id="rId41"/>
    <sheet name="3.20" sheetId="299" r:id="rId42"/>
    <sheet name="3.21" sheetId="301" r:id="rId43"/>
    <sheet name="3.2.3. Ханш" sheetId="252" r:id="rId44"/>
    <sheet name="3.22" sheetId="273" r:id="rId45"/>
    <sheet name="3.23" sheetId="259" r:id="rId46"/>
    <sheet name="3.24" sheetId="272" r:id="rId47"/>
    <sheet name="3.25" sheetId="261" r:id="rId48"/>
    <sheet name="3.2.4 Хөрөнгийн зах" sheetId="303" r:id="rId49"/>
    <sheet name="3.26" sheetId="304" r:id="rId50"/>
    <sheet name="3.27" sheetId="305" r:id="rId51"/>
    <sheet name="3.28" sheetId="306" r:id="rId52"/>
    <sheet name="3.29" sheetId="307" r:id="rId53"/>
    <sheet name="3.30" sheetId="311" r:id="rId54"/>
    <sheet name="3.31" sheetId="308" r:id="rId55"/>
    <sheet name="3.3 Төсөв Х 3.2" sheetId="52" r:id="rId56"/>
    <sheet name="3.22-23" sheetId="53" r:id="rId57"/>
    <sheet name="Х 3.3" sheetId="56" r:id="rId58"/>
    <sheet name="Гадаад орчин 4.1-2" sheetId="58" r:id="rId59"/>
    <sheet name="4.1.3" sheetId="59" r:id="rId60"/>
    <sheet name="4.3 Төлбөрийн тэнцэл" sheetId="61" r:id="rId61"/>
    <sheet name="4.4" sheetId="62" r:id="rId62"/>
    <sheet name="Х 4.1-2" sheetId="295" r:id="rId63"/>
    <sheet name="4.5" sheetId="197" r:id="rId64"/>
    <sheet name="4.6" sheetId="198" r:id="rId65"/>
    <sheet name="4.7" sheetId="66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60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localSheetId="62" hidden="1">'Х 4.1-2'!$A$4:$E$4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60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60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60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60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60">INDEX(#REF!,MATCH(9.999E+307,#REF!),1)</definedName>
    <definedName name="LastDate">INDEX(#REF!,MATCH(9.999E+307,#REF!),1)</definedName>
    <definedName name="LastWeight" localSheetId="60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60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8">'2. ЭЗӨ-2'!$A$1:$AC$30</definedName>
    <definedName name="_xlnm.Print_Area" localSheetId="19">'3.1 Хөдөлмөр'!$A$1:$BW$91</definedName>
    <definedName name="_xlnm.Print_Area" localSheetId="60">'4.3 Төлбөрийн тэнцэл'!$A$1:$AO$30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60">[93]Control!$C$4</definedName>
    <definedName name="Range_DownloadAnnual">[103]Control!$C$4</definedName>
    <definedName name="Range_DownloadDateTime">#REF!</definedName>
    <definedName name="Range_DownloadMonth" localSheetId="60">[93]Control!$C$2</definedName>
    <definedName name="Range_DownloadMonth">[103]Control!$C$2</definedName>
    <definedName name="Range_DownloadQuarter" localSheetId="60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60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60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2" hidden="1">#REF!</definedName>
    <definedName name="Z_254DF0CF_5342_436C_8392_04866B911B72_.wvu.Cols" localSheetId="59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9" hidden="1">'4.1.3'!$S:$T</definedName>
    <definedName name="Z_54FD4859_4825_49C8_AF88_E7B792413D64_.wvu.Cols" localSheetId="60" hidden="1">'4.3 Төлбөрийн тэнцэл'!#REF!</definedName>
    <definedName name="Z_54FD4859_4825_49C8_AF88_E7B792413D64_.wvu.PrintArea" localSheetId="8" hidden="1">'2. ЭЗӨ-2'!$A$1:$V$29</definedName>
    <definedName name="Z_54FD4859_4825_49C8_AF88_E7B792413D64_.wvu.PrintArea" localSheetId="60" hidden="1">'4.3 Төлбөрийн тэнцэл'!$A$1:$K$30</definedName>
    <definedName name="Z_54FD4859_4825_49C8_AF88_E7B792413D64_.wvu.Rows" localSheetId="56" hidden="1">'3.22-23'!$48:$50,'3.22-23'!$52:$55,'3.22-23'!$60:$62</definedName>
    <definedName name="Z_54FD4859_4825_49C8_AF88_E7B792413D64_.wvu.Rows" localSheetId="55" hidden="1">'3.3 Төсөв Х 3.2'!$6:$6,'3.3 Төсөв Х 3.2'!$10:$12</definedName>
    <definedName name="Z_54FD4859_4825_49C8_AF88_E7B792413D64_.wvu.Rows" localSheetId="59" hidden="1">'4.1.3'!#REF!</definedName>
    <definedName name="Z_5B55F06F_38A3_4953_A2E1_A01BECB01CAC_.wvu.Cols" localSheetId="2" hidden="1">#REF!</definedName>
    <definedName name="Z_5B55F06F_38A3_4953_A2E1_A01BECB01CAC_.wvu.Cols" localSheetId="59" hidden="1">'4.1.3'!$S:$T</definedName>
    <definedName name="Z_5B55F06F_38A3_4953_A2E1_A01BECB01CAC_.wvu.Cols" localSheetId="60" hidden="1">'4.3 Төлбөрийн тэнцэл'!#REF!</definedName>
    <definedName name="Z_5B55F06F_38A3_4953_A2E1_A01BECB01CAC_.wvu.PrintArea" localSheetId="60" hidden="1">'4.3 Төлбөрийн тэнцэл'!$A$1:$K$30</definedName>
    <definedName name="Z_5B55F06F_38A3_4953_A2E1_A01BECB01CAC_.wvu.Rows" localSheetId="56" hidden="1">'3.22-23'!$48:$50,'3.22-23'!$52:$55,'3.22-23'!$60:$62</definedName>
    <definedName name="Z_5B55F06F_38A3_4953_A2E1_A01BECB01CAC_.wvu.Rows" localSheetId="55" hidden="1">'3.3 Төсөв Х 3.2'!$6:$6,'3.3 Төсөв Х 3.2'!$10:$12</definedName>
    <definedName name="Z_5B55F06F_38A3_4953_A2E1_A01BECB01CAC_.wvu.Rows" localSheetId="59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2" hidden="1">#REF!</definedName>
    <definedName name="Z_83D4AEBA_9C92_42A7_8C70_A480F50C01E3_.wvu.Cols" localSheetId="59" hidden="1">'4.1.3'!$S:$T</definedName>
    <definedName name="Z_83D4AEBA_9C92_42A7_8C70_A480F50C01E3_.wvu.Cols" localSheetId="60" hidden="1">'4.3 Төлбөрийн тэнцэл'!#REF!</definedName>
    <definedName name="Z_8D4EA38E_ED42_44A9_9431_B3D4F6087B53_.wvu.Cols" localSheetId="2" hidden="1">'1. Инфляц'!$AP:$AV</definedName>
    <definedName name="Z_8D4EA38E_ED42_44A9_9431_B3D4F6087B53_.wvu.Cols" localSheetId="59" hidden="1">'4.1.3'!$S:$T</definedName>
    <definedName name="Z_8D4EA38E_ED42_44A9_9431_B3D4F6087B53_.wvu.Cols" localSheetId="60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8" hidden="1">'2. ЭЗӨ-2'!$A$1:$V$29</definedName>
    <definedName name="Z_8D4EA38E_ED42_44A9_9431_B3D4F6087B53_.wvu.PrintArea" localSheetId="60" hidden="1">'4.3 Төлбөрийн тэнцэл'!$A$1:$K$30</definedName>
    <definedName name="Z_8D4EA38E_ED42_44A9_9431_B3D4F6087B53_.wvu.Rows" localSheetId="56" hidden="1">'3.22-23'!$48:$50,'3.22-23'!$52:$55,'3.22-23'!$60:$62</definedName>
    <definedName name="Z_8D4EA38E_ED42_44A9_9431_B3D4F6087B53_.wvu.Rows" localSheetId="59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2" hidden="1">#REF!</definedName>
    <definedName name="Z_A510ACF3_DF9A_47BB_87AF_862EA6359570_.wvu.Cols" localSheetId="59" hidden="1">'4.1.3'!$S:$T</definedName>
    <definedName name="Z_A510ACF3_DF9A_47BB_87AF_862EA6359570_.wvu.Cols" localSheetId="60" hidden="1">'4.3 Төлбөрийн тэнцэл'!#REF!</definedName>
    <definedName name="Z_A510ACF3_DF9A_47BB_87AF_862EA6359570_.wvu.PrintArea" localSheetId="60" hidden="1">'4.3 Төлбөрийн тэнцэл'!$A$1:$K$30</definedName>
    <definedName name="Z_A510ACF3_DF9A_47BB_87AF_862EA6359570_.wvu.Rows" localSheetId="56" hidden="1">'3.22-23'!$48:$50,'3.22-23'!$52:$55,'3.22-23'!$60:$62</definedName>
    <definedName name="Z_A510ACF3_DF9A_47BB_87AF_862EA6359570_.wvu.Rows" localSheetId="55" hidden="1">'3.3 Төсөв Х 3.2'!$6:$6,'3.3 Төсөв Х 3.2'!$10:$12</definedName>
    <definedName name="Z_A510ACF3_DF9A_47BB_87AF_862EA6359570_.wvu.Rows" localSheetId="59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9" hidden="1">'4.1.3'!$S:$T</definedName>
    <definedName name="Z_B6000075_C6E9_470D_8855_6E4C41B43187_.wvu.Cols" localSheetId="60" hidden="1">'4.3 Төлбөрийн тэнцэл'!#REF!</definedName>
    <definedName name="Z_B6000075_C6E9_470D_8855_6E4C41B43187_.wvu.PrintArea" localSheetId="60" hidden="1">'4.3 Төлбөрийн тэнцэл'!$A$1:$K$30</definedName>
    <definedName name="Z_B6000075_C6E9_470D_8855_6E4C41B43187_.wvu.Rows" localSheetId="56" hidden="1">'3.22-23'!$48:$50,'3.22-23'!$52:$55,'3.22-23'!$60:$62</definedName>
    <definedName name="Z_B6000075_C6E9_470D_8855_6E4C41B43187_.wvu.Rows" localSheetId="55" hidden="1">'3.3 Төсөв Х 3.2'!$6:$6,'3.3 Төсөв Х 3.2'!$10:$12</definedName>
    <definedName name="Z_B6000075_C6E9_470D_8855_6E4C41B43187_.wvu.Rows" localSheetId="59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2" hidden="1">#REF!</definedName>
    <definedName name="Z_DC707E39_0569_4FAA_B5FD_B85110680DF5_.wvu.Cols" localSheetId="59" hidden="1">'4.1.3'!$S:$T</definedName>
    <definedName name="Z_DC707E39_0569_4FAA_B5FD_B85110680DF5_.wvu.Cols" localSheetId="60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60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Lkhagvajargal Lkhagvajav - Personal View" guid="{54FD4859-4825-49C8-AF88-E7B792413D64}" mergeInterval="0" personalView="1" maximized="1" xWindow="-8" yWindow="-8" windowWidth="1382" windowHeight="744" tabRatio="888" activeSheetId="1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Dulamzaya Batjargal - Personal View" guid="{8D4EA38E-ED42-44A9-9431-B3D4F6087B53}" mergeInterval="0" personalView="1" maximized="1" xWindow="-9" yWindow="-9" windowWidth="1938" windowHeight="1048" tabRatio="888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ZT5" i="252" l="1"/>
  <c r="CZU5" i="252"/>
  <c r="CZV5" i="252"/>
  <c r="CZW5" i="252"/>
  <c r="CZX5" i="252"/>
  <c r="CZY5" i="252"/>
  <c r="CZZ5" i="252"/>
  <c r="DAA5" i="252"/>
  <c r="DAB5" i="252"/>
  <c r="DAC5" i="252"/>
  <c r="DAD5" i="252"/>
  <c r="DAE5" i="252"/>
  <c r="DAF5" i="252"/>
  <c r="DAG5" i="252"/>
  <c r="DAH5" i="252"/>
  <c r="DAI5" i="252"/>
  <c r="DAJ5" i="252"/>
  <c r="DAK5" i="252"/>
  <c r="DAL5" i="252"/>
  <c r="DAM5" i="252"/>
  <c r="DAN5" i="252"/>
  <c r="DAO5" i="252"/>
  <c r="DAP5" i="252"/>
  <c r="DAQ5" i="252"/>
  <c r="DAR5" i="252"/>
  <c r="DAS5" i="252"/>
  <c r="DAT5" i="252"/>
  <c r="DAU5" i="252"/>
  <c r="DAV5" i="252"/>
  <c r="DAW5" i="252"/>
  <c r="DAX5" i="252"/>
  <c r="DAY5" i="252"/>
  <c r="DAZ5" i="252"/>
  <c r="DBA5" i="252"/>
  <c r="DBB5" i="252"/>
  <c r="DBC5" i="252"/>
  <c r="DBD5" i="252"/>
  <c r="DBE5" i="252"/>
  <c r="DBF5" i="252"/>
  <c r="DBG5" i="252"/>
  <c r="DBH5" i="252"/>
  <c r="DBI5" i="252"/>
  <c r="DBJ5" i="252"/>
  <c r="DBK5" i="252"/>
  <c r="DBL5" i="252"/>
  <c r="DBM5" i="252"/>
  <c r="DBN5" i="252"/>
  <c r="DBO5" i="252"/>
  <c r="DBP5" i="252"/>
  <c r="DBQ5" i="252"/>
  <c r="DBR5" i="252"/>
  <c r="DBS5" i="252"/>
  <c r="DBT5" i="252"/>
  <c r="DBU5" i="252"/>
  <c r="DBV5" i="252"/>
  <c r="DBW5" i="252"/>
  <c r="DBX5" i="252"/>
  <c r="DBY5" i="252"/>
  <c r="DBZ5" i="252"/>
  <c r="DCA5" i="252"/>
  <c r="DCB5" i="252"/>
  <c r="DCC5" i="252"/>
  <c r="DCD5" i="252"/>
  <c r="DCE5" i="252"/>
  <c r="DCF5" i="252"/>
  <c r="DCG5" i="252"/>
  <c r="DCH5" i="252"/>
  <c r="CZS5" i="252"/>
  <c r="EY37" i="252"/>
  <c r="FK13" i="252"/>
  <c r="FL13" i="252"/>
  <c r="FM13" i="252"/>
  <c r="FK14" i="252"/>
  <c r="FL14" i="252"/>
  <c r="FM14" i="252"/>
  <c r="FK15" i="252"/>
  <c r="FL15" i="252"/>
  <c r="FM15" i="252"/>
  <c r="FK16" i="252"/>
  <c r="FL16" i="252"/>
  <c r="FM16" i="252"/>
  <c r="EZ26" i="252"/>
  <c r="FA26" i="252"/>
  <c r="FB26" i="252"/>
  <c r="EZ27" i="252"/>
  <c r="FA27" i="252"/>
  <c r="FB27" i="252"/>
  <c r="EK27" i="252"/>
  <c r="S19" i="228" l="1"/>
  <c r="T19" i="228"/>
  <c r="U19" i="228"/>
  <c r="V19" i="228"/>
  <c r="W19" i="228"/>
  <c r="X19" i="228"/>
  <c r="Y19" i="228"/>
  <c r="R19" i="228"/>
  <c r="AM36" i="276" l="1"/>
  <c r="AN36" i="276"/>
  <c r="AO36" i="276"/>
  <c r="AP36" i="276"/>
  <c r="AQ36" i="276"/>
  <c r="AR36" i="276"/>
  <c r="AS36" i="276"/>
  <c r="AT36" i="276"/>
  <c r="AU36" i="276"/>
  <c r="AV36" i="276"/>
  <c r="AW36" i="276"/>
  <c r="AX36" i="276"/>
  <c r="AY36" i="276"/>
  <c r="AZ36" i="276"/>
  <c r="BA36" i="276"/>
  <c r="BB36" i="276"/>
  <c r="AL36" i="276"/>
  <c r="H8" i="59"/>
  <c r="I8" i="59"/>
  <c r="J8" i="59"/>
  <c r="E20" i="52"/>
  <c r="E21" i="52"/>
  <c r="E22" i="52"/>
  <c r="E23" i="52"/>
  <c r="E24" i="52"/>
  <c r="E25" i="52"/>
  <c r="E26" i="52"/>
  <c r="E27" i="52"/>
  <c r="C31" i="295"/>
  <c r="B31" i="295"/>
  <c r="D54" i="295"/>
  <c r="E54" i="295"/>
  <c r="B55" i="295"/>
  <c r="C55" i="295"/>
  <c r="D55" i="295"/>
  <c r="E55" i="295"/>
  <c r="D56" i="295"/>
  <c r="E56" i="295"/>
  <c r="D57" i="295"/>
  <c r="E57" i="295"/>
  <c r="D58" i="295"/>
  <c r="E58" i="295"/>
  <c r="D59" i="295"/>
  <c r="E59" i="295"/>
  <c r="B60" i="295"/>
  <c r="C60" i="295"/>
  <c r="D60" i="295"/>
  <c r="E60" i="295"/>
  <c r="D61" i="295"/>
  <c r="E61" i="295"/>
  <c r="D62" i="295"/>
  <c r="E62" i="295"/>
  <c r="D63" i="295"/>
  <c r="E63" i="295"/>
  <c r="D64" i="295"/>
  <c r="E64" i="295"/>
  <c r="D37" i="295"/>
  <c r="E37" i="295"/>
  <c r="D38" i="295"/>
  <c r="E38" i="295"/>
  <c r="D39" i="295"/>
  <c r="E39" i="295"/>
  <c r="D40" i="295"/>
  <c r="E40" i="295"/>
  <c r="D41" i="295"/>
  <c r="E41" i="295"/>
  <c r="D42" i="295"/>
  <c r="E42" i="295"/>
  <c r="D43" i="295"/>
  <c r="E43" i="295"/>
  <c r="D44" i="295"/>
  <c r="E44" i="295"/>
  <c r="D45" i="295"/>
  <c r="E45" i="295"/>
  <c r="D46" i="295"/>
  <c r="E46" i="295"/>
  <c r="D47" i="295"/>
  <c r="E47" i="295"/>
  <c r="D48" i="295"/>
  <c r="E48" i="295"/>
  <c r="D49" i="295"/>
  <c r="E49" i="295"/>
  <c r="AN14" i="61" l="1"/>
  <c r="AM14" i="61"/>
  <c r="AO14" i="61"/>
  <c r="E4" i="295"/>
  <c r="E16" i="295"/>
  <c r="D6" i="295"/>
  <c r="E6" i="295"/>
  <c r="D12" i="295"/>
  <c r="E12" i="295"/>
  <c r="D8" i="295"/>
  <c r="E8" i="295"/>
  <c r="D9" i="295"/>
  <c r="E9" i="295"/>
  <c r="D10" i="295"/>
  <c r="E10" i="295"/>
  <c r="D7" i="295"/>
  <c r="E7" i="295"/>
  <c r="D11" i="295"/>
  <c r="E11" i="295"/>
  <c r="D15" i="295"/>
  <c r="E15" i="295"/>
  <c r="D13" i="295"/>
  <c r="E13" i="295"/>
  <c r="D14" i="295"/>
  <c r="E14" i="295"/>
  <c r="D16" i="295"/>
  <c r="E5" i="295"/>
  <c r="D5" i="295"/>
  <c r="D4" i="295"/>
  <c r="E31" i="295"/>
  <c r="D31" i="295"/>
  <c r="E30" i="295"/>
  <c r="D30" i="295"/>
  <c r="E29" i="295"/>
  <c r="D29" i="295"/>
  <c r="E28" i="295"/>
  <c r="D28" i="295"/>
  <c r="E27" i="295"/>
  <c r="D27" i="295"/>
  <c r="E26" i="295"/>
  <c r="D26" i="295"/>
  <c r="E25" i="295"/>
  <c r="D25" i="295"/>
  <c r="E24" i="295"/>
  <c r="D24" i="295"/>
  <c r="E23" i="295"/>
  <c r="D23" i="295"/>
  <c r="E22" i="295"/>
  <c r="D22" i="295"/>
  <c r="E21" i="295"/>
  <c r="D21" i="295"/>
  <c r="K54" i="59" l="1"/>
  <c r="K55" i="59"/>
  <c r="K56" i="59"/>
  <c r="EW38" i="252" l="1"/>
  <c r="EX38" i="252"/>
  <c r="EY38" i="252"/>
  <c r="EW37" i="252"/>
  <c r="EX37" i="252"/>
  <c r="EV37" i="252"/>
  <c r="FI16" i="252"/>
  <c r="FJ16" i="252"/>
  <c r="FI15" i="252"/>
  <c r="FJ15" i="252"/>
  <c r="FI14" i="252"/>
  <c r="FJ14" i="252"/>
  <c r="FI13" i="252"/>
  <c r="FJ13" i="252"/>
  <c r="EV27" i="252"/>
  <c r="EW27" i="252"/>
  <c r="EX27" i="252"/>
  <c r="EY27" i="252"/>
  <c r="EU27" i="252"/>
  <c r="EV26" i="252"/>
  <c r="EW26" i="252"/>
  <c r="EX26" i="252"/>
  <c r="EY26" i="252"/>
  <c r="EU26" i="252"/>
  <c r="CXM5" i="252"/>
  <c r="CXN5" i="252"/>
  <c r="CXO5" i="252"/>
  <c r="CXP5" i="252"/>
  <c r="CXQ5" i="252"/>
  <c r="CXR5" i="252"/>
  <c r="CXS5" i="252"/>
  <c r="CXT5" i="252"/>
  <c r="CXU5" i="252"/>
  <c r="CXV5" i="252"/>
  <c r="CXW5" i="252"/>
  <c r="CXX5" i="252"/>
  <c r="CXY5" i="252"/>
  <c r="CXZ5" i="252"/>
  <c r="CYA5" i="252"/>
  <c r="CYB5" i="252"/>
  <c r="CYC5" i="252"/>
  <c r="CYD5" i="252"/>
  <c r="CYE5" i="252"/>
  <c r="CYF5" i="252"/>
  <c r="CYG5" i="252"/>
  <c r="CYH5" i="252"/>
  <c r="CYI5" i="252"/>
  <c r="CYJ5" i="252"/>
  <c r="CYK5" i="252"/>
  <c r="CYL5" i="252"/>
  <c r="CYM5" i="252"/>
  <c r="CYN5" i="252"/>
  <c r="CYO5" i="252"/>
  <c r="CYP5" i="252"/>
  <c r="CYQ5" i="252"/>
  <c r="CYR5" i="252"/>
  <c r="CYS5" i="252"/>
  <c r="CYT5" i="252"/>
  <c r="CYU5" i="252"/>
  <c r="CYV5" i="252"/>
  <c r="CYW5" i="252"/>
  <c r="CYX5" i="252"/>
  <c r="CYY5" i="252"/>
  <c r="CYZ5" i="252"/>
  <c r="CZA5" i="252"/>
  <c r="CZB5" i="252"/>
  <c r="CZC5" i="252"/>
  <c r="CZD5" i="252"/>
  <c r="CZE5" i="252"/>
  <c r="CZF5" i="252"/>
  <c r="CZG5" i="252"/>
  <c r="CZH5" i="252"/>
  <c r="CZI5" i="252"/>
  <c r="CZJ5" i="252"/>
  <c r="CZK5" i="252"/>
  <c r="CZL5" i="252"/>
  <c r="CZM5" i="252"/>
  <c r="CZN5" i="252"/>
  <c r="CZO5" i="252"/>
  <c r="CZP5" i="252"/>
  <c r="CZQ5" i="252"/>
  <c r="CZR5" i="252"/>
  <c r="E16" i="53"/>
  <c r="D16" i="53"/>
  <c r="C16" i="53"/>
  <c r="E3" i="52"/>
  <c r="H60" i="59" l="1"/>
  <c r="I60" i="59"/>
  <c r="J60" i="59"/>
  <c r="K60" i="59"/>
  <c r="H61" i="59"/>
  <c r="I61" i="59"/>
  <c r="J61" i="59"/>
  <c r="K61" i="59"/>
  <c r="H62" i="59"/>
  <c r="I62" i="59"/>
  <c r="J62" i="59"/>
  <c r="K62" i="59"/>
  <c r="H63" i="59"/>
  <c r="I63" i="59"/>
  <c r="J63" i="59"/>
  <c r="K63" i="59"/>
  <c r="B12" i="61" l="1"/>
  <c r="B14" i="61" s="1"/>
  <c r="C12" i="61"/>
  <c r="C14" i="61" s="1"/>
  <c r="D12" i="61"/>
  <c r="D14" i="61" s="1"/>
  <c r="E12" i="61"/>
  <c r="E14" i="61" s="1"/>
  <c r="F12" i="61"/>
  <c r="F14" i="61" s="1"/>
  <c r="G12" i="61"/>
  <c r="G14" i="61" s="1"/>
  <c r="H12" i="61"/>
  <c r="H14" i="61" s="1"/>
  <c r="I12" i="61"/>
  <c r="I14" i="61" s="1"/>
  <c r="J12" i="61"/>
  <c r="J14" i="61" s="1"/>
  <c r="K12" i="61"/>
  <c r="K14" i="61" s="1"/>
  <c r="L12" i="61"/>
  <c r="L14" i="61" s="1"/>
  <c r="M12" i="61"/>
  <c r="M14" i="61" s="1"/>
  <c r="N12" i="61"/>
  <c r="N14" i="61" s="1"/>
  <c r="O12" i="61"/>
  <c r="O14" i="61" s="1"/>
  <c r="P12" i="61"/>
  <c r="P14" i="61" s="1"/>
  <c r="Q12" i="61"/>
  <c r="Q14" i="61" s="1"/>
  <c r="R12" i="61"/>
  <c r="R14" i="61" s="1"/>
  <c r="S12" i="61"/>
  <c r="S14" i="61" s="1"/>
  <c r="T12" i="61"/>
  <c r="T14" i="61" s="1"/>
  <c r="U12" i="61"/>
  <c r="U14" i="61" s="1"/>
  <c r="V12" i="61"/>
  <c r="V14" i="61" s="1"/>
  <c r="W12" i="61"/>
  <c r="W14" i="61" s="1"/>
  <c r="X12" i="61"/>
  <c r="X14" i="61" s="1"/>
  <c r="Y12" i="61"/>
  <c r="Y14" i="61" s="1"/>
  <c r="Z12" i="61"/>
  <c r="Z14" i="61" s="1"/>
  <c r="AA12" i="61"/>
  <c r="AA14" i="61" s="1"/>
  <c r="AB12" i="61"/>
  <c r="AB14" i="61" s="1"/>
  <c r="AC12" i="61"/>
  <c r="AC14" i="61" s="1"/>
  <c r="AD12" i="61"/>
  <c r="AD14" i="61" s="1"/>
  <c r="AE12" i="61"/>
  <c r="AE14" i="61" s="1"/>
  <c r="AF12" i="61"/>
  <c r="AF14" i="61" s="1"/>
  <c r="AG12" i="61"/>
  <c r="AG14" i="61" s="1"/>
  <c r="AH12" i="61"/>
  <c r="AH14" i="61" s="1"/>
  <c r="AI12" i="61"/>
  <c r="AI14" i="61" s="1"/>
  <c r="AJ12" i="61"/>
  <c r="AJ14" i="61" s="1"/>
  <c r="AK12" i="61"/>
  <c r="AK14" i="61" s="1"/>
  <c r="AL12" i="61"/>
  <c r="AL14" i="61" s="1"/>
  <c r="AM12" i="61"/>
  <c r="EU38" i="252" l="1"/>
  <c r="EV38" i="252"/>
  <c r="EU37" i="252"/>
  <c r="ET37" i="252"/>
  <c r="ET27" i="252"/>
  <c r="ES27" i="252"/>
  <c r="ET26" i="252"/>
  <c r="ES26" i="252"/>
  <c r="FF16" i="252"/>
  <c r="FG16" i="252"/>
  <c r="FH16" i="252"/>
  <c r="FF15" i="252"/>
  <c r="FG15" i="252"/>
  <c r="FH15" i="252"/>
  <c r="FF14" i="252"/>
  <c r="FG14" i="252"/>
  <c r="FH14" i="252"/>
  <c r="FF13" i="252"/>
  <c r="FG13" i="252"/>
  <c r="FH13" i="252"/>
  <c r="CVB5" i="252"/>
  <c r="CVC5" i="252"/>
  <c r="CVD5" i="252"/>
  <c r="CVE5" i="252"/>
  <c r="CVF5" i="252"/>
  <c r="CVG5" i="252"/>
  <c r="CVH5" i="252"/>
  <c r="CVI5" i="252"/>
  <c r="CVJ5" i="252"/>
  <c r="CVK5" i="252"/>
  <c r="CVL5" i="252"/>
  <c r="CVM5" i="252"/>
  <c r="CVN5" i="252"/>
  <c r="CVO5" i="252"/>
  <c r="CVP5" i="252"/>
  <c r="CVQ5" i="252"/>
  <c r="CVR5" i="252"/>
  <c r="CVS5" i="252"/>
  <c r="CVT5" i="252"/>
  <c r="CVU5" i="252"/>
  <c r="CVV5" i="252"/>
  <c r="CVW5" i="252"/>
  <c r="CVX5" i="252"/>
  <c r="CVY5" i="252"/>
  <c r="CVZ5" i="252"/>
  <c r="CWA5" i="252"/>
  <c r="CWB5" i="252"/>
  <c r="CWC5" i="252"/>
  <c r="CWD5" i="252"/>
  <c r="CWE5" i="252"/>
  <c r="CWF5" i="252"/>
  <c r="CWG5" i="252"/>
  <c r="CWH5" i="252"/>
  <c r="CWI5" i="252"/>
  <c r="CWJ5" i="252"/>
  <c r="CWK5" i="252"/>
  <c r="CWL5" i="252"/>
  <c r="CWM5" i="252"/>
  <c r="CWN5" i="252"/>
  <c r="CWO5" i="252"/>
  <c r="CWP5" i="252"/>
  <c r="CWQ5" i="252"/>
  <c r="CWR5" i="252"/>
  <c r="CWS5" i="252"/>
  <c r="CWT5" i="252"/>
  <c r="CWU5" i="252"/>
  <c r="CWV5" i="252"/>
  <c r="CWW5" i="252"/>
  <c r="CWX5" i="252"/>
  <c r="CWY5" i="252"/>
  <c r="CWZ5" i="252"/>
  <c r="CXA5" i="252"/>
  <c r="CXB5" i="252"/>
  <c r="CXC5" i="252"/>
  <c r="CXD5" i="252"/>
  <c r="CXE5" i="252"/>
  <c r="CXF5" i="252"/>
  <c r="CXG5" i="252"/>
  <c r="CXH5" i="252"/>
  <c r="CXI5" i="252"/>
  <c r="CXJ5" i="252"/>
  <c r="CXK5" i="252"/>
  <c r="CXL5" i="252"/>
  <c r="EA26" i="252" l="1"/>
  <c r="EQ27" i="252"/>
  <c r="ER27" i="252"/>
  <c r="EQ26" i="252"/>
  <c r="ER26" i="252"/>
  <c r="ED37" i="252"/>
  <c r="ED38" i="252"/>
  <c r="EQ38" i="252"/>
  <c r="ER38" i="252"/>
  <c r="ES38" i="252"/>
  <c r="ET38" i="252"/>
  <c r="EQ37" i="252"/>
  <c r="ER37" i="252"/>
  <c r="ES37" i="252"/>
  <c r="EP37" i="252"/>
  <c r="EP26" i="252"/>
  <c r="FB16" i="252"/>
  <c r="FC16" i="252"/>
  <c r="FD16" i="252"/>
  <c r="FE16" i="252"/>
  <c r="FB15" i="252"/>
  <c r="FC15" i="252"/>
  <c r="FD15" i="252"/>
  <c r="FE15" i="252"/>
  <c r="FB14" i="252"/>
  <c r="FC14" i="252"/>
  <c r="FD14" i="252"/>
  <c r="FE14" i="252"/>
  <c r="FE13" i="252"/>
  <c r="FB13" i="252"/>
  <c r="FC13" i="252"/>
  <c r="FD13" i="252"/>
  <c r="FA13" i="252"/>
  <c r="CSW5" i="252" l="1"/>
  <c r="CSX5" i="252"/>
  <c r="CSY5" i="252"/>
  <c r="CSZ5" i="252"/>
  <c r="CTA5" i="252"/>
  <c r="CTB5" i="252"/>
  <c r="CTC5" i="252"/>
  <c r="CTD5" i="252"/>
  <c r="CTE5" i="252"/>
  <c r="CTF5" i="252"/>
  <c r="CTG5" i="252"/>
  <c r="CTH5" i="252"/>
  <c r="CTI5" i="252"/>
  <c r="CTJ5" i="252"/>
  <c r="CTK5" i="252"/>
  <c r="CTL5" i="252"/>
  <c r="CTM5" i="252"/>
  <c r="CTN5" i="252"/>
  <c r="CTO5" i="252"/>
  <c r="CTP5" i="252"/>
  <c r="CTQ5" i="252"/>
  <c r="CTR5" i="252"/>
  <c r="CTS5" i="252"/>
  <c r="CTT5" i="252"/>
  <c r="CTU5" i="252"/>
  <c r="CTV5" i="252"/>
  <c r="CTW5" i="252"/>
  <c r="CTX5" i="252"/>
  <c r="CTY5" i="252"/>
  <c r="CTZ5" i="252"/>
  <c r="CUA5" i="252"/>
  <c r="CUB5" i="252"/>
  <c r="CUC5" i="252"/>
  <c r="CUD5" i="252"/>
  <c r="CUE5" i="252"/>
  <c r="CUF5" i="252"/>
  <c r="CUG5" i="252"/>
  <c r="CUH5" i="252"/>
  <c r="CUI5" i="252"/>
  <c r="CUJ5" i="252"/>
  <c r="CUK5" i="252"/>
  <c r="CUL5" i="252"/>
  <c r="CUM5" i="252"/>
  <c r="CUN5" i="252"/>
  <c r="CUO5" i="252"/>
  <c r="CUP5" i="252"/>
  <c r="CUQ5" i="252"/>
  <c r="CUR5" i="252"/>
  <c r="CUS5" i="252"/>
  <c r="CUT5" i="252"/>
  <c r="CUU5" i="252"/>
  <c r="CUV5" i="252"/>
  <c r="CUW5" i="252"/>
  <c r="CUX5" i="252"/>
  <c r="CUY5" i="252"/>
  <c r="CUZ5" i="252"/>
  <c r="CVA5" i="252"/>
  <c r="CRY5" i="252"/>
  <c r="CRZ5" i="252"/>
  <c r="CSA5" i="252"/>
  <c r="CSB5" i="252"/>
  <c r="CSC5" i="252"/>
  <c r="CSD5" i="252"/>
  <c r="CSE5" i="252"/>
  <c r="CSF5" i="252"/>
  <c r="CSG5" i="252"/>
  <c r="CSH5" i="252"/>
  <c r="CSI5" i="252"/>
  <c r="CSJ5" i="252"/>
  <c r="CSK5" i="252"/>
  <c r="CSL5" i="252"/>
  <c r="CSM5" i="252"/>
  <c r="CSN5" i="252"/>
  <c r="CSO5" i="252"/>
  <c r="CSP5" i="252"/>
  <c r="CSQ5" i="252"/>
  <c r="CSR5" i="252"/>
  <c r="CSS5" i="252"/>
  <c r="CST5" i="252"/>
  <c r="CSU5" i="252"/>
  <c r="CSV5" i="252"/>
  <c r="E4" i="52" l="1"/>
  <c r="E5" i="52"/>
  <c r="E6" i="52"/>
  <c r="E7" i="52"/>
  <c r="E8" i="52"/>
  <c r="E9" i="52"/>
  <c r="E10" i="52"/>
  <c r="AK75" i="11" l="1"/>
  <c r="DE13" i="252"/>
  <c r="CQJ5" i="252" l="1"/>
  <c r="CQK5" i="252"/>
  <c r="CQL5" i="252"/>
  <c r="CQM5" i="252"/>
  <c r="CQN5" i="252"/>
  <c r="CQO5" i="252"/>
  <c r="CQP5" i="252"/>
  <c r="CQQ5" i="252"/>
  <c r="CQR5" i="252"/>
  <c r="CQS5" i="252"/>
  <c r="CQT5" i="252"/>
  <c r="CQU5" i="252"/>
  <c r="CQV5" i="252"/>
  <c r="CQW5" i="252"/>
  <c r="CQX5" i="252"/>
  <c r="CQY5" i="252"/>
  <c r="CQZ5" i="252"/>
  <c r="CRA5" i="252"/>
  <c r="CRB5" i="252"/>
  <c r="CRC5" i="252"/>
  <c r="CRD5" i="252"/>
  <c r="CRE5" i="252"/>
  <c r="CRF5" i="252"/>
  <c r="CRG5" i="252"/>
  <c r="CRH5" i="252"/>
  <c r="CRI5" i="252"/>
  <c r="CRJ5" i="252"/>
  <c r="CRK5" i="252"/>
  <c r="CRL5" i="252"/>
  <c r="CRM5" i="252"/>
  <c r="CRN5" i="252"/>
  <c r="CRO5" i="252"/>
  <c r="CRP5" i="252"/>
  <c r="CRQ5" i="252"/>
  <c r="CRR5" i="252"/>
  <c r="CRS5" i="252"/>
  <c r="CRT5" i="252"/>
  <c r="CRU5" i="252"/>
  <c r="CRV5" i="252"/>
  <c r="CRW5" i="252"/>
  <c r="CRX5" i="252"/>
  <c r="CQI5" i="252"/>
  <c r="DT13" i="252"/>
  <c r="EY16" i="252"/>
  <c r="EZ16" i="252"/>
  <c r="FA16" i="252"/>
  <c r="EY15" i="252"/>
  <c r="EZ15" i="252"/>
  <c r="FA15" i="252"/>
  <c r="EY14" i="252"/>
  <c r="EZ14" i="252"/>
  <c r="FA14" i="252"/>
  <c r="EY13" i="252"/>
  <c r="EZ13" i="252"/>
  <c r="EX13" i="252"/>
  <c r="EN38" i="252"/>
  <c r="EO38" i="252"/>
  <c r="EP38" i="252"/>
  <c r="EN37" i="252"/>
  <c r="EO37" i="252"/>
  <c r="EM38" i="252"/>
  <c r="EM37" i="252"/>
  <c r="EN27" i="252"/>
  <c r="EM27" i="252"/>
  <c r="EO27" i="252"/>
  <c r="EP27" i="252"/>
  <c r="EL27" i="252"/>
  <c r="EM26" i="252"/>
  <c r="EN26" i="252"/>
  <c r="EO26" i="252"/>
  <c r="EL26" i="252"/>
  <c r="EY21" i="252" l="1"/>
  <c r="K59" i="59"/>
  <c r="K58" i="59"/>
  <c r="K57" i="59"/>
  <c r="EF37" i="252" l="1"/>
  <c r="EG37" i="252"/>
  <c r="EH37" i="252"/>
  <c r="EI37" i="252"/>
  <c r="EJ37" i="252"/>
  <c r="EK37" i="252"/>
  <c r="EL37" i="252"/>
  <c r="EF38" i="252"/>
  <c r="EG38" i="252"/>
  <c r="EH38" i="252"/>
  <c r="EI38" i="252"/>
  <c r="EJ38" i="252"/>
  <c r="EK38" i="252"/>
  <c r="EL38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E37" i="252"/>
  <c r="CU38" i="252"/>
  <c r="CV38" i="252"/>
  <c r="CW38" i="252"/>
  <c r="CX38" i="252"/>
  <c r="CY38" i="252"/>
  <c r="CZ38" i="252"/>
  <c r="DA38" i="252"/>
  <c r="DB38" i="252"/>
  <c r="DC38" i="252"/>
  <c r="DD38" i="252"/>
  <c r="DE38" i="252"/>
  <c r="DF38" i="252"/>
  <c r="DG38" i="252"/>
  <c r="DH38" i="252"/>
  <c r="DI38" i="252"/>
  <c r="DJ38" i="252"/>
  <c r="DK38" i="252"/>
  <c r="DL38" i="252"/>
  <c r="DM38" i="252"/>
  <c r="DN38" i="252"/>
  <c r="DO38" i="252"/>
  <c r="DP38" i="252"/>
  <c r="DQ38" i="252"/>
  <c r="DR38" i="252"/>
  <c r="DS38" i="252"/>
  <c r="DT38" i="252"/>
  <c r="DU38" i="252"/>
  <c r="DV38" i="252"/>
  <c r="DW38" i="252"/>
  <c r="DX38" i="252"/>
  <c r="DY38" i="252"/>
  <c r="DZ38" i="252"/>
  <c r="EA38" i="252"/>
  <c r="EB38" i="252"/>
  <c r="EC38" i="252"/>
  <c r="EE38" i="252"/>
  <c r="CT38" i="252"/>
  <c r="CT37" i="252"/>
  <c r="EK26" i="252"/>
  <c r="EJ26" i="252"/>
  <c r="EJ27" i="252"/>
  <c r="EW16" i="252"/>
  <c r="EX16" i="252"/>
  <c r="EW15" i="252"/>
  <c r="EX15" i="252"/>
  <c r="EW14" i="252"/>
  <c r="EX14" i="252"/>
  <c r="EW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OG5" i="252"/>
  <c r="AJ75" i="11" l="1"/>
  <c r="AI75" i="1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6" i="252"/>
  <c r="EI27" i="252"/>
  <c r="EH27" i="252"/>
  <c r="EH26" i="252"/>
  <c r="ET16" i="252"/>
  <c r="EU16" i="252"/>
  <c r="ET15" i="252"/>
  <c r="EU15" i="252"/>
  <c r="EU14" i="252"/>
  <c r="ET14" i="252"/>
  <c r="ET13" i="252"/>
  <c r="EU13" i="252"/>
  <c r="EV21" i="252" s="1"/>
  <c r="ES13" i="252"/>
  <c r="CT27" i="252" l="1"/>
  <c r="CT26" i="252"/>
  <c r="CK26" i="252"/>
  <c r="AH75" i="11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6" i="252" l="1"/>
  <c r="EF26" i="252"/>
  <c r="EG26" i="252"/>
  <c r="EE27" i="252"/>
  <c r="EF27" i="252"/>
  <c r="EG27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B26" i="252"/>
  <c r="EC26" i="252"/>
  <c r="ED26" i="252"/>
  <c r="CU27" i="252"/>
  <c r="CV27" i="252"/>
  <c r="CW27" i="252"/>
  <c r="CX27" i="252"/>
  <c r="CY27" i="252"/>
  <c r="CZ27" i="252"/>
  <c r="DA27" i="252"/>
  <c r="DB27" i="252"/>
  <c r="DC27" i="252"/>
  <c r="DD27" i="252"/>
  <c r="DE27" i="252"/>
  <c r="DF27" i="252"/>
  <c r="DG27" i="252"/>
  <c r="DH27" i="252"/>
  <c r="DI27" i="252"/>
  <c r="DJ27" i="252"/>
  <c r="DK27" i="252"/>
  <c r="DL27" i="252"/>
  <c r="DM27" i="252"/>
  <c r="DN27" i="252"/>
  <c r="DO27" i="252"/>
  <c r="DP27" i="252"/>
  <c r="DQ27" i="252"/>
  <c r="DR27" i="252"/>
  <c r="DS27" i="252"/>
  <c r="DT27" i="252"/>
  <c r="DU27" i="252"/>
  <c r="DV27" i="252"/>
  <c r="DW27" i="252"/>
  <c r="DX27" i="252"/>
  <c r="DY27" i="252"/>
  <c r="DZ27" i="252"/>
  <c r="EA27" i="252"/>
  <c r="EB27" i="252"/>
  <c r="EC27" i="252"/>
  <c r="ED27" i="252"/>
  <c r="CH26" i="252"/>
  <c r="CS26" i="252"/>
  <c r="CR26" i="252"/>
  <c r="CQ26" i="252"/>
  <c r="CP26" i="252"/>
  <c r="CO26" i="252"/>
  <c r="CN26" i="252"/>
  <c r="CM26" i="252"/>
  <c r="CL26" i="252"/>
  <c r="CJ26" i="252"/>
  <c r="CI26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S21" i="252" s="1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DX21" i="252" l="1"/>
  <c r="ED21" i="252"/>
  <c r="EJ21" i="252"/>
  <c r="EP21" i="252"/>
  <c r="DF21" i="252"/>
  <c r="DL21" i="252"/>
  <c r="DR21" i="252"/>
  <c r="EA21" i="252"/>
  <c r="EG21" i="252"/>
  <c r="EM21" i="252"/>
  <c r="DI21" i="252"/>
  <c r="DO21" i="252"/>
  <c r="DU21" i="252"/>
  <c r="AG75" i="11"/>
  <c r="AK76" i="11" s="1"/>
  <c r="AF75" i="11"/>
  <c r="AJ76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75" i="11" l="1"/>
  <c r="AI76" i="11" s="1"/>
  <c r="AD75" i="11"/>
  <c r="AH76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HF12" i="39" l="1"/>
  <c r="O75" i="11" l="1"/>
  <c r="U75" i="11" l="1"/>
  <c r="C75" i="11"/>
  <c r="B75" i="11"/>
  <c r="D75" i="11" l="1"/>
  <c r="E75" i="11"/>
  <c r="F75" i="11"/>
  <c r="F76" i="11" s="1"/>
  <c r="G75" i="11"/>
  <c r="H75" i="11"/>
  <c r="I75" i="11"/>
  <c r="J75" i="11"/>
  <c r="K75" i="11"/>
  <c r="O76" i="11" s="1"/>
  <c r="L75" i="11"/>
  <c r="M75" i="11"/>
  <c r="N75" i="11"/>
  <c r="P75" i="11"/>
  <c r="Q75" i="11"/>
  <c r="U76" i="11" s="1"/>
  <c r="R75" i="11"/>
  <c r="S75" i="11"/>
  <c r="T75" i="11"/>
  <c r="V75" i="11"/>
  <c r="W75" i="11"/>
  <c r="X75" i="11"/>
  <c r="Y75" i="11"/>
  <c r="Z75" i="11"/>
  <c r="AA75" i="11"/>
  <c r="AE76" i="11" s="1"/>
  <c r="AB75" i="11"/>
  <c r="AF76" i="11" s="1"/>
  <c r="AC75" i="11"/>
  <c r="AG76" i="11" s="1"/>
  <c r="J76" i="11" l="1"/>
  <c r="H76" i="11"/>
  <c r="I76" i="11"/>
  <c r="P76" i="11"/>
  <c r="T76" i="11"/>
  <c r="AB76" i="11"/>
  <c r="AA76" i="11"/>
  <c r="N76" i="11"/>
  <c r="M76" i="11"/>
  <c r="L76" i="11"/>
  <c r="K76" i="11"/>
  <c r="Z76" i="11"/>
  <c r="S76" i="11"/>
  <c r="G76" i="11"/>
  <c r="AD76" i="11"/>
  <c r="R76" i="11"/>
  <c r="AC76" i="11"/>
  <c r="Q76" i="11"/>
  <c r="X76" i="11"/>
  <c r="Y76" i="11"/>
  <c r="V76" i="11"/>
  <c r="W76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<sst xmlns="http://schemas.openxmlformats.org/spreadsheetml/2006/main" count="1439" uniqueCount="575">
  <si>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</si>
  <si>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</si>
  <si>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</si>
  <si>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</si>
  <si>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</si>
  <si>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</si>
  <si>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</si>
  <si>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</si>
  <si>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</si>
  <si>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</si>
  <si>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төсөөлөл</t>
  </si>
  <si>
    <t xml:space="preserve">Өмнөх төсөөлөл </t>
  </si>
  <si>
    <t>Инфляцын зорилт</t>
  </si>
  <si>
    <t>Инфляцын түвшин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</si>
  <si>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</si>
  <si>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</si>
  <si>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</si>
  <si>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</si>
  <si>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</si>
  <si>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</si>
  <si>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</si>
  <si>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</si>
  <si>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</si>
  <si>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</si>
  <si>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</si>
  <si>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</si>
  <si>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</si>
  <si>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</si>
  <si>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</si>
  <si>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</si>
  <si>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</si>
  <si>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</si>
  <si>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</si>
  <si>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</si>
  <si>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Калман фильтер</t>
  </si>
  <si>
    <t>HP фильтер</t>
  </si>
  <si>
    <t>Үйлдвэрлэлийн функц</t>
  </si>
  <si>
    <t> </t>
  </si>
  <si>
    <t>Зураг 2.3</t>
  </si>
  <si>
    <t>Үйлдвэрлэлийн зөрүү</t>
  </si>
  <si>
    <t>Зураг 2.4 (хуучин)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</si>
  <si>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</si>
  <si>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</si>
  <si>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</si>
  <si>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</si>
  <si>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</si>
  <si>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</si>
  <si>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</si>
  <si>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Зураг 2.4</t>
  </si>
  <si>
    <t>Зураг 2.5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</si>
  <si>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</si>
  <si>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</si>
  <si>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</si>
  <si>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</si>
  <si>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</si>
  <si>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</si>
  <si>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Зураг 2.6</t>
  </si>
  <si>
    <t>Тээврээс бусад үйлчилгээ</t>
  </si>
  <si>
    <t>Худалдаа</t>
  </si>
  <si>
    <t>Мэдээлэл холбоо</t>
  </si>
  <si>
    <t>Бусад үйлчилгээ</t>
  </si>
  <si>
    <t>Бүт.цэвэр татвар</t>
  </si>
  <si>
    <t>Зураг 2.7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</si>
  <si>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</si>
  <si>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</si>
  <si>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</si>
  <si>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</si>
  <si>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</si>
  <si>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</si>
  <si>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</si>
  <si>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</si>
  <si>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</si>
  <si>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</si>
  <si>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</si>
  <si>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ДНБ, бодит</t>
  </si>
  <si>
    <t>Өрхийн хэрэглээ</t>
  </si>
  <si>
    <t>Төрийн байгууллагын хэрэглээ</t>
  </si>
  <si>
    <t>Зураг 2.8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</si>
  <si>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</si>
  <si>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</si>
  <si>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</si>
  <si>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</si>
  <si>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</si>
  <si>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2.9</t>
  </si>
  <si>
    <t>Нүүрсний экспортын биет хэмжээ, сая тонн</t>
  </si>
  <si>
    <t>ДНБ-ий жилийн өсөлт, 90%, 60%, 30%-ийн магадлалтай итгэх интервал</t>
  </si>
  <si>
    <t>ДНБ-ий өсөлт</t>
  </si>
  <si>
    <t>Одоогийн төсөөлөл</t>
  </si>
  <si>
    <t>Өмнөх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</si>
  <si>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</si>
  <si>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</si>
  <si>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</si>
  <si>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</si>
  <si>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</si>
  <si>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</si>
  <si>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</si>
  <si>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</si>
  <si>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</si>
  <si>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</si>
  <si>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</si>
  <si>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</si>
  <si>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</si>
  <si>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</si>
  <si>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</si>
  <si>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</si>
  <si>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</si>
  <si>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</si>
  <si>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</si>
  <si>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</si>
  <si>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</si>
  <si>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</si>
  <si>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</si>
  <si>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</si>
  <si>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</si>
  <si>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</si>
  <si>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</si>
  <si>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</si>
  <si>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</si>
  <si>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</si>
  <si>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</si>
  <si>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</si>
  <si>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</si>
  <si>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</si>
  <si>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</si>
  <si>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</si>
  <si>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</si>
  <si>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</si>
  <si>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</si>
  <si>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Хөдөлмөрийн бүтээмжийн өсөлт</t>
  </si>
  <si>
    <t>мянган хүн</t>
  </si>
  <si>
    <t>2019Q2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</si>
  <si>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</si>
  <si>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</si>
  <si>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</si>
  <si>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</si>
  <si>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</si>
  <si>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</si>
  <si>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</si>
  <si>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</si>
  <si>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</si>
  <si>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</si>
  <si>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</si>
  <si>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</si>
  <si>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</si>
  <si>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</si>
  <si>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</si>
  <si>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</si>
  <si>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Хэрэглээ, хад.барь зээл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</si>
  <si>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</si>
  <si>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</si>
  <si>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</si>
  <si>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</si>
  <si>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</si>
  <si>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</si>
  <si>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</si>
  <si>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</si>
  <si>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</si>
  <si>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</si>
  <si>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</si>
  <si>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</si>
  <si>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</si>
  <si>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</si>
  <si>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</si>
  <si>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</si>
  <si>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</si>
  <si>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</si>
  <si>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</si>
  <si>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</si>
  <si>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</si>
  <si>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</si>
  <si>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</si>
  <si>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Зураг 3.16</t>
  </si>
  <si>
    <t>сар/өдөр/он</t>
  </si>
  <si>
    <t>2 сар</t>
  </si>
  <si>
    <t>########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</si>
  <si>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</si>
  <si>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</si>
  <si>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</si>
  <si>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</si>
  <si>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</si>
  <si>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</si>
  <si>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</si>
  <si>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</si>
  <si>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</si>
  <si>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</si>
  <si>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</si>
  <si>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</si>
  <si>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</si>
  <si>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</si>
  <si>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</si>
  <si>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</si>
  <si>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</si>
  <si>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</si>
  <si>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</si>
  <si>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</si>
  <si>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</si>
  <si>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</si>
  <si>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</si>
  <si>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</si>
  <si>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</si>
  <si>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</si>
  <si>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</si>
  <si>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</si>
  <si>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</si>
  <si>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</si>
  <si>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</si>
  <si>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</si>
  <si>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</si>
  <si>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</si>
  <si>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</si>
  <si>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</si>
  <si>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</si>
  <si>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</si>
  <si>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</si>
  <si>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</si>
  <si>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</si>
  <si>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</si>
  <si>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</si>
  <si>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</si>
  <si>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</si>
  <si>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</si>
  <si>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</si>
  <si>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</si>
  <si>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</si>
  <si>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</si>
  <si>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</si>
  <si>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</si>
  <si>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</si>
  <si>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</si>
  <si>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</si>
  <si>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</si>
  <si>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</si>
  <si>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</si>
  <si>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</si>
  <si>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</si>
  <si>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</si>
  <si>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</si>
  <si>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</si>
  <si>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</si>
  <si>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</si>
  <si>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</si>
  <si>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</si>
  <si>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</si>
  <si>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</si>
  <si>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</si>
  <si>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</si>
  <si>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</si>
  <si>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</si>
  <si>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</si>
  <si>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</si>
  <si>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</si>
  <si>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</si>
  <si>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</si>
  <si>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</si>
  <si>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</si>
  <si>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</si>
  <si>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</si>
  <si>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</si>
  <si>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</si>
  <si>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</si>
  <si>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</si>
  <si>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</si>
  <si>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</si>
  <si>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</si>
  <si>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</si>
  <si>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</si>
  <si>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</si>
  <si>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</si>
  <si>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</si>
  <si>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</si>
  <si>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</si>
  <si>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</si>
  <si>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</si>
  <si>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</si>
  <si>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</si>
  <si>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</si>
  <si>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</si>
  <si>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</si>
  <si>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</si>
  <si>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</si>
  <si>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</si>
  <si>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</si>
  <si>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</si>
  <si>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</si>
  <si>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</si>
  <si>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</si>
  <si>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</si>
  <si>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</si>
  <si>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</si>
  <si>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</si>
  <si>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</si>
  <si>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</si>
  <si>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</si>
  <si>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</si>
  <si>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</si>
  <si>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</si>
  <si>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</si>
  <si>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</si>
  <si>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Захын дундаж ханш </t>
  </si>
  <si>
    <t xml:space="preserve">Төгрөгийн ам.доллартой харьцах албан ханш </t>
  </si>
  <si>
    <t>Зураг 3.18</t>
  </si>
  <si>
    <t>сар/өдөр/он       % Доллар</t>
  </si>
  <si>
    <t>АНУ-ын доллар</t>
  </si>
  <si>
    <t xml:space="preserve"> Евро</t>
  </si>
  <si>
    <t xml:space="preserve"> ОХУ-ын рубль </t>
  </si>
  <si>
    <t xml:space="preserve"> БНХАУ-ын юань</t>
  </si>
  <si>
    <t>Евро</t>
  </si>
  <si>
    <t>ОХУ-ын рубль</t>
  </si>
  <si>
    <t>БНХАУ-ын юань</t>
  </si>
  <si>
    <t xml:space="preserve">     </t>
  </si>
  <si>
    <t xml:space="preserve">REER, жилийн өөрчлөлт </t>
  </si>
  <si>
    <t>NEER, жилийн өөрчлөлт</t>
  </si>
  <si>
    <t>Нэрлэсэн ханшийн нөлөө</t>
  </si>
  <si>
    <t>Харьцангуй үнийн нөлөө (дотоод-гадаад)</t>
  </si>
  <si>
    <t>суурь солигдов</t>
  </si>
  <si>
    <t>Төгрөгийн бодит үйлчилж буй ханш (REER)</t>
  </si>
  <si>
    <t>Төгрөгийн нэрлэсэн үйлчилж буй ханш (NEER)</t>
  </si>
  <si>
    <t>Зураг 3.19</t>
  </si>
  <si>
    <t>Төгрөгийн харьцангуй өгөөж (%)</t>
  </si>
  <si>
    <t>Ханшийн сарын өөрчлөлт (%)(USD/MNT)</t>
  </si>
  <si>
    <t>Зураг 3.20</t>
  </si>
  <si>
    <t>Зураг 3.23</t>
  </si>
  <si>
    <t>Сарын эцэс</t>
  </si>
  <si>
    <t>Улирлын дундаж</t>
  </si>
  <si>
    <t>Зураг 3.24</t>
  </si>
  <si>
    <t>тэрбум төгрөг</t>
  </si>
  <si>
    <t>Үнэ, түрээсийн өсөлтийн зөрүү (ҮСХ - ҮСХ)</t>
  </si>
  <si>
    <t>Түрээсийн өсөлт, жилээр (ҮСХ)</t>
  </si>
  <si>
    <t>Үнийн өсөлт, жилээр (ҮСХ)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</si>
  <si>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</si>
  <si>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</si>
  <si>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</si>
  <si>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</si>
  <si>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</si>
  <si>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</si>
  <si>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</si>
  <si>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</si>
  <si>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</si>
  <si>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</si>
  <si>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 xml:space="preserve">Хувьцаа, анхдагч </t>
  </si>
  <si>
    <t>Хувьцаа, хоёрдогч</t>
  </si>
  <si>
    <t>ХОС</t>
  </si>
  <si>
    <t>ХБҮЦ</t>
  </si>
  <si>
    <t>Их наяд төгрөг</t>
  </si>
  <si>
    <t>Тод</t>
  </si>
  <si>
    <t>Гүй.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</si>
  <si>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</si>
  <si>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</si>
  <si>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</si>
  <si>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</si>
  <si>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</si>
  <si>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</si>
  <si>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</si>
  <si>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</si>
  <si>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</si>
  <si>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</si>
  <si>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</si>
  <si>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</si>
  <si>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</si>
  <si>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</si>
  <si>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</si>
  <si>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</si>
  <si>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</si>
  <si>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</si>
  <si>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</si>
  <si>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</si>
  <si>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</si>
  <si>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</si>
  <si>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2024*</t>
  </si>
  <si>
    <t>Бат.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</si>
  <si>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</si>
  <si>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</si>
  <si>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</si>
  <si>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</si>
  <si>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</si>
  <si>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</si>
  <si>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</si>
  <si>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</si>
  <si>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</si>
  <si>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</si>
  <si>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</si>
  <si>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</si>
  <si>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</si>
  <si>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</si>
  <si>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</si>
  <si>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</si>
  <si>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</si>
  <si>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</si>
  <si>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</si>
  <si>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</si>
  <si>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</si>
  <si>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</si>
  <si>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</si>
  <si>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</si>
  <si>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</si>
  <si>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</si>
  <si>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</si>
  <si>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</si>
  <si>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</si>
  <si>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</si>
  <si>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</si>
  <si>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</si>
  <si>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</si>
  <si>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</si>
  <si>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</si>
  <si>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</si>
  <si>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</si>
  <si>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</si>
  <si>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</si>
  <si>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</si>
  <si>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</si>
  <si>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</si>
  <si>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</si>
  <si>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</si>
  <si>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</si>
  <si>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</si>
  <si>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</si>
  <si>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</si>
  <si>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</si>
  <si>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</si>
  <si>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</si>
  <si>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</si>
  <si>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</si>
  <si>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</si>
  <si>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</si>
  <si>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</si>
  <si>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</si>
  <si>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</si>
  <si>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III*</t>
  </si>
  <si>
    <t>IV*</t>
  </si>
  <si>
    <t>I*</t>
  </si>
  <si>
    <t>II*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</si>
  <si>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</si>
  <si>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</si>
  <si>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</si>
  <si>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</si>
  <si>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</si>
  <si>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</si>
  <si>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</si>
  <si>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</si>
  <si>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</si>
  <si>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Эрүүл мэнд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</si>
  <si>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</si>
  <si>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</si>
  <si>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</si>
  <si>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</si>
  <si>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</si>
  <si>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</si>
  <si>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</si>
  <si>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</si>
  <si>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</si>
  <si>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</si>
  <si>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</si>
  <si>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</si>
  <si>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</si>
  <si>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</si>
  <si>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</si>
  <si>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</si>
  <si>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</si>
  <si>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</si>
  <si>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 xml:space="preserve"> Нийт экспорт </t>
  </si>
  <si>
    <t xml:space="preserve"> Зэсийн хүдэр, баяжмал </t>
  </si>
  <si>
    <t xml:space="preserve"> Төмрийн хүдэр, баяжмал </t>
  </si>
  <si>
    <t xml:space="preserve"> Бусад </t>
  </si>
  <si>
    <t xml:space="preserve"> Мах, махан бүтээгдэхүүн </t>
  </si>
  <si>
    <t xml:space="preserve"> Ноолуур </t>
  </si>
  <si>
    <t xml:space="preserve"> Цайрын хүдэр, баяжмал </t>
  </si>
  <si>
    <t xml:space="preserve"> Молебдиний хүдэр баяжмал </t>
  </si>
  <si>
    <t xml:space="preserve"> Жонш, лейцит, нефелинт </t>
  </si>
  <si>
    <t xml:space="preserve"> Боловсруулаагүй нефть </t>
  </si>
  <si>
    <t xml:space="preserve"> Мөнгөжөөгүй алт </t>
  </si>
  <si>
    <t xml:space="preserve"> Мөнгөний хүдэр, баяжмал 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</si>
  <si>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</si>
  <si>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</si>
  <si>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</si>
  <si>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</si>
  <si>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</si>
  <si>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</si>
  <si>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</si>
  <si>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</si>
  <si>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</si>
  <si>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</si>
  <si>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</si>
  <si>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2025Q3</t>
  </si>
  <si>
    <t>2025</t>
  </si>
  <si>
    <t>2024          IV</t>
  </si>
  <si>
    <t>2025             IV</t>
  </si>
  <si>
    <t xml:space="preserve"> Нүүрс </t>
  </si>
  <si>
    <t>2024Q4</t>
  </si>
  <si>
    <t>2025Q4</t>
  </si>
  <si>
    <t>2026.M02</t>
  </si>
  <si>
    <t>Батлагдсан</t>
  </si>
  <si>
    <t>Импортын үнийн жилийн өөрчлөлт</t>
  </si>
  <si>
    <t>Уул уурхайн үйлдвэрлэлийн зөрүү</t>
  </si>
  <si>
    <t>Уул уурхайн бус үйлдвэрлэлийн зөрүү</t>
  </si>
  <si>
    <t>Потенциал үйлдвэрлэл</t>
  </si>
  <si>
    <t>Бодит ДНБ</t>
  </si>
  <si>
    <t>1 сар</t>
  </si>
  <si>
    <t>Бизнесийн зээл</t>
  </si>
  <si>
    <t>Хэрэглээ, хад. барь зээл</t>
  </si>
  <si>
    <t>Цалин</t>
  </si>
  <si>
    <t>Тэтгэвэр</t>
  </si>
  <si>
    <t>Бусад хэрэглээ</t>
  </si>
  <si>
    <t>Хад. барь зээл</t>
  </si>
  <si>
    <t>Зураг 3.14</t>
  </si>
  <si>
    <t>Зээлийн өсөлт</t>
  </si>
  <si>
    <t>Ипотек + ИЗББ</t>
  </si>
  <si>
    <t>Бизнес</t>
  </si>
  <si>
    <t>Зураг 3.15</t>
  </si>
  <si>
    <t>Зураг 3.17</t>
  </si>
  <si>
    <t>Зураг 3.16, 18</t>
  </si>
  <si>
    <t>0-4%</t>
  </si>
  <si>
    <t>4-8%</t>
  </si>
  <si>
    <t>8-10%</t>
  </si>
  <si>
    <t>10-12%</t>
  </si>
  <si>
    <t>12-14%</t>
  </si>
  <si>
    <t>14-16%</t>
  </si>
  <si>
    <t>16-17%</t>
  </si>
  <si>
    <t>17-18%</t>
  </si>
  <si>
    <t>18-19%</t>
  </si>
  <si>
    <t>19-20%</t>
  </si>
  <si>
    <t>20-22%</t>
  </si>
  <si>
    <t>22-24%</t>
  </si>
  <si>
    <t>24% +</t>
  </si>
  <si>
    <t>2025M10</t>
  </si>
  <si>
    <t>2026M02</t>
  </si>
  <si>
    <t>6 сар</t>
  </si>
  <si>
    <t>1 жил</t>
  </si>
  <si>
    <t>2 жил</t>
  </si>
  <si>
    <t>3 жил</t>
  </si>
  <si>
    <t>5 жил</t>
  </si>
  <si>
    <t>7 жил</t>
  </si>
  <si>
    <t>ЗГҮЦ-ны жигнэсэн дундаж өгөөж*</t>
  </si>
  <si>
    <t>ЗГДҮЦ-ны жигнэсэн дундаж өгөөж</t>
  </si>
  <si>
    <t>Зураг 3.21</t>
  </si>
  <si>
    <t>Хөгжлийн банкны 500 сая ам.доллар</t>
  </si>
  <si>
    <t>Нийслэл 500 сая ам.доллар</t>
  </si>
  <si>
    <t>Century IV 500 сая ам.доллар</t>
  </si>
  <si>
    <t>Century III 350 сая ам.доллар</t>
  </si>
  <si>
    <t>Century II 650 сая ам.доллар</t>
  </si>
  <si>
    <t>Century I'27 500 сая ам.доллар</t>
  </si>
  <si>
    <t>Century I'31 500 сая ам.доллар</t>
  </si>
  <si>
    <t>Номад 600 сая ам.доллар</t>
  </si>
  <si>
    <t>ЗГ-ын бондын жигнэсэн дундаж өгөөж</t>
  </si>
  <si>
    <t>Цэцэнс Майнинг энд Энержи 300 сая ам.доллар</t>
  </si>
  <si>
    <t>Голомт банк "Самурай" 15 тэрбум иен</t>
  </si>
  <si>
    <t>Төрийн банк 200 сая ам.доллар</t>
  </si>
  <si>
    <t>MMC 350 сая ам.доллар</t>
  </si>
  <si>
    <t>Худалдаа хөгжлийн банк 200+100 сая ам.доллар</t>
  </si>
  <si>
    <t>Худалдаа хөгжлийн банк 10 сая ам.доллар</t>
  </si>
  <si>
    <t>Худалдаа хөгжлийн банк Ногоон 40 сая ам.доллар</t>
  </si>
  <si>
    <t>Голомт банк 300+100 сая ам.доллар</t>
  </si>
  <si>
    <t>МИК 225 сая ам.доллар</t>
  </si>
  <si>
    <t>Компанийн бондын жигнэсэн дундаж өгөөж</t>
  </si>
  <si>
    <t>ХНБ-ны бодлогын үйлчилж буй хүү</t>
  </si>
  <si>
    <t>Орон сууцны үнийн өөрчлөлт</t>
  </si>
  <si>
    <t>Орон сууцны үнийн өөрчлөлт index</t>
  </si>
  <si>
    <t>YoY</t>
  </si>
  <si>
    <t>QoQ</t>
  </si>
  <si>
    <t>үүнээс:</t>
  </si>
  <si>
    <t>Зураг 3.22</t>
  </si>
  <si>
    <t>их наяд төгрөг</t>
  </si>
  <si>
    <t>сая төгрөг</t>
  </si>
  <si>
    <t>Улирлаар (нийлбэр)</t>
  </si>
  <si>
    <t>Нийт орон сууцны үнийн өөрчлөлт</t>
  </si>
  <si>
    <t>Хуучин орон сууцны үнийн өөрчлөлт</t>
  </si>
  <si>
    <t>Шинэ орон сууцны үнийн өөрчлөлт</t>
  </si>
  <si>
    <t>Нийт</t>
  </si>
  <si>
    <t>Хуучин</t>
  </si>
  <si>
    <t>Шинэ</t>
  </si>
  <si>
    <t>Хуучин орон сууц</t>
  </si>
  <si>
    <t>Шинэ орон сууц</t>
  </si>
  <si>
    <t>Үнэ/түрээсийн харьцаа (ҮСХ)</t>
  </si>
  <si>
    <t>Үнэ/орлогын харьцаа (ҮСХ)</t>
  </si>
  <si>
    <t>M1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</si>
</sst>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  <numFmt numFmtId="361" formatCode="0.00000000"/>
  </numFmts>
  <fonts count="470">
    <font>
      <sz val="11"/>
      <color theme="1"/>
      <name val="Calibri"/>
      <family val="2"/>
      <charset val="1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9"/>
      <color rgb="FF000000"/>
      <name val="Times New Roman"/>
      <family val="1"/>
    </font>
    <font>
      <sz val="9"/>
      <name val="Times New Romaи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sz val="11"/>
      <color theme="1"/>
      <name val="PT Sans"/>
      <family val="2"/>
    </font>
    <font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color theme="0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  <font>
      <sz val="9"/>
      <color rgb="FF000000"/>
      <name val="PT Sans"/>
      <family val="2"/>
    </font>
    <font>
      <sz val="9"/>
      <name val="PT Sans"/>
      <family val="2"/>
    </font>
    <font>
      <sz val="9"/>
      <color theme="1"/>
      <name val="PT Sans"/>
      <family val="2"/>
    </font>
    <font>
      <b/>
      <sz val="9"/>
      <color theme="1"/>
      <name val="PT Sans"/>
      <family val="2"/>
    </font>
    <font>
      <sz val="11"/>
      <color rgb="FF9C5700"/>
      <name val="Times New Roman"/>
      <family val="2"/>
    </font>
    <font>
      <i/>
      <sz val="9"/>
      <color theme="1"/>
      <name val="PT Sans"/>
      <family val="2"/>
    </font>
    <font>
      <b/>
      <sz val="11"/>
      <color theme="1"/>
      <name val="Calibri"/>
      <family val="2"/>
      <charset val="1"/>
      <scheme val="minor"/>
    </font>
    <font>
      <sz val="9"/>
      <color theme="1"/>
      <name val="PT Sans"/>
      <family val="2"/>
    </font>
    <font>
      <sz val="11"/>
      <color theme="1"/>
      <name val="PT Sans"/>
      <family val="2"/>
    </font>
    <font>
      <i/>
      <sz val="12"/>
      <color theme="1"/>
      <name val="PT Sans"/>
      <family val="2"/>
    </font>
    <font>
      <sz val="11"/>
      <color theme="1"/>
      <name val="Calibri Light"/>
      <family val="2"/>
      <scheme val="major"/>
    </font>
    <font>
      <sz val="12"/>
      <name val="PT Sans"/>
      <family val="2"/>
    </font>
    <font>
      <b/>
      <sz val="12"/>
      <color theme="1"/>
      <name val="PT Sans"/>
      <family val="2"/>
    </font>
    <font>
      <sz val="12"/>
      <color theme="1"/>
      <name val="PT Sans"/>
      <family val="2"/>
    </font>
    <font>
      <sz val="12"/>
      <color theme="1"/>
      <name val="Calibri"/>
      <family val="2"/>
    </font>
    <font>
      <b/>
      <sz val="12"/>
      <name val="PT Sans"/>
      <family val="2"/>
    </font>
    <font>
      <i/>
      <sz val="12"/>
      <color theme="1"/>
      <name val="PT Sans"/>
      <family val="2"/>
    </font>
    <font>
      <sz val="10"/>
      <color rgb="FF002060"/>
      <name val="Arial"/>
      <family val="2"/>
    </font>
    <font>
      <sz val="11"/>
      <color theme="1"/>
      <name val="Pt sans"/>
    </font>
    <font>
      <b/>
      <u/>
      <sz val="11"/>
      <name val="Pt sans"/>
    </font>
    <font>
      <b/>
      <u/>
      <sz val="10"/>
      <color theme="1"/>
      <name val="PT Sans"/>
      <family val="2"/>
    </font>
    <font>
      <b/>
      <sz val="10"/>
      <color theme="1"/>
      <name val="PT Sans"/>
      <family val="2"/>
    </font>
    <font>
      <sz val="11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9C3C4"/>
        <bgColor indexed="64"/>
      </patternFill>
    </fill>
    <fill>
      <patternFill patternType="solid">
        <fgColor rgb="FFE8E8E8"/>
        <bgColor indexed="64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464">
    <xf numFmtId="0" fontId="0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0" fillId="0" borderId="0">
      <protection locked="0"/>
    </xf>
    <xf numFmtId="9" fontId="40" fillId="0" borderId="0" applyFont="0" applyFill="0" applyBorder="0" applyAlignment="0" applyProtection="0"/>
    <xf numFmtId="0" fontId="44" fillId="0" borderId="0"/>
    <xf numFmtId="0" fontId="46" fillId="0" borderId="0"/>
    <xf numFmtId="43" fontId="40" fillId="0" borderId="0" applyFont="0" applyFill="0" applyBorder="0" applyAlignment="0" applyProtection="0"/>
    <xf numFmtId="0" fontId="37" fillId="0" borderId="0"/>
    <xf numFmtId="0" fontId="50" fillId="0" borderId="0" applyFill="0"/>
    <xf numFmtId="9" fontId="40" fillId="0" borderId="0" applyFont="0" applyFill="0" applyBorder="0" applyAlignment="0" applyProtection="0"/>
    <xf numFmtId="0" fontId="38" fillId="0" borderId="0"/>
    <xf numFmtId="0" fontId="52" fillId="0" borderId="0"/>
    <xf numFmtId="0" fontId="50" fillId="0" borderId="0"/>
    <xf numFmtId="0" fontId="50" fillId="0" borderId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50" fillId="0" borderId="0" applyFill="0" applyBorder="0"/>
    <xf numFmtId="0" fontId="37" fillId="0" borderId="0"/>
    <xf numFmtId="170" fontId="37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7" fillId="0" borderId="0"/>
    <xf numFmtId="0" fontId="38" fillId="0" borderId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8" fontId="40" fillId="0" borderId="0"/>
    <xf numFmtId="170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43" fontId="5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7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4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76" fontId="40" fillId="0" borderId="0" applyFont="0" applyFill="0" applyBorder="0" applyAlignment="0" applyProtection="0"/>
    <xf numFmtId="178" fontId="61" fillId="0" borderId="11">
      <alignment horizontal="left" vertical="center"/>
    </xf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62" fillId="0" borderId="0" applyNumberFormat="0" applyFill="0" applyProtection="0">
      <alignment vertical="center"/>
    </xf>
    <xf numFmtId="178" fontId="56" fillId="0" borderId="0"/>
    <xf numFmtId="178" fontId="36" fillId="0" borderId="0"/>
    <xf numFmtId="178" fontId="36" fillId="0" borderId="0"/>
    <xf numFmtId="178" fontId="56" fillId="0" borderId="0"/>
    <xf numFmtId="178" fontId="40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41" fillId="0" borderId="0"/>
    <xf numFmtId="178" fontId="36" fillId="0" borderId="0"/>
    <xf numFmtId="178" fontId="40" fillId="0" borderId="0"/>
    <xf numFmtId="178" fontId="36" fillId="0" borderId="0"/>
    <xf numFmtId="174" fontId="41" fillId="0" borderId="0"/>
    <xf numFmtId="178" fontId="40" fillId="0" borderId="0"/>
    <xf numFmtId="171" fontId="56" fillId="0" borderId="0"/>
    <xf numFmtId="171" fontId="56" fillId="0" borderId="0"/>
    <xf numFmtId="171" fontId="56" fillId="0" borderId="0"/>
    <xf numFmtId="178" fontId="3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8" fontId="63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7" fillId="0" borderId="0"/>
    <xf numFmtId="178" fontId="64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6" fillId="0" borderId="0"/>
    <xf numFmtId="178" fontId="40" fillId="0" borderId="0"/>
    <xf numFmtId="178" fontId="36" fillId="0" borderId="0"/>
    <xf numFmtId="178" fontId="36" fillId="0" borderId="0"/>
    <xf numFmtId="178" fontId="60" fillId="0" borderId="0" applyFill="0" applyBorder="0" applyProtection="0">
      <alignment vertical="center"/>
    </xf>
    <xf numFmtId="178" fontId="36" fillId="0" borderId="0"/>
    <xf numFmtId="178" fontId="36" fillId="0" borderId="0"/>
    <xf numFmtId="178" fontId="36" fillId="0" borderId="0"/>
    <xf numFmtId="178" fontId="41" fillId="0" borderId="0"/>
    <xf numFmtId="178" fontId="56" fillId="0" borderId="0"/>
    <xf numFmtId="178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36" fillId="0" borderId="0"/>
    <xf numFmtId="178" fontId="36" fillId="0" borderId="0"/>
    <xf numFmtId="178" fontId="36" fillId="0" borderId="0"/>
    <xf numFmtId="178" fontId="36" fillId="0" borderId="0"/>
    <xf numFmtId="178" fontId="36" fillId="0" borderId="0"/>
    <xf numFmtId="178" fontId="40" fillId="0" borderId="0"/>
    <xf numFmtId="178" fontId="36" fillId="0" borderId="0"/>
    <xf numFmtId="178" fontId="40" fillId="0" borderId="0"/>
    <xf numFmtId="9" fontId="4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8" fontId="37" fillId="0" borderId="0"/>
    <xf numFmtId="178" fontId="36" fillId="0" borderId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65" fillId="0" borderId="0"/>
    <xf numFmtId="178" fontId="36" fillId="0" borderId="0"/>
    <xf numFmtId="178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9" fontId="35" fillId="0" borderId="0" applyFont="0" applyFill="0" applyBorder="0" applyAlignment="0" applyProtection="0"/>
    <xf numFmtId="0" fontId="40" fillId="0" borderId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35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61" fillId="0" borderId="11">
      <alignment horizontal="left" vertical="center"/>
    </xf>
    <xf numFmtId="0" fontId="62" fillId="0" borderId="0" applyNumberFormat="0" applyFill="0" applyProtection="0">
      <alignment vertical="center"/>
    </xf>
    <xf numFmtId="0" fontId="35" fillId="0" borderId="0"/>
    <xf numFmtId="0" fontId="35" fillId="0" borderId="0"/>
    <xf numFmtId="0" fontId="40" fillId="0" borderId="0"/>
    <xf numFmtId="0" fontId="41" fillId="0" borderId="0"/>
    <xf numFmtId="0" fontId="35" fillId="0" borderId="0"/>
    <xf numFmtId="0" fontId="40" fillId="0" borderId="0"/>
    <xf numFmtId="0" fontId="35" fillId="0" borderId="0"/>
    <xf numFmtId="0" fontId="40" fillId="0" borderId="0"/>
    <xf numFmtId="0" fontId="35" fillId="0" borderId="0"/>
    <xf numFmtId="0" fontId="57" fillId="0" borderId="0"/>
    <xf numFmtId="0" fontId="63" fillId="0" borderId="0"/>
    <xf numFmtId="0" fontId="64" fillId="0" borderId="0"/>
    <xf numFmtId="0" fontId="35" fillId="0" borderId="0"/>
    <xf numFmtId="0" fontId="56" fillId="0" borderId="0"/>
    <xf numFmtId="0" fontId="40" fillId="0" borderId="0"/>
    <xf numFmtId="0" fontId="35" fillId="0" borderId="0"/>
    <xf numFmtId="0" fontId="35" fillId="0" borderId="0"/>
    <xf numFmtId="0" fontId="60" fillId="0" borderId="0" applyFill="0" applyBorder="0" applyProtection="0">
      <alignment vertical="center"/>
    </xf>
    <xf numFmtId="0" fontId="35" fillId="0" borderId="0"/>
    <xf numFmtId="0" fontId="35" fillId="0" borderId="0"/>
    <xf numFmtId="0" fontId="35" fillId="0" borderId="0"/>
    <xf numFmtId="178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40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0" borderId="0"/>
    <xf numFmtId="0" fontId="35" fillId="0" borderId="0"/>
    <xf numFmtId="43" fontId="35" fillId="0" borderId="0" applyFont="0" applyFill="0" applyBorder="0" applyAlignment="0" applyProtection="0"/>
    <xf numFmtId="0" fontId="6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66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7" fillId="0" borderId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68" fillId="0" borderId="0"/>
    <xf numFmtId="0" fontId="40" fillId="4" borderId="12" applyNumberFormat="0" applyFont="0" applyAlignment="0" applyProtection="0"/>
    <xf numFmtId="0" fontId="40" fillId="0" borderId="0"/>
    <xf numFmtId="0" fontId="69" fillId="0" borderId="0" applyNumberFormat="0" applyFill="0" applyBorder="0" applyAlignment="0" applyProtection="0"/>
    <xf numFmtId="0" fontId="70" fillId="0" borderId="13" applyNumberFormat="0" applyFill="0" applyAlignment="0" applyProtection="0"/>
    <xf numFmtId="0" fontId="71" fillId="0" borderId="14" applyNumberFormat="0" applyFill="0" applyAlignment="0" applyProtection="0"/>
    <xf numFmtId="0" fontId="72" fillId="0" borderId="15" applyNumberFormat="0" applyFill="0" applyAlignment="0" applyProtection="0"/>
    <xf numFmtId="0" fontId="72" fillId="0" borderId="0" applyNumberFormat="0" applyFill="0" applyBorder="0" applyAlignment="0" applyProtection="0"/>
    <xf numFmtId="0" fontId="73" fillId="5" borderId="0" applyNumberFormat="0" applyBorder="0" applyAlignment="0" applyProtection="0"/>
    <xf numFmtId="0" fontId="74" fillId="6" borderId="0" applyNumberFormat="0" applyBorder="0" applyAlignment="0" applyProtection="0"/>
    <xf numFmtId="0" fontId="75" fillId="7" borderId="0" applyNumberFormat="0" applyBorder="0" applyAlignment="0" applyProtection="0"/>
    <xf numFmtId="0" fontId="76" fillId="8" borderId="16" applyNumberFormat="0" applyAlignment="0" applyProtection="0"/>
    <xf numFmtId="0" fontId="77" fillId="9" borderId="17" applyNumberFormat="0" applyAlignment="0" applyProtection="0"/>
    <xf numFmtId="0" fontId="78" fillId="9" borderId="16" applyNumberFormat="0" applyAlignment="0" applyProtection="0"/>
    <xf numFmtId="0" fontId="79" fillId="0" borderId="18" applyNumberFormat="0" applyFill="0" applyAlignment="0" applyProtection="0"/>
    <xf numFmtId="0" fontId="80" fillId="10" borderId="19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83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83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83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83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83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83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7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/>
    <xf numFmtId="178" fontId="56" fillId="0" borderId="0"/>
    <xf numFmtId="0" fontId="32" fillId="0" borderId="0"/>
    <xf numFmtId="171" fontId="56" fillId="0" borderId="0"/>
    <xf numFmtId="0" fontId="40" fillId="0" borderId="0"/>
    <xf numFmtId="174" fontId="41" fillId="0" borderId="0"/>
    <xf numFmtId="0" fontId="32" fillId="0" borderId="0"/>
    <xf numFmtId="174" fontId="41" fillId="0" borderId="0"/>
    <xf numFmtId="178" fontId="56" fillId="0" borderId="0"/>
    <xf numFmtId="0" fontId="32" fillId="0" borderId="0"/>
    <xf numFmtId="171" fontId="56" fillId="0" borderId="0"/>
    <xf numFmtId="0" fontId="40" fillId="0" borderId="0"/>
    <xf numFmtId="178" fontId="32" fillId="0" borderId="0"/>
    <xf numFmtId="0" fontId="57" fillId="0" borderId="0"/>
    <xf numFmtId="0" fontId="40" fillId="0" borderId="0"/>
    <xf numFmtId="178" fontId="50" fillId="0" borderId="0"/>
    <xf numFmtId="0" fontId="57" fillId="0" borderId="0"/>
    <xf numFmtId="178" fontId="57" fillId="0" borderId="0"/>
    <xf numFmtId="0" fontId="84" fillId="0" borderId="0"/>
    <xf numFmtId="0" fontId="32" fillId="0" borderId="0"/>
    <xf numFmtId="0" fontId="57" fillId="0" borderId="0"/>
    <xf numFmtId="178" fontId="41" fillId="0" borderId="0"/>
    <xf numFmtId="0" fontId="63" fillId="0" borderId="0"/>
    <xf numFmtId="0" fontId="40" fillId="0" borderId="0"/>
    <xf numFmtId="0" fontId="32" fillId="0" borderId="0"/>
    <xf numFmtId="178" fontId="32" fillId="0" borderId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4" borderId="12" applyNumberFormat="0" applyFont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88" fillId="0" borderId="0"/>
    <xf numFmtId="9" fontId="4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8" fillId="0" borderId="0"/>
    <xf numFmtId="170" fontId="40" fillId="0" borderId="0" applyFont="0" applyFill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9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0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37" fillId="0" borderId="0"/>
    <xf numFmtId="0" fontId="40" fillId="0" borderId="0"/>
    <xf numFmtId="0" fontId="93" fillId="0" borderId="0"/>
    <xf numFmtId="0" fontId="93" fillId="0" borderId="0"/>
    <xf numFmtId="0" fontId="93" fillId="0" borderId="0"/>
    <xf numFmtId="0" fontId="104" fillId="0" borderId="0"/>
    <xf numFmtId="0" fontId="40" fillId="0" borderId="0"/>
    <xf numFmtId="0" fontId="88" fillId="0" borderId="0"/>
    <xf numFmtId="0" fontId="93" fillId="0" borderId="0"/>
    <xf numFmtId="0" fontId="93" fillId="0" borderId="0"/>
    <xf numFmtId="0" fontId="40" fillId="0" borderId="0"/>
    <xf numFmtId="0" fontId="40" fillId="0" borderId="0"/>
    <xf numFmtId="0" fontId="50" fillId="0" borderId="0" applyFill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40" fillId="0" borderId="0" applyFill="0" applyBorder="0" applyAlignment="0" applyProtection="0">
      <alignment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40" fillId="0" borderId="0" applyFont="0" applyFill="0" applyBorder="0" applyAlignment="0" applyProtection="0"/>
    <xf numFmtId="169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37" fillId="0" borderId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40" fillId="0" borderId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5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0" fillId="0" borderId="0" applyFill="0" applyBorder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41" fillId="0" borderId="0"/>
    <xf numFmtId="0" fontId="41" fillId="0" borderId="0"/>
    <xf numFmtId="170" fontId="41" fillId="0" borderId="0" applyFont="0" applyFill="0" applyBorder="0" applyAlignment="0" applyProtection="0"/>
    <xf numFmtId="0" fontId="29" fillId="0" borderId="0"/>
    <xf numFmtId="0" fontId="37" fillId="0" borderId="0"/>
    <xf numFmtId="0" fontId="40" fillId="0" borderId="0"/>
    <xf numFmtId="0" fontId="63" fillId="0" borderId="0"/>
    <xf numFmtId="43" fontId="40" fillId="0" borderId="0" applyFont="0" applyFill="0" applyBorder="0" applyAlignment="0" applyProtection="0"/>
    <xf numFmtId="0" fontId="29" fillId="4" borderId="12" applyNumberFormat="0" applyFont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170" fontId="4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09" fillId="0" borderId="0" applyBorder="0"/>
    <xf numFmtId="0" fontId="40" fillId="0" borderId="0"/>
    <xf numFmtId="0" fontId="83" fillId="14" borderId="0" applyNumberFormat="0" applyBorder="0" applyAlignment="0" applyProtection="0"/>
    <xf numFmtId="0" fontId="83" fillId="18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0" borderId="0" applyNumberFormat="0" applyBorder="0" applyAlignment="0" applyProtection="0"/>
    <xf numFmtId="0" fontId="83" fillId="34" borderId="0" applyNumberFormat="0" applyBorder="0" applyAlignment="0" applyProtection="0"/>
    <xf numFmtId="0" fontId="110" fillId="57" borderId="0"/>
    <xf numFmtId="0" fontId="37" fillId="0" borderId="0"/>
    <xf numFmtId="0" fontId="112" fillId="7" borderId="0" applyNumberFormat="0" applyBorder="0" applyAlignment="0" applyProtection="0"/>
    <xf numFmtId="0" fontId="111" fillId="0" borderId="0" applyNumberFormat="0" applyFill="0" applyBorder="0" applyAlignment="0" applyProtection="0"/>
    <xf numFmtId="49" fontId="113" fillId="0" borderId="32" applyFill="0" applyProtection="0">
      <alignment horizontal="center"/>
    </xf>
    <xf numFmtId="189" fontId="115" fillId="0" borderId="0"/>
    <xf numFmtId="43" fontId="116" fillId="0" borderId="0" applyFont="0" applyFill="0" applyBorder="0" applyAlignment="0" applyProtection="0"/>
    <xf numFmtId="0" fontId="114" fillId="0" borderId="0"/>
    <xf numFmtId="0" fontId="40" fillId="0" borderId="0"/>
    <xf numFmtId="43" fontId="63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117" fillId="0" borderId="0"/>
    <xf numFmtId="0" fontId="29" fillId="0" borderId="0"/>
    <xf numFmtId="9" fontId="29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29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0" fillId="0" borderId="0"/>
    <xf numFmtId="43" fontId="29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29" fillId="0" borderId="0"/>
    <xf numFmtId="0" fontId="40" fillId="0" borderId="0"/>
    <xf numFmtId="0" fontId="50" fillId="0" borderId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189" fontId="116" fillId="0" borderId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40" fillId="0" borderId="0"/>
    <xf numFmtId="0" fontId="40" fillId="0" borderId="0"/>
    <xf numFmtId="0" fontId="37" fillId="0" borderId="0"/>
    <xf numFmtId="9" fontId="2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18" fillId="0" borderId="0"/>
    <xf numFmtId="9" fontId="118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6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50" fillId="0" borderId="0" applyFill="0" applyBorder="0"/>
    <xf numFmtId="0" fontId="28" fillId="0" borderId="0"/>
    <xf numFmtId="9" fontId="50" fillId="0" borderId="0" applyFont="0" applyFill="0" applyBorder="0" applyAlignment="0" applyProtection="0"/>
    <xf numFmtId="0" fontId="40" fillId="0" borderId="30" applyNumberFormat="0" applyFon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0" fillId="0" borderId="0"/>
    <xf numFmtId="0" fontId="40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3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2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119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119" fillId="0" borderId="0" applyFont="0" applyFill="0" applyBorder="0" applyAlignment="0" applyProtection="0"/>
    <xf numFmtId="170" fontId="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6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40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63" fillId="0" borderId="0"/>
    <xf numFmtId="0" fontId="40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119" fillId="0" borderId="0"/>
    <xf numFmtId="0" fontId="122" fillId="0" borderId="0"/>
    <xf numFmtId="0" fontId="122" fillId="0" borderId="0"/>
    <xf numFmtId="0" fontId="1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9" fillId="0" borderId="0"/>
    <xf numFmtId="0" fontId="40" fillId="0" borderId="0"/>
    <xf numFmtId="0" fontId="4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119" fillId="0" borderId="0"/>
    <xf numFmtId="0" fontId="126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104" fillId="0" borderId="0">
      <alignment vertical="top"/>
    </xf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4" fillId="0" borderId="0">
      <alignment vertical="top"/>
    </xf>
    <xf numFmtId="0" fontId="4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0" fillId="0" borderId="0" applyFill="0" applyBorder="0"/>
    <xf numFmtId="0" fontId="50" fillId="0" borderId="0" applyFill="0" applyBorder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50" fillId="0" borderId="0" applyFill="0" applyBorder="0"/>
    <xf numFmtId="0" fontId="104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166" fontId="5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50" fillId="0" borderId="0" applyFill="0" applyBorder="0"/>
    <xf numFmtId="0" fontId="40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7" fillId="0" borderId="0"/>
    <xf numFmtId="201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178" fontId="53" fillId="0" borderId="0"/>
    <xf numFmtId="0" fontId="57" fillId="0" borderId="0"/>
    <xf numFmtId="0" fontId="57" fillId="0" borderId="0"/>
    <xf numFmtId="0" fontId="57" fillId="0" borderId="0"/>
    <xf numFmtId="0" fontId="40" fillId="0" borderId="0"/>
    <xf numFmtId="0" fontId="57" fillId="0" borderId="0"/>
    <xf numFmtId="201" fontId="53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178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178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178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178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178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178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178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178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178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178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178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178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178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178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178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178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178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178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8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178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178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178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8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178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178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7" fillId="0" borderId="0"/>
    <xf numFmtId="0" fontId="56" fillId="0" borderId="0"/>
    <xf numFmtId="178" fontId="159" fillId="0" borderId="0"/>
    <xf numFmtId="0" fontId="27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53" fillId="0" borderId="0"/>
    <xf numFmtId="0" fontId="55" fillId="0" borderId="0"/>
    <xf numFmtId="0" fontId="53" fillId="0" borderId="0"/>
    <xf numFmtId="178" fontId="53" fillId="0" borderId="0"/>
    <xf numFmtId="0" fontId="55" fillId="0" borderId="0"/>
    <xf numFmtId="202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78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8" fontId="27" fillId="0" borderId="0"/>
    <xf numFmtId="0" fontId="27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78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178" fontId="40" fillId="0" borderId="0"/>
    <xf numFmtId="194" fontId="41" fillId="0" borderId="0"/>
    <xf numFmtId="0" fontId="37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0" fontId="55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178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203" fontId="53" fillId="0" borderId="0"/>
    <xf numFmtId="178" fontId="27" fillId="0" borderId="0"/>
    <xf numFmtId="0" fontId="37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7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178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4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178" fontId="56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8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63" fillId="0" borderId="0"/>
    <xf numFmtId="0" fontId="2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>
      <alignment vertical="top"/>
    </xf>
    <xf numFmtId="9" fontId="40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119" fillId="0" borderId="0"/>
    <xf numFmtId="0" fontId="56" fillId="0" borderId="0"/>
    <xf numFmtId="0" fontId="119" fillId="0" borderId="0"/>
    <xf numFmtId="41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9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0" fontId="126" fillId="0" borderId="0"/>
    <xf numFmtId="9" fontId="27" fillId="0" borderId="0" applyFont="0" applyFill="0" applyBorder="0" applyAlignment="0" applyProtection="0"/>
    <xf numFmtId="0" fontId="126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0" fontId="27" fillId="0" borderId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/>
    <xf numFmtId="43" fontId="27" fillId="0" borderId="0" applyFont="0" applyFill="0" applyBorder="0" applyAlignment="0" applyProtection="0"/>
    <xf numFmtId="204" fontId="55" fillId="0" borderId="0" applyFont="0" applyFill="0" applyBorder="0" applyAlignment="0" applyProtection="0"/>
    <xf numFmtId="0" fontId="63" fillId="0" borderId="0"/>
    <xf numFmtId="0" fontId="104" fillId="0" borderId="0">
      <alignment vertical="top"/>
    </xf>
    <xf numFmtId="0" fontId="63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0" fontId="40" fillId="0" borderId="0"/>
    <xf numFmtId="0" fontId="27" fillId="0" borderId="0"/>
    <xf numFmtId="178" fontId="41" fillId="0" borderId="0"/>
    <xf numFmtId="170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57" fillId="0" borderId="0"/>
    <xf numFmtId="170" fontId="3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63" fillId="0" borderId="0"/>
    <xf numFmtId="0" fontId="27" fillId="0" borderId="0"/>
    <xf numFmtId="204" fontId="55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0" fontId="170" fillId="0" borderId="39"/>
    <xf numFmtId="0" fontId="171" fillId="0" borderId="0"/>
    <xf numFmtId="168" fontId="40" fillId="0" borderId="0" applyFont="0" applyFill="0" applyBorder="0" applyAlignment="0" applyProtection="0"/>
    <xf numFmtId="205" fontId="40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41" fontId="171" fillId="0" borderId="0" applyFont="0" applyFill="0" applyBorder="0" applyAlignment="0" applyProtection="0"/>
    <xf numFmtId="0" fontId="174" fillId="0" borderId="0"/>
    <xf numFmtId="49" fontId="41" fillId="0" borderId="0" applyProtection="0">
      <alignment horizontal="left"/>
    </xf>
    <xf numFmtId="49" fontId="41" fillId="0" borderId="0" applyProtection="0">
      <alignment horizontal="left"/>
    </xf>
    <xf numFmtId="0" fontId="40" fillId="0" borderId="0"/>
    <xf numFmtId="0" fontId="40" fillId="0" borderId="0"/>
    <xf numFmtId="0" fontId="40" fillId="0" borderId="0"/>
    <xf numFmtId="0" fontId="40" fillId="0" borderId="0"/>
    <xf numFmtId="0" fontId="175" fillId="0" borderId="0"/>
    <xf numFmtId="206" fontId="41" fillId="0" borderId="0" applyFill="0" applyBorder="0" applyProtection="0">
      <alignment horizontal="right"/>
    </xf>
    <xf numFmtId="207" fontId="41" fillId="0" borderId="0" applyFill="0" applyBorder="0" applyProtection="0">
      <alignment horizontal="right"/>
    </xf>
    <xf numFmtId="208" fontId="176" fillId="0" borderId="0" applyFill="0" applyBorder="0" applyProtection="0">
      <alignment horizontal="center"/>
    </xf>
    <xf numFmtId="209" fontId="176" fillId="0" borderId="0" applyFill="0" applyBorder="0" applyProtection="0">
      <alignment horizontal="center"/>
    </xf>
    <xf numFmtId="210" fontId="177" fillId="0" borderId="0" applyFill="0" applyBorder="0" applyProtection="0">
      <alignment horizontal="right"/>
    </xf>
    <xf numFmtId="211" fontId="41" fillId="0" borderId="0" applyFill="0" applyBorder="0" applyProtection="0">
      <alignment horizontal="right"/>
    </xf>
    <xf numFmtId="212" fontId="41" fillId="0" borderId="0" applyFill="0" applyBorder="0" applyProtection="0">
      <alignment horizontal="right"/>
    </xf>
    <xf numFmtId="213" fontId="41" fillId="0" borderId="0" applyFill="0" applyBorder="0" applyProtection="0">
      <alignment horizontal="right"/>
    </xf>
    <xf numFmtId="214" fontId="41" fillId="0" borderId="0" applyFill="0" applyBorder="0" applyProtection="0">
      <alignment horizontal="right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/>
    <xf numFmtId="16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31" fillId="0" borderId="0" applyNumberFormat="0" applyAlignment="0"/>
    <xf numFmtId="0" fontId="130" fillId="0" borderId="0">
      <alignment horizontal="center" wrapText="1"/>
      <protection locked="0"/>
    </xf>
    <xf numFmtId="43" fontId="121" fillId="0" borderId="0" applyFont="0" applyFill="0" applyBorder="0" applyAlignment="0" applyProtection="0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218" fontId="134" fillId="0" borderId="0" applyFill="0" applyBorder="0" applyAlignment="0"/>
    <xf numFmtId="219" fontId="40" fillId="0" borderId="0" applyFill="0" applyBorder="0" applyAlignment="0"/>
    <xf numFmtId="219" fontId="40" fillId="0" borderId="0" applyFill="0" applyBorder="0" applyAlignment="0"/>
    <xf numFmtId="192" fontId="40" fillId="0" borderId="0" applyFill="0" applyBorder="0" applyAlignment="0"/>
    <xf numFmtId="220" fontId="40" fillId="0" borderId="0" applyFill="0" applyBorder="0" applyAlignment="0"/>
    <xf numFmtId="221" fontId="40" fillId="0" borderId="0" applyFill="0" applyBorder="0" applyAlignment="0"/>
    <xf numFmtId="22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3" fontId="129" fillId="0" borderId="36"/>
    <xf numFmtId="1" fontId="181" fillId="0" borderId="40">
      <alignment vertical="top"/>
    </xf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41" fontId="50" fillId="0" borderId="0" applyFont="0" applyFill="0" applyBorder="0" applyAlignment="0" applyProtection="0"/>
    <xf numFmtId="223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38" fontId="129" fillId="0" borderId="7"/>
    <xf numFmtId="43" fontId="1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6" fontId="50" fillId="0" borderId="0" applyFont="0" applyFill="0" applyBorder="0" applyAlignment="0" applyProtection="0"/>
    <xf numFmtId="43" fontId="40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41" fillId="0" borderId="0"/>
    <xf numFmtId="3" fontId="40" fillId="0" borderId="0" applyFill="0" applyBorder="0" applyAlignment="0" applyProtection="0"/>
    <xf numFmtId="228" fontId="131" fillId="0" borderId="0" applyBorder="0"/>
    <xf numFmtId="229" fontId="131" fillId="0" borderId="0" applyBorder="0"/>
    <xf numFmtId="171" fontId="191" fillId="0" borderId="0"/>
    <xf numFmtId="0" fontId="192" fillId="0" borderId="0" applyNumberFormat="0" applyAlignment="0">
      <alignment horizontal="left"/>
    </xf>
    <xf numFmtId="0" fontId="193" fillId="0" borderId="0" applyNumberFormat="0" applyAlignment="0"/>
    <xf numFmtId="227" fontId="85" fillId="60" borderId="0">
      <protection locked="0"/>
    </xf>
    <xf numFmtId="192" fontId="40" fillId="0" borderId="0" applyFont="0" applyFill="0" applyBorder="0" applyAlignment="0" applyProtection="0"/>
    <xf numFmtId="44" fontId="27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219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168" fillId="0" borderId="0" applyFont="0" applyFill="0" applyBorder="0" applyAlignment="0" applyProtection="0"/>
    <xf numFmtId="230" fontId="40" fillId="0" borderId="0" applyFill="0" applyBorder="0" applyAlignment="0" applyProtection="0"/>
    <xf numFmtId="231" fontId="41" fillId="0" borderId="0"/>
    <xf numFmtId="232" fontId="40" fillId="61" borderId="0" applyFont="0" applyBorder="0"/>
    <xf numFmtId="0" fontId="194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95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0" fontId="40" fillId="0" borderId="0"/>
    <xf numFmtId="173" fontId="40" fillId="0" borderId="0"/>
    <xf numFmtId="183" fontId="40" fillId="0" borderId="0"/>
    <xf numFmtId="183" fontId="40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23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190" fontId="40" fillId="0" borderId="0"/>
    <xf numFmtId="19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4" fontId="40" fillId="0" borderId="0"/>
    <xf numFmtId="235" fontId="40" fillId="0" borderId="0"/>
    <xf numFmtId="172" fontId="40" fillId="0" borderId="0"/>
    <xf numFmtId="236" fontId="40" fillId="0" borderId="0"/>
    <xf numFmtId="236" fontId="40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4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6" fontId="40" fillId="0" borderId="0"/>
    <xf numFmtId="236" fontId="40" fillId="0" borderId="0"/>
    <xf numFmtId="236" fontId="40" fillId="0" borderId="0"/>
    <xf numFmtId="234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175" fillId="0" borderId="0"/>
    <xf numFmtId="0" fontId="40" fillId="0" borderId="0"/>
    <xf numFmtId="190" fontId="193" fillId="0" borderId="36" applyNumberFormat="0" applyFont="0" applyFill="0" applyAlignment="0">
      <alignment horizontal="left"/>
    </xf>
    <xf numFmtId="0" fontId="196" fillId="0" borderId="39"/>
    <xf numFmtId="227" fontId="197" fillId="0" borderId="0">
      <protection locked="0"/>
    </xf>
    <xf numFmtId="237" fontId="40" fillId="0" borderId="0" applyFill="0" applyBorder="0" applyAlignment="0" applyProtection="0"/>
    <xf numFmtId="14" fontId="134" fillId="0" borderId="0" applyFill="0" applyBorder="0" applyAlignment="0"/>
    <xf numFmtId="0" fontId="193" fillId="0" borderId="0"/>
    <xf numFmtId="238" fontId="40" fillId="0" borderId="41">
      <alignment vertical="center"/>
    </xf>
    <xf numFmtId="199" fontId="40" fillId="0" borderId="41">
      <alignment vertical="center"/>
    </xf>
    <xf numFmtId="199" fontId="40" fillId="0" borderId="41">
      <alignment vertical="center"/>
    </xf>
    <xf numFmtId="41" fontId="198" fillId="0" borderId="0" applyFont="0" applyFill="0" applyBorder="0" applyAlignment="0" applyProtection="0"/>
    <xf numFmtId="43" fontId="198" fillId="0" borderId="0" applyFont="0" applyFill="0" applyBorder="0" applyAlignment="0" applyProtection="0"/>
    <xf numFmtId="239" fontId="41" fillId="0" borderId="0"/>
    <xf numFmtId="227" fontId="167" fillId="0" borderId="34"/>
    <xf numFmtId="0" fontId="193" fillId="0" borderId="39"/>
    <xf numFmtId="0" fontId="193" fillId="0" borderId="39"/>
    <xf numFmtId="0" fontId="199" fillId="0" borderId="0" applyNumberFormat="0" applyFill="0" applyBorder="0" applyAlignment="0" applyProtection="0"/>
    <xf numFmtId="0" fontId="200" fillId="62" borderId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0" fontId="201" fillId="0" borderId="0" applyNumberFormat="0" applyAlignment="0">
      <alignment horizontal="left"/>
    </xf>
    <xf numFmtId="233" fontId="175" fillId="0" borderId="0" applyFont="0" applyFill="0" applyBorder="0" applyAlignment="0" applyProtection="0"/>
    <xf numFmtId="2" fontId="40" fillId="0" borderId="0" applyFill="0" applyBorder="0" applyAlignment="0" applyProtection="0"/>
    <xf numFmtId="240" fontId="40" fillId="0" borderId="0">
      <protection locked="0"/>
    </xf>
    <xf numFmtId="240" fontId="40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/>
    <xf numFmtId="0" fontId="204" fillId="0" borderId="42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38" fontId="131" fillId="61" borderId="0" applyNumberFormat="0" applyBorder="0" applyAlignment="0" applyProtection="0"/>
    <xf numFmtId="0" fontId="98" fillId="0" borderId="43" applyNumberFormat="0" applyAlignment="0" applyProtection="0">
      <alignment horizontal="left" vertical="center"/>
    </xf>
    <xf numFmtId="0" fontId="98" fillId="0" borderId="33">
      <alignment horizontal="left" vertical="center"/>
    </xf>
    <xf numFmtId="241" fontId="205" fillId="0" borderId="0">
      <protection locked="0"/>
    </xf>
    <xf numFmtId="242" fontId="40" fillId="0" borderId="0">
      <protection locked="0"/>
    </xf>
    <xf numFmtId="242" fontId="40" fillId="0" borderId="0">
      <protection locked="0"/>
    </xf>
    <xf numFmtId="241" fontId="205" fillId="0" borderId="0">
      <protection locked="0"/>
    </xf>
    <xf numFmtId="242" fontId="40" fillId="0" borderId="0">
      <protection locked="0"/>
    </xf>
    <xf numFmtId="242" fontId="40" fillId="0" borderId="0">
      <protection locked="0"/>
    </xf>
    <xf numFmtId="41" fontId="206" fillId="0" borderId="0" applyBorder="0" applyAlignment="0" applyProtection="0">
      <alignment horizontal="right" wrapText="1"/>
    </xf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10" fontId="131" fillId="63" borderId="36" applyNumberFormat="0" applyBorder="0" applyAlignment="0" applyProtection="0"/>
    <xf numFmtId="243" fontId="194" fillId="64" borderId="0"/>
    <xf numFmtId="190" fontId="210" fillId="65" borderId="36" applyNumberFormat="0" applyAlignment="0">
      <alignment horizontal="left"/>
    </xf>
    <xf numFmtId="0" fontId="211" fillId="65" borderId="39"/>
    <xf numFmtId="0" fontId="21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34" fontId="40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243" fontId="214" fillId="66" borderId="0"/>
    <xf numFmtId="0" fontId="215" fillId="0" borderId="36">
      <alignment horizontal="center"/>
    </xf>
    <xf numFmtId="244" fontId="40" fillId="0" borderId="0" applyFont="0" applyFill="0" applyBorder="0" applyAlignment="0" applyProtection="0"/>
    <xf numFmtId="245" fontId="40" fillId="0" borderId="0" applyFont="0" applyFill="0" applyBorder="0" applyAlignment="0" applyProtection="0"/>
    <xf numFmtId="246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41" fillId="0" borderId="0"/>
    <xf numFmtId="0" fontId="40" fillId="0" borderId="0"/>
    <xf numFmtId="37" fontId="217" fillId="0" borderId="0"/>
    <xf numFmtId="248" fontId="21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9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233" fontId="187" fillId="0" borderId="0"/>
    <xf numFmtId="0" fontId="168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0" fillId="0" borderId="0"/>
    <xf numFmtId="0" fontId="185" fillId="0" borderId="0"/>
    <xf numFmtId="0" fontId="185" fillId="0" borderId="0"/>
    <xf numFmtId="0" fontId="1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0" fillId="0" borderId="0">
      <alignment wrapText="1"/>
    </xf>
    <xf numFmtId="0" fontId="40" fillId="0" borderId="0">
      <alignment wrapText="1"/>
    </xf>
    <xf numFmtId="0" fontId="50" fillId="0" borderId="0"/>
    <xf numFmtId="0" fontId="57" fillId="0" borderId="0"/>
    <xf numFmtId="0" fontId="1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5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190" fontId="40" fillId="0" borderId="0"/>
    <xf numFmtId="190" fontId="40" fillId="0" borderId="0"/>
    <xf numFmtId="236" fontId="40" fillId="0" borderId="0"/>
    <xf numFmtId="236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0" fontId="27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219" fontId="27" fillId="0" borderId="0">
      <protection locked="0"/>
    </xf>
    <xf numFmtId="0" fontId="169" fillId="0" borderId="0"/>
    <xf numFmtId="249" fontId="27" fillId="0" borderId="0">
      <protection locked="0"/>
    </xf>
    <xf numFmtId="0" fontId="27" fillId="0" borderId="0">
      <protection locked="0"/>
    </xf>
    <xf numFmtId="0" fontId="175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0" fillId="0" borderId="0"/>
    <xf numFmtId="0" fontId="40" fillId="0" borderId="0"/>
    <xf numFmtId="0" fontId="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9" fillId="0" borderId="0"/>
    <xf numFmtId="0" fontId="57" fillId="0" borderId="0"/>
    <xf numFmtId="0" fontId="57" fillId="0" borderId="0"/>
    <xf numFmtId="0" fontId="5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3" fillId="0" borderId="0"/>
    <xf numFmtId="0" fontId="133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0" fontId="40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250" fontId="40" fillId="0" borderId="0" applyFont="0" applyFill="0" applyBorder="0" applyAlignment="0" applyProtection="0"/>
    <xf numFmtId="251" fontId="40" fillId="0" borderId="0" applyFont="0" applyFill="0" applyBorder="0" applyAlignment="0" applyProtection="0"/>
    <xf numFmtId="0" fontId="220" fillId="3" borderId="0"/>
    <xf numFmtId="14" fontId="130" fillId="0" borderId="0">
      <alignment horizontal="center" wrapText="1"/>
      <protection locked="0"/>
    </xf>
    <xf numFmtId="222" fontId="40" fillId="0" borderId="0" applyFont="0" applyFill="0" applyBorder="0" applyAlignment="0" applyProtection="0"/>
    <xf numFmtId="252" fontId="40" fillId="0" borderId="0" applyFont="0" applyFill="0" applyBorder="0" applyAlignment="0" applyProtection="0"/>
    <xf numFmtId="198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253" fontId="131" fillId="0" borderId="0" applyBorder="0">
      <alignment horizontal="right"/>
    </xf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164" fontId="182" fillId="0" borderId="0"/>
    <xf numFmtId="0" fontId="129" fillId="0" borderId="0" applyNumberFormat="0" applyFont="0" applyFill="0" applyBorder="0" applyAlignment="0" applyProtection="0">
      <alignment horizontal="left"/>
    </xf>
    <xf numFmtId="15" fontId="129" fillId="0" borderId="0" applyFont="0" applyFill="0" applyBorder="0" applyAlignment="0" applyProtection="0"/>
    <xf numFmtId="4" fontId="129" fillId="0" borderId="0" applyFont="0" applyFill="0" applyBorder="0" applyAlignment="0" applyProtection="0"/>
    <xf numFmtId="0" fontId="223" fillId="0" borderId="38">
      <alignment horizontal="center"/>
    </xf>
    <xf numFmtId="0" fontId="194" fillId="0" borderId="0"/>
    <xf numFmtId="0" fontId="196" fillId="0" borderId="0"/>
    <xf numFmtId="0" fontId="193" fillId="0" borderId="0"/>
    <xf numFmtId="14" fontId="207" fillId="0" borderId="0" applyNumberFormat="0" applyFill="0" applyBorder="0" applyAlignment="0" applyProtection="0">
      <alignment horizontal="left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8" borderId="0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45" applyNumberFormat="0" applyProtection="0">
      <alignment horizontal="left" vertical="center" indent="1"/>
    </xf>
    <xf numFmtId="4" fontId="224" fillId="78" borderId="0" applyNumberFormat="0" applyProtection="0">
      <alignment horizontal="left" vertical="center" indent="1"/>
    </xf>
    <xf numFmtId="4" fontId="224" fillId="68" borderId="0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4" fontId="134" fillId="78" borderId="0" applyNumberFormat="0" applyProtection="0">
      <alignment horizontal="left" vertical="center" indent="1"/>
    </xf>
    <xf numFmtId="4" fontId="134" fillId="68" borderId="0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8" fillId="0" borderId="0"/>
    <xf numFmtId="254" fontId="131" fillId="0" borderId="0"/>
    <xf numFmtId="38" fontId="129" fillId="0" borderId="0" applyFont="0" applyFill="0" applyBorder="0" applyAlignment="0" applyProtection="0"/>
    <xf numFmtId="255" fontId="132" fillId="61" borderId="0" applyNumberFormat="0" applyBorder="0" applyAlignment="0" applyProtection="0">
      <alignment horizontal="left" wrapText="1"/>
    </xf>
    <xf numFmtId="40" fontId="230" fillId="0" borderId="0" applyBorder="0">
      <alignment horizontal="right"/>
    </xf>
    <xf numFmtId="256" fontId="40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7" fillId="0" borderId="0"/>
    <xf numFmtId="49" fontId="134" fillId="0" borderId="0" applyFill="0" applyBorder="0" applyAlignment="0"/>
    <xf numFmtId="257" fontId="40" fillId="0" borderId="0" applyFill="0" applyBorder="0" applyAlignment="0"/>
    <xf numFmtId="190" fontId="40" fillId="0" borderId="0" applyFill="0" applyBorder="0" applyAlignment="0"/>
    <xf numFmtId="257" fontId="40" fillId="0" borderId="0" applyFill="0" applyBorder="0" applyAlignment="0"/>
    <xf numFmtId="258" fontId="40" fillId="0" borderId="0" applyFill="0" applyBorder="0" applyAlignment="0"/>
    <xf numFmtId="259" fontId="40" fillId="0" borderId="0" applyFill="0" applyBorder="0" applyAlignment="0"/>
    <xf numFmtId="258" fontId="40" fillId="0" borderId="0" applyFill="0" applyBorder="0" applyAlignment="0"/>
    <xf numFmtId="0" fontId="231" fillId="0" borderId="0" applyNumberFormat="0" applyFont="0" applyAlignment="0">
      <alignment horizontal="left"/>
    </xf>
    <xf numFmtId="0" fontId="45" fillId="0" borderId="0" applyFont="0" applyFill="0" applyBorder="0" applyAlignment="0"/>
    <xf numFmtId="190" fontId="232" fillId="66" borderId="0" applyNumberFormat="0" applyBorder="0" applyAlignment="0">
      <alignment horizontal="left"/>
    </xf>
    <xf numFmtId="0" fontId="233" fillId="66" borderId="0"/>
    <xf numFmtId="0" fontId="234" fillId="66" borderId="0"/>
    <xf numFmtId="170" fontId="37" fillId="0" borderId="0" applyFont="0" applyFill="0" applyBorder="0" applyAlignment="0" applyProtection="0"/>
    <xf numFmtId="190" fontId="210" fillId="0" borderId="47" applyNumberFormat="0" applyFill="0" applyAlignment="0">
      <alignment horizontal="left"/>
    </xf>
    <xf numFmtId="0" fontId="211" fillId="0" borderId="42"/>
    <xf numFmtId="0" fontId="235" fillId="0" borderId="42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236" fillId="62" borderId="0"/>
    <xf numFmtId="42" fontId="198" fillId="0" borderId="0" applyFont="0" applyFill="0" applyBorder="0" applyAlignment="0" applyProtection="0"/>
    <xf numFmtId="44" fontId="198" fillId="0" borderId="0" applyFont="0" applyFill="0" applyBorder="0" applyAlignment="0" applyProtection="0"/>
    <xf numFmtId="0" fontId="37" fillId="0" borderId="0"/>
    <xf numFmtId="227" fontId="213" fillId="0" borderId="6" applyBorder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8" fillId="0" borderId="0" applyFont="0" applyFill="0" applyBorder="0" applyAlignment="0" applyProtection="0"/>
    <xf numFmtId="262" fontId="239" fillId="0" borderId="0" applyFont="0" applyFill="0" applyBorder="0" applyAlignment="0" applyProtection="0"/>
    <xf numFmtId="263" fontId="239" fillId="0" borderId="0" applyFont="0" applyFill="0" applyBorder="0" applyAlignment="0" applyProtection="0"/>
    <xf numFmtId="0" fontId="240" fillId="0" borderId="0"/>
    <xf numFmtId="42" fontId="241" fillId="0" borderId="0" applyFont="0" applyFill="0" applyBorder="0" applyAlignment="0" applyProtection="0"/>
    <xf numFmtId="44" fontId="241" fillId="0" borderId="0" applyFont="0" applyFill="0" applyBorder="0" applyAlignment="0" applyProtection="0"/>
    <xf numFmtId="0" fontId="40" fillId="0" borderId="0"/>
    <xf numFmtId="0" fontId="40" fillId="0" borderId="0"/>
    <xf numFmtId="168" fontId="40" fillId="0" borderId="0" applyFont="0" applyFill="0" applyBorder="0" applyAlignment="0" applyProtection="0"/>
    <xf numFmtId="0" fontId="40" fillId="0" borderId="0"/>
    <xf numFmtId="43" fontId="242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4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40">
      <alignment vertical="top"/>
    </xf>
    <xf numFmtId="0" fontId="98" fillId="0" borderId="43" applyNumberFormat="0" applyAlignment="0" applyProtection="0">
      <alignment horizontal="left" vertical="center"/>
    </xf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27" fillId="0" borderId="0"/>
    <xf numFmtId="0" fontId="245" fillId="36" borderId="0" applyNumberFormat="0" applyBorder="0" applyAlignment="0" applyProtection="0"/>
    <xf numFmtId="0" fontId="245" fillId="35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9" fontId="55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45" fillId="37" borderId="0" applyNumberFormat="0" applyBorder="0" applyAlignment="0" applyProtection="0"/>
    <xf numFmtId="0" fontId="245" fillId="38" borderId="0" applyNumberFormat="0" applyBorder="0" applyAlignment="0" applyProtection="0"/>
    <xf numFmtId="0" fontId="245" fillId="39" borderId="0" applyNumberFormat="0" applyBorder="0" applyAlignment="0" applyProtection="0"/>
    <xf numFmtId="0" fontId="245" fillId="40" borderId="0" applyNumberFormat="0" applyBorder="0" applyAlignment="0" applyProtection="0"/>
    <xf numFmtId="0" fontId="245" fillId="41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38" borderId="0" applyNumberFormat="0" applyBorder="0" applyAlignment="0" applyProtection="0"/>
    <xf numFmtId="0" fontId="245" fillId="41" borderId="0" applyNumberFormat="0" applyBorder="0" applyAlignment="0" applyProtection="0"/>
    <xf numFmtId="0" fontId="245" fillId="44" borderId="0" applyNumberFormat="0" applyBorder="0" applyAlignment="0" applyProtection="0"/>
    <xf numFmtId="0" fontId="193" fillId="0" borderId="0"/>
    <xf numFmtId="0" fontId="246" fillId="45" borderId="0" applyNumberFormat="0" applyBorder="0" applyAlignment="0" applyProtection="0"/>
    <xf numFmtId="0" fontId="246" fillId="42" borderId="0" applyNumberFormat="0" applyBorder="0" applyAlignment="0" applyProtection="0"/>
    <xf numFmtId="0" fontId="246" fillId="43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48" borderId="0" applyNumberFormat="0" applyBorder="0" applyAlignment="0" applyProtection="0"/>
    <xf numFmtId="0" fontId="193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>
      <alignment wrapText="1"/>
    </xf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43" fontId="55" fillId="0" borderId="0" applyFont="0" applyFill="0" applyBorder="0" applyAlignment="0" applyProtection="0"/>
    <xf numFmtId="0" fontId="24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48" fillId="0" borderId="0" applyFont="0" applyFill="0" applyBorder="0" applyAlignment="0" applyProtection="0"/>
    <xf numFmtId="49" fontId="249" fillId="0" borderId="0" applyBorder="0">
      <alignment horizontal="left" vertical="top" indent="1" justifyLastLine="1"/>
    </xf>
    <xf numFmtId="0" fontId="98" fillId="0" borderId="0"/>
    <xf numFmtId="17" fontId="197" fillId="61" borderId="48"/>
    <xf numFmtId="0" fontId="247" fillId="0" borderId="0" applyFont="0" applyFill="0" applyBorder="0" applyAlignment="0" applyProtection="0">
      <alignment horizontal="right"/>
    </xf>
    <xf numFmtId="0" fontId="247" fillId="0" borderId="0" applyFont="0" applyFill="0" applyBorder="0" applyAlignment="0" applyProtection="0">
      <alignment horizontal="right"/>
    </xf>
    <xf numFmtId="0" fontId="40" fillId="0" borderId="0">
      <alignment wrapText="1"/>
    </xf>
    <xf numFmtId="0" fontId="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>
      <alignment wrapText="1"/>
    </xf>
    <xf numFmtId="183" fontId="164" fillId="0" borderId="0"/>
    <xf numFmtId="0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0" fontId="248" fillId="0" borderId="0" applyFont="0" applyFill="0" applyBorder="0" applyAlignment="0" applyProtection="0"/>
    <xf numFmtId="183" fontId="250" fillId="0" borderId="0"/>
    <xf numFmtId="0" fontId="193" fillId="0" borderId="49"/>
    <xf numFmtId="0" fontId="164" fillId="0" borderId="0"/>
    <xf numFmtId="0" fontId="193" fillId="0" borderId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51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52" borderId="0" applyNumberFormat="0" applyBorder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4" fillId="0" borderId="24" applyNumberFormat="0" applyFill="0" applyAlignment="0" applyProtection="0"/>
    <xf numFmtId="0" fontId="255" fillId="0" borderId="25" applyNumberFormat="0" applyFill="0" applyAlignment="0" applyProtection="0"/>
    <xf numFmtId="0" fontId="256" fillId="0" borderId="26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31" applyNumberFormat="0" applyFill="0" applyAlignment="0" applyProtection="0"/>
    <xf numFmtId="0" fontId="258" fillId="54" borderId="23" applyNumberFormat="0" applyAlignment="0" applyProtection="0"/>
    <xf numFmtId="0" fontId="259" fillId="0" borderId="0" applyNumberFormat="0" applyFill="0" applyBorder="0" applyAlignment="0" applyProtection="0"/>
    <xf numFmtId="0" fontId="260" fillId="55" borderId="0" applyNumberFormat="0" applyBorder="0" applyAlignment="0" applyProtection="0"/>
    <xf numFmtId="0" fontId="261" fillId="36" borderId="0" applyNumberFormat="0" applyBorder="0" applyAlignment="0" applyProtection="0"/>
    <xf numFmtId="0" fontId="262" fillId="0" borderId="0" applyNumberFormat="0" applyFill="0" applyBorder="0" applyAlignment="0" applyProtection="0"/>
    <xf numFmtId="0" fontId="63" fillId="56" borderId="28" applyNumberFormat="0" applyFont="0" applyAlignment="0" applyProtection="0"/>
    <xf numFmtId="0" fontId="263" fillId="0" borderId="27" applyNumberFormat="0" applyFill="0" applyAlignment="0" applyProtection="0"/>
    <xf numFmtId="0" fontId="264" fillId="0" borderId="0" applyNumberFormat="0" applyFill="0" applyBorder="0" applyAlignment="0" applyProtection="0"/>
    <xf numFmtId="0" fontId="265" fillId="37" borderId="0" applyNumberFormat="0" applyBorder="0" applyAlignment="0" applyProtection="0"/>
    <xf numFmtId="0" fontId="40" fillId="0" borderId="0"/>
    <xf numFmtId="0" fontId="40" fillId="0" borderId="0">
      <alignment vertical="top"/>
    </xf>
    <xf numFmtId="0" fontId="85" fillId="0" borderId="0" applyNumberFormat="0" applyFill="0" applyBorder="0" applyAlignment="0" applyProtection="0"/>
    <xf numFmtId="0" fontId="140" fillId="53" borderId="22" applyNumberFormat="0" applyAlignment="0" applyProtection="0"/>
    <xf numFmtId="197" fontId="40" fillId="81" borderId="0" applyNumberFormat="0" applyBorder="0">
      <protection hidden="1"/>
    </xf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40" fillId="67" borderId="1" applyNumberFormat="0" applyBorder="0">
      <protection locked="0"/>
    </xf>
    <xf numFmtId="0" fontId="148" fillId="0" borderId="24" applyNumberFormat="0" applyFill="0" applyAlignment="0" applyProtection="0"/>
    <xf numFmtId="0" fontId="266" fillId="82" borderId="43" applyNumberFormat="0">
      <alignment horizontal="left" vertical="top"/>
      <protection hidden="1"/>
    </xf>
    <xf numFmtId="0" fontId="50" fillId="0" borderId="0"/>
    <xf numFmtId="0" fontId="55" fillId="0" borderId="0"/>
    <xf numFmtId="0" fontId="50" fillId="0" borderId="0"/>
    <xf numFmtId="0" fontId="63" fillId="0" borderId="0">
      <alignment vertical="top"/>
    </xf>
    <xf numFmtId="0" fontId="40" fillId="0" borderId="0">
      <alignment vertical="top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3" fontId="267" fillId="67" borderId="50" applyNumberFormat="0" applyFont="0" applyBorder="0" applyAlignment="0">
      <alignment horizontal="center"/>
      <protection locked="0"/>
    </xf>
    <xf numFmtId="0" fontId="98" fillId="0" borderId="0" applyFill="0" applyBorder="0">
      <protection hidden="1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5" fillId="80" borderId="0" applyBorder="0">
      <alignment horizontal="center"/>
      <protection locked="0"/>
    </xf>
    <xf numFmtId="0" fontId="244" fillId="83" borderId="0" applyNumberFormat="0" applyBorder="0">
      <protection hidden="1"/>
    </xf>
    <xf numFmtId="0" fontId="85" fillId="84" borderId="37">
      <alignment horizontal="left" indent="2"/>
      <protection hidden="1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40" fillId="0" borderId="0" applyNumberFormat="0" applyFont="0" applyFill="0" applyBorder="0" applyAlignment="0">
      <protection locked="0"/>
    </xf>
    <xf numFmtId="0" fontId="267" fillId="60" borderId="0" applyNumberFormat="0" applyBorder="0">
      <protection locked="0"/>
    </xf>
    <xf numFmtId="0" fontId="63" fillId="0" borderId="0"/>
    <xf numFmtId="168" fontId="63" fillId="0" borderId="0" applyFont="0" applyFill="0" applyBorder="0" applyAlignment="0" applyProtection="0"/>
    <xf numFmtId="0" fontId="40" fillId="0" borderId="0"/>
    <xf numFmtId="0" fontId="40" fillId="0" borderId="0"/>
    <xf numFmtId="43" fontId="63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63" fillId="0" borderId="0"/>
    <xf numFmtId="0" fontId="85" fillId="0" borderId="0" applyNumberFormat="0" applyFill="0" applyBorder="0" applyAlignment="0" applyProtection="0"/>
    <xf numFmtId="264" fontId="40" fillId="0" borderId="0">
      <protection locked="0"/>
    </xf>
    <xf numFmtId="265" fontId="40" fillId="0" borderId="0">
      <protection locked="0"/>
    </xf>
    <xf numFmtId="264" fontId="40" fillId="0" borderId="0">
      <protection locked="0"/>
    </xf>
    <xf numFmtId="265" fontId="40" fillId="0" borderId="0">
      <protection locked="0"/>
    </xf>
    <xf numFmtId="9" fontId="268" fillId="0" borderId="0" applyFont="0" applyFill="0" applyBorder="0" applyAlignment="0" applyProtection="0"/>
    <xf numFmtId="0" fontId="193" fillId="0" borderId="0"/>
    <xf numFmtId="196" fontId="40" fillId="0" borderId="0" applyFont="0" applyFill="0" applyBorder="0" applyAlignment="0" applyProtection="0"/>
    <xf numFmtId="0" fontId="268" fillId="0" borderId="0"/>
    <xf numFmtId="43" fontId="27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168" fontId="40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0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40" fillId="0" borderId="0"/>
    <xf numFmtId="43" fontId="27" fillId="0" borderId="0" applyFont="0" applyFill="0" applyBorder="0" applyAlignment="0" applyProtection="0"/>
    <xf numFmtId="16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2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0" fontId="40" fillId="0" borderId="0"/>
    <xf numFmtId="267" fontId="40" fillId="0" borderId="0" applyFont="0" applyFill="0" applyBorder="0" applyAlignment="0" applyProtection="0"/>
    <xf numFmtId="267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268" fontId="40" fillId="0" borderId="0">
      <protection locked="0"/>
    </xf>
    <xf numFmtId="268" fontId="40" fillId="0" borderId="0">
      <protection locked="0"/>
    </xf>
    <xf numFmtId="264" fontId="40" fillId="0" borderId="0">
      <protection locked="0"/>
    </xf>
    <xf numFmtId="264" fontId="40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69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178" fontId="41" fillId="0" borderId="0"/>
    <xf numFmtId="0" fontId="57" fillId="0" borderId="0"/>
    <xf numFmtId="0" fontId="63" fillId="0" borderId="0"/>
    <xf numFmtId="0" fontId="57" fillId="0" borderId="0"/>
    <xf numFmtId="0" fontId="40" fillId="0" borderId="0" applyNumberFormat="0" applyFill="0" applyBorder="0" applyAlignment="0" applyProtection="0"/>
    <xf numFmtId="0" fontId="40" fillId="0" borderId="0">
      <alignment wrapText="1"/>
    </xf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0" fontId="63" fillId="0" borderId="0"/>
    <xf numFmtId="0" fontId="40" fillId="0" borderId="0">
      <alignment vertical="top"/>
    </xf>
    <xf numFmtId="0" fontId="40" fillId="0" borderId="0" applyNumberFormat="0" applyFill="0" applyBorder="0" applyAlignment="0" applyProtection="0"/>
    <xf numFmtId="0" fontId="5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40" fillId="0" borderId="0"/>
    <xf numFmtId="0" fontId="55" fillId="0" borderId="0"/>
    <xf numFmtId="0" fontId="55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40" fillId="56" borderId="28" applyNumberFormat="0" applyFont="0" applyAlignment="0" applyProtection="0"/>
    <xf numFmtId="9" fontId="40" fillId="0" borderId="0" applyFont="0" applyFill="0" applyBorder="0" applyAlignment="0" applyProtection="0"/>
    <xf numFmtId="0" fontId="40" fillId="0" borderId="0">
      <alignment vertical="top"/>
    </xf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4" borderId="0" applyNumberFormat="0" applyBorder="0" applyAlignment="0" applyProtection="0"/>
    <xf numFmtId="168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63" fillId="0" borderId="0"/>
    <xf numFmtId="0" fontId="63" fillId="0" borderId="0"/>
    <xf numFmtId="0" fontId="104" fillId="0" borderId="0">
      <alignment vertical="top"/>
    </xf>
    <xf numFmtId="0" fontId="63" fillId="0" borderId="0"/>
    <xf numFmtId="0" fontId="27" fillId="4" borderId="12" applyNumberFormat="0" applyFont="0" applyAlignment="0" applyProtection="0"/>
    <xf numFmtId="9" fontId="5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57" fillId="0" borderId="0"/>
    <xf numFmtId="43" fontId="57" fillId="0" borderId="0" applyFont="0" applyFill="0" applyBorder="0" applyAlignment="0" applyProtection="0"/>
    <xf numFmtId="202" fontId="40" fillId="0" borderId="0"/>
    <xf numFmtId="0" fontId="266" fillId="82" borderId="53" applyNumberFormat="0">
      <alignment horizontal="left" vertical="top"/>
      <protection hidden="1"/>
    </xf>
    <xf numFmtId="202" fontId="40" fillId="0" borderId="0"/>
    <xf numFmtId="227" fontId="167" fillId="0" borderId="34"/>
    <xf numFmtId="202" fontId="40" fillId="0" borderId="0"/>
    <xf numFmtId="4" fontId="224" fillId="77" borderId="51" applyNumberFormat="0" applyProtection="0">
      <alignment horizontal="left" vertical="center" indent="1"/>
    </xf>
    <xf numFmtId="43" fontId="57" fillId="0" borderId="0" applyFont="0" applyFill="0" applyBorder="0" applyAlignment="0" applyProtection="0"/>
    <xf numFmtId="0" fontId="5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37" fillId="0" borderId="0"/>
    <xf numFmtId="9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10" fontId="131" fillId="63" borderId="36" applyNumberFormat="0" applyBorder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4" fontId="226" fillId="80" borderId="44" applyNumberFormat="0" applyProtection="0">
      <alignment vertical="center"/>
    </xf>
    <xf numFmtId="190" fontId="193" fillId="0" borderId="36" applyNumberFormat="0" applyFont="0" applyFill="0" applyAlignment="0">
      <alignment horizontal="left"/>
    </xf>
    <xf numFmtId="0" fontId="40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40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215" fillId="0" borderId="36">
      <alignment horizont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11" fillId="65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53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190" fontId="210" fillId="0" borderId="36" applyNumberFormat="0" applyFill="0" applyAlignment="0">
      <alignment horizontal="left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3" fontId="129" fillId="0" borderId="36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40" fillId="78" borderId="44" applyNumberFormat="0" applyProtection="0">
      <alignment horizontal="left" vertical="top" indent="1"/>
    </xf>
    <xf numFmtId="0" fontId="19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40" fillId="78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27" fillId="0" borderId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40" fillId="78" borderId="44" applyNumberFormat="0" applyProtection="0">
      <alignment horizontal="left" vertical="center" indent="1"/>
    </xf>
    <xf numFmtId="0" fontId="27" fillId="0" borderId="0"/>
    <xf numFmtId="3" fontId="129" fillId="0" borderId="36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0" fontId="223" fillId="0" borderId="38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0" fontId="114" fillId="0" borderId="0"/>
    <xf numFmtId="40" fontId="12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27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3" fontId="129" fillId="0" borderId="36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23" fillId="0" borderId="38">
      <alignment horizontal="center"/>
    </xf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36"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43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19" fillId="0" borderId="0"/>
    <xf numFmtId="0" fontId="27" fillId="0" borderId="0"/>
    <xf numFmtId="0" fontId="63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27" fillId="0" borderId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56" fillId="0" borderId="0"/>
    <xf numFmtId="0" fontId="27" fillId="0" borderId="0"/>
    <xf numFmtId="178" fontId="56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4" fontId="41" fillId="0" borderId="0"/>
    <xf numFmtId="174" fontId="41" fillId="0" borderId="0"/>
    <xf numFmtId="174" fontId="41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7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0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0" fontId="56" fillId="0" borderId="0"/>
    <xf numFmtId="0" fontId="27" fillId="0" borderId="0"/>
    <xf numFmtId="178" fontId="41" fillId="0" borderId="0"/>
    <xf numFmtId="178" fontId="41" fillId="0" borderId="0"/>
    <xf numFmtId="178" fontId="56" fillId="0" borderId="0"/>
    <xf numFmtId="178" fontId="27" fillId="0" borderId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0" fillId="0" borderId="0" applyFill="0" applyBorder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8" fontId="5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7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1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40" fillId="0" borderId="0"/>
    <xf numFmtId="0" fontId="50" fillId="0" borderId="0" applyFill="0" applyBorder="0"/>
    <xf numFmtId="0" fontId="27" fillId="0" borderId="0"/>
    <xf numFmtId="0" fontId="50" fillId="0" borderId="0" applyFill="0"/>
    <xf numFmtId="0" fontId="40" fillId="0" borderId="0"/>
    <xf numFmtId="0" fontId="93" fillId="0" borderId="0"/>
    <xf numFmtId="0" fontId="93" fillId="0" borderId="0"/>
    <xf numFmtId="0" fontId="93" fillId="0" borderId="0"/>
    <xf numFmtId="0" fontId="88" fillId="0" borderId="0"/>
    <xf numFmtId="0" fontId="93" fillId="0" borderId="0"/>
    <xf numFmtId="0" fontId="93" fillId="0" borderId="0"/>
    <xf numFmtId="0" fontId="50" fillId="0" borderId="0" applyFill="0"/>
    <xf numFmtId="0" fontId="40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193" fontId="122" fillId="0" borderId="0" applyFont="0" applyFill="0" applyBorder="0" applyAlignment="0" applyProtection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9" fontId="41" fillId="0" borderId="0" applyFont="0" applyFill="0" applyBorder="0" applyAlignment="0" applyProtection="0"/>
    <xf numFmtId="0" fontId="104" fillId="0" borderId="0">
      <alignment vertical="top"/>
    </xf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71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201" fontId="40" fillId="0" borderId="0"/>
    <xf numFmtId="0" fontId="27" fillId="0" borderId="0"/>
    <xf numFmtId="0" fontId="40" fillId="0" borderId="0"/>
    <xf numFmtId="0" fontId="270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7" fillId="0" borderId="0"/>
    <xf numFmtId="0" fontId="63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2" fillId="0" borderId="0"/>
    <xf numFmtId="43" fontId="272" fillId="0" borderId="0" applyFont="0" applyFill="0" applyBorder="0" applyAlignment="0" applyProtection="0"/>
    <xf numFmtId="0" fontId="272" fillId="0" borderId="0" applyNumberFormat="0" applyFont="0" applyFill="0" applyBorder="0" applyAlignment="0" applyProtection="0"/>
    <xf numFmtId="0" fontId="63" fillId="0" borderId="0"/>
    <xf numFmtId="0" fontId="63" fillId="0" borderId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34" fillId="35" borderId="0" applyNumberFormat="0" applyBorder="0" applyAlignment="0" applyProtection="0"/>
    <xf numFmtId="0" fontId="27" fillId="0" borderId="0"/>
    <xf numFmtId="43" fontId="56" fillId="0" borderId="0" applyFont="0" applyFill="0" applyBorder="0" applyAlignment="0" applyProtection="0"/>
    <xf numFmtId="0" fontId="134" fillId="35" borderId="0" applyNumberFormat="0" applyBorder="0" applyAlignment="0" applyProtection="0"/>
    <xf numFmtId="43" fontId="63" fillId="0" borderId="0" applyFont="0" applyFill="0" applyBorder="0" applyAlignment="0" applyProtection="0"/>
    <xf numFmtId="0" fontId="134" fillId="35" borderId="0" applyNumberFormat="0" applyBorder="0" applyAlignment="0" applyProtection="0"/>
    <xf numFmtId="0" fontId="27" fillId="0" borderId="0"/>
    <xf numFmtId="0" fontId="134" fillId="35" borderId="0" applyNumberFormat="0" applyBorder="0" applyAlignment="0" applyProtection="0"/>
    <xf numFmtId="0" fontId="40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178" fontId="134" fillId="36" borderId="0" applyNumberFormat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22" fillId="0" borderId="0"/>
    <xf numFmtId="0" fontId="27" fillId="0" borderId="0"/>
    <xf numFmtId="0" fontId="27" fillId="0" borderId="0"/>
    <xf numFmtId="178" fontId="134" fillId="37" borderId="0" applyNumberFormat="0" applyBorder="0" applyAlignment="0" applyProtection="0"/>
    <xf numFmtId="0" fontId="27" fillId="0" borderId="0"/>
    <xf numFmtId="0" fontId="134" fillId="37" borderId="0" applyNumberFormat="0" applyBorder="0" applyAlignment="0" applyProtection="0"/>
    <xf numFmtId="38" fontId="128" fillId="0" borderId="0" applyFont="0" applyFill="0" applyBorder="0" applyAlignment="0" applyProtection="0"/>
    <xf numFmtId="0" fontId="134" fillId="37" borderId="0" applyNumberFormat="0" applyBorder="0" applyAlignment="0" applyProtection="0"/>
    <xf numFmtId="0" fontId="50" fillId="0" borderId="0" applyFill="0" applyBorder="0"/>
    <xf numFmtId="0" fontId="134" fillId="37" borderId="0" applyNumberFormat="0" applyBorder="0" applyAlignment="0" applyProtection="0"/>
    <xf numFmtId="0" fontId="27" fillId="0" borderId="0"/>
    <xf numFmtId="0" fontId="27" fillId="0" borderId="0"/>
    <xf numFmtId="0" fontId="119" fillId="0" borderId="0"/>
    <xf numFmtId="0" fontId="50" fillId="0" borderId="0" applyFill="0" applyBorder="0"/>
    <xf numFmtId="0" fontId="27" fillId="0" borderId="0"/>
    <xf numFmtId="0" fontId="27" fillId="0" borderId="0"/>
    <xf numFmtId="178" fontId="134" fillId="38" borderId="0" applyNumberFormat="0" applyBorder="0" applyAlignment="0" applyProtection="0"/>
    <xf numFmtId="0" fontId="134" fillId="38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38" borderId="0" applyNumberFormat="0" applyBorder="0" applyAlignment="0" applyProtection="0"/>
    <xf numFmtId="0" fontId="119" fillId="0" borderId="0" applyFont="0" applyFill="0" applyBorder="0" applyAlignment="0" applyProtection="0"/>
    <xf numFmtId="0" fontId="134" fillId="38" borderId="0" applyNumberFormat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193" fontId="122" fillId="0" borderId="0" applyFont="0" applyFill="0" applyBorder="0" applyAlignment="0" applyProtection="0"/>
    <xf numFmtId="178" fontId="134" fillId="39" borderId="0" applyNumberFormat="0" applyBorder="0" applyAlignment="0" applyProtection="0"/>
    <xf numFmtId="0" fontId="27" fillId="0" borderId="0"/>
    <xf numFmtId="0" fontId="27" fillId="0" borderId="0"/>
    <xf numFmtId="0" fontId="134" fillId="39" borderId="0" applyNumberFormat="0" applyBorder="0" applyAlignment="0" applyProtection="0"/>
    <xf numFmtId="0" fontId="27" fillId="0" borderId="0"/>
    <xf numFmtId="0" fontId="134" fillId="39" borderId="0" applyNumberFormat="0" applyBorder="0" applyAlignment="0" applyProtection="0"/>
    <xf numFmtId="0" fontId="50" fillId="0" borderId="0" applyFill="0" applyBorder="0"/>
    <xf numFmtId="0" fontId="134" fillId="39" borderId="0" applyNumberFormat="0" applyBorder="0" applyAlignment="0" applyProtection="0"/>
    <xf numFmtId="0" fontId="63" fillId="0" borderId="0"/>
    <xf numFmtId="0" fontId="84" fillId="0" borderId="0"/>
    <xf numFmtId="0" fontId="50" fillId="0" borderId="0" applyFill="0"/>
    <xf numFmtId="178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43" fontId="27" fillId="0" borderId="0" applyFont="0" applyFill="0" applyBorder="0" applyAlignment="0" applyProtection="0"/>
    <xf numFmtId="0" fontId="134" fillId="41" borderId="0" applyNumberFormat="0" applyBorder="0" applyAlignment="0" applyProtection="0"/>
    <xf numFmtId="0" fontId="63" fillId="0" borderId="0" applyFont="0" applyFill="0" applyBorder="0" applyAlignment="0" applyProtection="0"/>
    <xf numFmtId="0" fontId="27" fillId="0" borderId="0"/>
    <xf numFmtId="178" fontId="134" fillId="42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42" borderId="0" applyNumberFormat="0" applyBorder="0" applyAlignment="0" applyProtection="0"/>
    <xf numFmtId="0" fontId="27" fillId="0" borderId="0"/>
    <xf numFmtId="0" fontId="134" fillId="42" borderId="0" applyNumberFormat="0" applyBorder="0" applyAlignment="0" applyProtection="0"/>
    <xf numFmtId="0" fontId="50" fillId="0" borderId="0" applyFill="0"/>
    <xf numFmtId="0" fontId="134" fillId="42" borderId="0" applyNumberFormat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178" fontId="134" fillId="43" borderId="0" applyNumberFormat="0" applyBorder="0" applyAlignment="0" applyProtection="0"/>
    <xf numFmtId="0" fontId="27" fillId="0" borderId="0"/>
    <xf numFmtId="0" fontId="27" fillId="0" borderId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34" fillId="38" borderId="0" applyNumberFormat="0" applyBorder="0" applyAlignment="0" applyProtection="0"/>
    <xf numFmtId="168" fontId="50" fillId="0" borderId="0" applyFont="0" applyFill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14" fillId="0" borderId="0"/>
    <xf numFmtId="192" fontId="27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168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134" fillId="44" borderId="0" applyNumberFormat="0" applyBorder="0" applyAlignment="0" applyProtection="0"/>
    <xf numFmtId="43" fontId="119" fillId="0" borderId="0" applyFont="0" applyFill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43" fontId="27" fillId="0" borderId="0" applyFont="0" applyFill="0" applyBorder="0" applyAlignment="0" applyProtection="0"/>
    <xf numFmtId="0" fontId="134" fillId="44" borderId="0" applyNumberFormat="0" applyBorder="0" applyAlignment="0" applyProtection="0"/>
    <xf numFmtId="193" fontId="122" fillId="0" borderId="0" applyFont="0" applyFill="0" applyBorder="0" applyAlignment="0" applyProtection="0"/>
    <xf numFmtId="0" fontId="50" fillId="0" borderId="0" applyFill="0" applyBorder="0"/>
    <xf numFmtId="178" fontId="135" fillId="45" borderId="0" applyNumberFormat="0" applyBorder="0" applyAlignment="0" applyProtection="0"/>
    <xf numFmtId="0" fontId="50" fillId="0" borderId="0" applyFill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43" fontId="40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27" fillId="0" borderId="0"/>
    <xf numFmtId="178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27" fillId="0" borderId="0"/>
    <xf numFmtId="0" fontId="135" fillId="42" borderId="0" applyNumberFormat="0" applyBorder="0" applyAlignment="0" applyProtection="0"/>
    <xf numFmtId="0" fontId="50" fillId="0" borderId="0" applyFill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68" fontId="119" fillId="0" borderId="0" applyFont="0" applyFill="0" applyBorder="0" applyAlignment="0" applyProtection="0"/>
    <xf numFmtId="0" fontId="27" fillId="0" borderId="0"/>
    <xf numFmtId="178" fontId="135" fillId="43" borderId="0" applyNumberFormat="0" applyBorder="0" applyAlignment="0" applyProtection="0"/>
    <xf numFmtId="9" fontId="37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35" fillId="46" borderId="0" applyNumberFormat="0" applyBorder="0" applyAlignment="0" applyProtection="0"/>
    <xf numFmtId="0" fontId="27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01" fillId="40" borderId="22" applyNumberFormat="0" applyAlignment="0" applyProtection="0"/>
    <xf numFmtId="0" fontId="135" fillId="46" borderId="0" applyNumberFormat="0" applyBorder="0" applyAlignment="0" applyProtection="0"/>
    <xf numFmtId="178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7" borderId="0" applyNumberFormat="0" applyBorder="0" applyAlignment="0" applyProtection="0"/>
    <xf numFmtId="0" fontId="114" fillId="0" borderId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0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178" fontId="135" fillId="48" borderId="0" applyNumberFormat="0" applyBorder="0" applyAlignment="0" applyProtection="0"/>
    <xf numFmtId="9" fontId="27" fillId="0" borderId="0" applyFont="0" applyFill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178" fontId="135" fillId="49" borderId="0" applyNumberFormat="0" applyBorder="0" applyAlignment="0" applyProtection="0"/>
    <xf numFmtId="43" fontId="27" fillId="0" borderId="0" applyFont="0" applyFill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43" fontId="123" fillId="0" borderId="0" applyFont="0" applyFill="0" applyBorder="0" applyAlignment="0" applyProtection="0"/>
    <xf numFmtId="178" fontId="135" fillId="50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27" fillId="0" borderId="0"/>
    <xf numFmtId="0" fontId="135" fillId="50" borderId="0" applyNumberFormat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0" fontId="27" fillId="0" borderId="0"/>
    <xf numFmtId="0" fontId="50" fillId="0" borderId="0" applyFill="0" applyBorder="0"/>
    <xf numFmtId="178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178" fontId="135" fillId="46" borderId="0" applyNumberFormat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6" borderId="0" applyNumberFormat="0" applyBorder="0" applyAlignment="0" applyProtection="0"/>
    <xf numFmtId="0" fontId="119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35" fillId="47" borderId="0" applyNumberFormat="0" applyBorder="0" applyAlignment="0" applyProtection="0"/>
    <xf numFmtId="0" fontId="27" fillId="0" borderId="0"/>
    <xf numFmtId="0" fontId="98" fillId="0" borderId="0" applyNumberFormat="0" applyFont="0" applyFill="0" applyAlignment="0" applyProtection="0"/>
    <xf numFmtId="0" fontId="135" fillId="47" borderId="0" applyNumberFormat="0" applyBorder="0" applyAlignment="0" applyProtection="0"/>
    <xf numFmtId="0" fontId="63" fillId="0" borderId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178" fontId="135" fillId="52" borderId="0" applyNumberFormat="0" applyBorder="0" applyAlignment="0" applyProtection="0"/>
    <xf numFmtId="0" fontId="122" fillId="0" borderId="0"/>
    <xf numFmtId="193" fontId="122" fillId="0" borderId="0" applyFont="0" applyFill="0" applyBorder="0" applyAlignment="0" applyProtection="0"/>
    <xf numFmtId="0" fontId="135" fillId="52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2" borderId="0" applyNumberFormat="0" applyBorder="0" applyAlignment="0" applyProtection="0"/>
    <xf numFmtId="0" fontId="37" fillId="0" borderId="0"/>
    <xf numFmtId="0" fontId="135" fillId="52" borderId="0" applyNumberFormat="0" applyBorder="0" applyAlignment="0" applyProtection="0"/>
    <xf numFmtId="0" fontId="50" fillId="0" borderId="0" applyFill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178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27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0" fillId="0" borderId="0" applyFill="0" applyBorder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122" fillId="0" borderId="0"/>
    <xf numFmtId="178" fontId="141" fillId="54" borderId="23" applyNumberFormat="0" applyAlignment="0" applyProtection="0"/>
    <xf numFmtId="168" fontId="50" fillId="0" borderId="0" applyFont="0" applyFill="0" applyBorder="0" applyAlignment="0" applyProtection="0"/>
    <xf numFmtId="0" fontId="122" fillId="0" borderId="0"/>
    <xf numFmtId="0" fontId="141" fillId="54" borderId="23" applyNumberFormat="0" applyAlignment="0" applyProtection="0"/>
    <xf numFmtId="0" fontId="119" fillId="0" borderId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27" fillId="0" borderId="0"/>
    <xf numFmtId="0" fontId="104" fillId="0" borderId="0">
      <alignment vertical="top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272" fontId="11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0" fillId="0" borderId="0"/>
    <xf numFmtId="192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19" fillId="0" borderId="0"/>
    <xf numFmtId="43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63" fillId="0" borderId="0"/>
    <xf numFmtId="0" fontId="50" fillId="0" borderId="0" applyFill="0" applyBorder="0"/>
    <xf numFmtId="0" fontId="27" fillId="0" borderId="0"/>
    <xf numFmtId="178" fontId="143" fillId="0" borderId="0" applyNumberFormat="0" applyFill="0" applyBorder="0" applyAlignment="0" applyProtection="0"/>
    <xf numFmtId="42" fontId="127" fillId="0" borderId="0" applyFont="0" applyFill="0" applyBorder="0" applyAlignment="0" applyProtection="0"/>
    <xf numFmtId="0" fontId="119" fillId="0" borderId="0"/>
    <xf numFmtId="0" fontId="143" fillId="0" borderId="0" applyNumberFormat="0" applyFill="0" applyBorder="0" applyAlignment="0" applyProtection="0"/>
    <xf numFmtId="43" fontId="6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7" fillId="0" borderId="0"/>
    <xf numFmtId="0" fontId="50" fillId="0" borderId="0" applyFill="0" applyBorder="0"/>
    <xf numFmtId="178" fontId="145" fillId="37" borderId="0" applyNumberFormat="0" applyBorder="0" applyAlignment="0" applyProtection="0"/>
    <xf numFmtId="0" fontId="145" fillId="37" borderId="0" applyNumberFormat="0" applyBorder="0" applyAlignment="0" applyProtection="0"/>
    <xf numFmtId="193" fontId="122" fillId="0" borderId="0" applyFon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93" fillId="0" borderId="0"/>
    <xf numFmtId="168" fontId="50" fillId="0" borderId="0" applyFont="0" applyFill="0" applyBorder="0" applyAlignment="0" applyProtection="0"/>
    <xf numFmtId="0" fontId="27" fillId="0" borderId="0"/>
    <xf numFmtId="0" fontId="40" fillId="0" borderId="30" applyNumberFormat="0" applyFont="0" applyBorder="0" applyAlignment="0" applyProtection="0"/>
    <xf numFmtId="178" fontId="147" fillId="0" borderId="24" applyNumberFormat="0" applyFill="0" applyAlignment="0" applyProtection="0"/>
    <xf numFmtId="0" fontId="50" fillId="0" borderId="0" applyFill="0" applyBorder="0"/>
    <xf numFmtId="0" fontId="27" fillId="0" borderId="0"/>
    <xf numFmtId="0" fontId="147" fillId="0" borderId="24" applyNumberFormat="0" applyFill="0" applyAlignment="0" applyProtection="0"/>
    <xf numFmtId="0" fontId="41" fillId="0" borderId="0"/>
    <xf numFmtId="0" fontId="147" fillId="0" borderId="24" applyNumberFormat="0" applyFill="0" applyAlignment="0" applyProtection="0"/>
    <xf numFmtId="192" fontId="27" fillId="0" borderId="0" applyFont="0" applyFill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27" fillId="0" borderId="0"/>
    <xf numFmtId="0" fontId="27" fillId="0" borderId="0"/>
    <xf numFmtId="178" fontId="149" fillId="0" borderId="25" applyNumberFormat="0" applyFill="0" applyAlignment="0" applyProtection="0"/>
    <xf numFmtId="0" fontId="122" fillId="0" borderId="0"/>
    <xf numFmtId="0" fontId="27" fillId="0" borderId="0"/>
    <xf numFmtId="0" fontId="149" fillId="0" borderId="25" applyNumberFormat="0" applyFill="0" applyAlignment="0" applyProtection="0"/>
    <xf numFmtId="192" fontId="27" fillId="0" borderId="0" applyFont="0" applyFill="0" applyBorder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43" fontId="40" fillId="0" borderId="0" applyFont="0" applyFill="0" applyBorder="0" applyAlignment="0" applyProtection="0"/>
    <xf numFmtId="0" fontId="40" fillId="0" borderId="0"/>
    <xf numFmtId="178" fontId="151" fillId="0" borderId="26" applyNumberFormat="0" applyFill="0" applyAlignment="0" applyProtection="0"/>
    <xf numFmtId="0" fontId="27" fillId="0" borderId="0"/>
    <xf numFmtId="0" fontId="27" fillId="0" borderId="0"/>
    <xf numFmtId="0" fontId="151" fillId="0" borderId="26" applyNumberFormat="0" applyFill="0" applyAlignment="0" applyProtection="0"/>
    <xf numFmtId="43" fontId="119" fillId="0" borderId="0" applyFont="0" applyFill="0" applyBorder="0" applyAlignment="0" applyProtection="0"/>
    <xf numFmtId="0" fontId="151" fillId="0" borderId="26" applyNumberFormat="0" applyFill="0" applyAlignment="0" applyProtection="0"/>
    <xf numFmtId="43" fontId="27" fillId="0" borderId="0" applyFont="0" applyFill="0" applyBorder="0" applyAlignment="0" applyProtection="0"/>
    <xf numFmtId="0" fontId="151" fillId="0" borderId="26" applyNumberFormat="0" applyFill="0" applyAlignment="0" applyProtection="0"/>
    <xf numFmtId="0" fontId="122" fillId="0" borderId="0"/>
    <xf numFmtId="9" fontId="27" fillId="0" borderId="0" applyFont="0" applyFill="0" applyBorder="0" applyAlignment="0" applyProtection="0"/>
    <xf numFmtId="178" fontId="151" fillId="0" borderId="0" applyNumberFormat="0" applyFill="0" applyBorder="0" applyAlignment="0" applyProtection="0"/>
    <xf numFmtId="0" fontId="27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01" fillId="40" borderId="22" applyNumberFormat="0" applyAlignment="0" applyProtection="0"/>
    <xf numFmtId="0" fontId="151" fillId="0" borderId="0" applyNumberForma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55" fillId="0" borderId="27" applyNumberFormat="0" applyFill="0" applyAlignment="0" applyProtection="0"/>
    <xf numFmtId="193" fontId="122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155" fillId="0" borderId="27" applyNumberFormat="0" applyFill="0" applyAlignment="0" applyProtection="0"/>
    <xf numFmtId="0" fontId="27" fillId="0" borderId="0"/>
    <xf numFmtId="0" fontId="155" fillId="0" borderId="27" applyNumberFormat="0" applyFill="0" applyAlignment="0" applyProtection="0"/>
    <xf numFmtId="0" fontId="27" fillId="0" borderId="0"/>
    <xf numFmtId="0" fontId="155" fillId="0" borderId="27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178" fontId="157" fillId="55" borderId="0" applyNumberFormat="0" applyBorder="0" applyAlignment="0" applyProtection="0"/>
    <xf numFmtId="0" fontId="122" fillId="0" borderId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192" fontId="27" fillId="0" borderId="0" applyFont="0" applyFill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7" fillId="0" borderId="0"/>
    <xf numFmtId="178" fontId="159" fillId="0" borderId="0"/>
    <xf numFmtId="0" fontId="27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55" fillId="0" borderId="0"/>
    <xf numFmtId="178" fontId="159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178" fontId="159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178" fontId="15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59" fillId="0" borderId="0"/>
    <xf numFmtId="44" fontId="127" fillId="0" borderId="0" applyFont="0" applyFill="0" applyBorder="0" applyAlignment="0" applyProtection="0"/>
    <xf numFmtId="0" fontId="55" fillId="0" borderId="0"/>
    <xf numFmtId="43" fontId="27" fillId="0" borderId="0" applyFont="0" applyFill="0" applyBorder="0" applyAlignment="0" applyProtection="0"/>
    <xf numFmtId="0" fontId="55" fillId="0" borderId="0"/>
    <xf numFmtId="0" fontId="40" fillId="0" borderId="0"/>
    <xf numFmtId="0" fontId="55" fillId="0" borderId="0"/>
    <xf numFmtId="202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0" fontId="50" fillId="0" borderId="0" applyFill="0" applyBorder="0"/>
    <xf numFmtId="0" fontId="50" fillId="0" borderId="0" applyFill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78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27" fillId="0" borderId="0"/>
    <xf numFmtId="0" fontId="119" fillId="0" borderId="0"/>
    <xf numFmtId="0" fontId="27" fillId="0" borderId="0"/>
    <xf numFmtId="9" fontId="27" fillId="0" borderId="0" applyFont="0" applyFill="0" applyBorder="0" applyAlignment="0" applyProtection="0"/>
    <xf numFmtId="178" fontId="40" fillId="0" borderId="0"/>
    <xf numFmtId="194" fontId="41" fillId="0" borderId="0"/>
    <xf numFmtId="168" fontId="50" fillId="0" borderId="0" applyFont="0" applyFill="0" applyBorder="0" applyAlignment="0" applyProtection="0"/>
    <xf numFmtId="178" fontId="40" fillId="0" borderId="0"/>
    <xf numFmtId="274" fontId="40" fillId="0" borderId="0" applyFont="0" applyFill="0" applyBorder="0" applyAlignment="0" applyProtection="0"/>
    <xf numFmtId="178" fontId="40" fillId="0" borderId="0"/>
    <xf numFmtId="0" fontId="27" fillId="0" borderId="0"/>
    <xf numFmtId="0" fontId="27" fillId="0" borderId="0"/>
    <xf numFmtId="0" fontId="55" fillId="0" borderId="0"/>
    <xf numFmtId="0" fontId="37" fillId="0" borderId="0"/>
    <xf numFmtId="193" fontId="122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0" fontId="27" fillId="0" borderId="0"/>
    <xf numFmtId="9" fontId="2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55" fillId="0" borderId="0"/>
    <xf numFmtId="0" fontId="57" fillId="0" borderId="0"/>
    <xf numFmtId="9" fontId="129" fillId="0" borderId="0" applyFont="0" applyFill="0" applyBorder="0" applyAlignment="0" applyProtection="0"/>
    <xf numFmtId="0" fontId="40" fillId="0" borderId="0"/>
    <xf numFmtId="178" fontId="27" fillId="0" borderId="0"/>
    <xf numFmtId="0" fontId="37" fillId="0" borderId="0"/>
    <xf numFmtId="0" fontId="37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5" fillId="0" borderId="0"/>
    <xf numFmtId="0" fontId="107" fillId="0" borderId="31" applyNumberFormat="0" applyFill="0" applyAlignment="0" applyProtection="0"/>
    <xf numFmtId="0" fontId="55" fillId="0" borderId="0"/>
    <xf numFmtId="0" fontId="27" fillId="0" borderId="0"/>
    <xf numFmtId="178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22" fillId="0" borderId="0"/>
    <xf numFmtId="0" fontId="122" fillId="0" borderId="0"/>
    <xf numFmtId="0" fontId="122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55" fillId="0" borderId="0"/>
    <xf numFmtId="0" fontId="159" fillId="0" borderId="0"/>
    <xf numFmtId="0" fontId="159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5" fillId="0" borderId="0"/>
    <xf numFmtId="0" fontId="37" fillId="0" borderId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59" fillId="0" borderId="0"/>
    <xf numFmtId="0" fontId="159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22" fillId="0" borderId="0"/>
    <xf numFmtId="0" fontId="27" fillId="0" borderId="0"/>
    <xf numFmtId="9" fontId="119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9" fillId="0" borderId="0"/>
    <xf numFmtId="0" fontId="27" fillId="0" borderId="0"/>
    <xf numFmtId="0" fontId="122" fillId="0" borderId="0"/>
    <xf numFmtId="0" fontId="27" fillId="0" borderId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178" fontId="106" fillId="0" borderId="0" applyNumberForma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/>
    <xf numFmtId="193" fontId="122" fillId="0" borderId="0" applyFont="0" applyFill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122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78" fontId="164" fillId="0" borderId="0" applyNumberFormat="0" applyFill="0" applyBorder="0" applyAlignment="0" applyProtection="0"/>
    <xf numFmtId="43" fontId="119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68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8" fontId="41" fillId="0" borderId="0"/>
    <xf numFmtId="0" fontId="27" fillId="0" borderId="0"/>
    <xf numFmtId="9" fontId="55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0" fillId="0" borderId="0"/>
    <xf numFmtId="271" fontId="40" fillId="0" borderId="0" applyFont="0" applyFill="0" applyBorder="0" applyAlignment="0" applyProtection="0"/>
    <xf numFmtId="0" fontId="273" fillId="0" borderId="0">
      <alignment vertical="center"/>
    </xf>
    <xf numFmtId="43" fontId="274" fillId="0" borderId="0" applyFont="0" applyFill="0" applyBorder="0" applyAlignment="0" applyProtection="0">
      <alignment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50" fillId="0" borderId="0" applyFill="0" applyBorder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4" fontId="27" fillId="0" borderId="0" applyFont="0" applyFill="0" applyBorder="0" applyAlignment="0" applyProtection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170" fontId="27" fillId="0" borderId="0" applyFont="0" applyFill="0" applyBorder="0" applyAlignment="0" applyProtection="0"/>
    <xf numFmtId="0" fontId="134" fillId="0" borderId="0">
      <alignment vertical="top"/>
    </xf>
    <xf numFmtId="0" fontId="134" fillId="0" borderId="0">
      <alignment vertical="top"/>
    </xf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122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50" fillId="0" borderId="0" applyFill="0" applyBorder="0"/>
    <xf numFmtId="192" fontId="41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04" fillId="0" borderId="0">
      <alignment vertical="top"/>
    </xf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119" fillId="0" borderId="0"/>
    <xf numFmtId="194" fontId="63" fillId="0" borderId="0" applyFont="0" applyFill="0" applyBorder="0" applyAlignment="0" applyProtection="0"/>
    <xf numFmtId="0" fontId="27" fillId="0" borderId="0"/>
    <xf numFmtId="0" fontId="96" fillId="0" borderId="0" applyNumberFormat="0" applyFont="0" applyFill="0" applyAlignment="0" applyProtection="0"/>
    <xf numFmtId="0" fontId="37" fillId="0" borderId="0"/>
    <xf numFmtId="0" fontId="27" fillId="0" borderId="0"/>
    <xf numFmtId="43" fontId="27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40" fillId="0" borderId="0"/>
    <xf numFmtId="43" fontId="120" fillId="0" borderId="0" applyFont="0" applyFill="0" applyBorder="0" applyAlignment="0" applyProtection="0"/>
    <xf numFmtId="0" fontId="122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50" fillId="0" borderId="0" applyFill="0" applyBorder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72" fontId="114" fillId="0" borderId="0" applyFont="0" applyFill="0" applyBorder="0" applyAlignment="0" applyProtection="0"/>
    <xf numFmtId="0" fontId="40" fillId="0" borderId="0"/>
    <xf numFmtId="0" fontId="40" fillId="0" borderId="0"/>
    <xf numFmtId="0" fontId="96" fillId="0" borderId="0" applyNumberFormat="0" applyFont="0" applyFill="0" applyAlignment="0" applyProtection="0"/>
    <xf numFmtId="43" fontId="40" fillId="0" borderId="0" applyFont="0" applyFill="0" applyBorder="0" applyAlignment="0" applyProtection="0"/>
    <xf numFmtId="166" fontId="50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50" fillId="0" borderId="0" applyFill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119" fillId="0" borderId="0" applyFont="0" applyFill="0" applyBorder="0" applyAlignment="0" applyProtection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50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9" fontId="3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275" fontId="41" fillId="0" borderId="0"/>
    <xf numFmtId="0" fontId="27" fillId="0" borderId="0"/>
    <xf numFmtId="44" fontId="37" fillId="0" borderId="0" applyFont="0" applyFill="0" applyBorder="0" applyAlignment="0" applyProtection="0"/>
    <xf numFmtId="0" fontId="27" fillId="0" borderId="0"/>
    <xf numFmtId="0" fontId="27" fillId="0" borderId="0"/>
    <xf numFmtId="0" fontId="114" fillId="0" borderId="0"/>
    <xf numFmtId="193" fontId="122" fillId="0" borderId="0" applyFont="0" applyFill="0" applyBorder="0" applyAlignment="0" applyProtection="0"/>
    <xf numFmtId="0" fontId="56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50" fillId="0" borderId="0" applyFill="0" applyBorder="0"/>
    <xf numFmtId="38" fontId="128" fillId="0" borderId="0" applyFont="0" applyFill="0" applyBorder="0" applyAlignment="0" applyProtection="0"/>
    <xf numFmtId="0" fontId="27" fillId="0" borderId="0"/>
    <xf numFmtId="0" fontId="122" fillId="0" borderId="0"/>
    <xf numFmtId="0" fontId="123" fillId="0" borderId="0"/>
    <xf numFmtId="0" fontId="27" fillId="0" borderId="0"/>
    <xf numFmtId="0" fontId="122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0" fontId="114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114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8" fontId="5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22" fillId="0" borderId="0"/>
    <xf numFmtId="192" fontId="27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68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4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272" fontId="114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0" applyNumberFormat="0" applyFont="0" applyFill="0" applyAlignment="0" applyProtection="0"/>
    <xf numFmtId="43" fontId="9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40" fillId="0" borderId="0"/>
    <xf numFmtId="43" fontId="119" fillId="0" borderId="0" applyFont="0" applyFill="0" applyBorder="0" applyAlignment="0" applyProtection="0"/>
    <xf numFmtId="0" fontId="27" fillId="0" borderId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0" fontId="91" fillId="53" borderId="22" applyNumberFormat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40" fillId="0" borderId="0"/>
    <xf numFmtId="43" fontId="37" fillId="0" borderId="0" applyFont="0" applyFill="0" applyBorder="0" applyAlignment="0" applyProtection="0"/>
    <xf numFmtId="0" fontId="40" fillId="0" borderId="0"/>
    <xf numFmtId="0" fontId="63" fillId="0" borderId="0"/>
    <xf numFmtId="0" fontId="27" fillId="0" borderId="0"/>
    <xf numFmtId="0" fontId="122" fillId="0" borderId="0"/>
    <xf numFmtId="0" fontId="27" fillId="0" borderId="0"/>
    <xf numFmtId="0" fontId="122" fillId="0" borderId="0"/>
    <xf numFmtId="168" fontId="50" fillId="0" borderId="0" applyFont="0" applyFill="0" applyBorder="0" applyAlignment="0" applyProtection="0"/>
    <xf numFmtId="0" fontId="27" fillId="0" borderId="0"/>
    <xf numFmtId="43" fontId="37" fillId="0" borderId="0" applyFont="0" applyFill="0" applyBorder="0" applyAlignment="0" applyProtection="0"/>
    <xf numFmtId="0" fontId="122" fillId="0" borderId="0"/>
    <xf numFmtId="0" fontId="122" fillId="0" borderId="0"/>
    <xf numFmtId="0" fontId="122" fillId="0" borderId="0"/>
    <xf numFmtId="43" fontId="133" fillId="0" borderId="0" applyFont="0" applyFill="0" applyBorder="0" applyAlignment="0" applyProtection="0"/>
    <xf numFmtId="0" fontId="50" fillId="0" borderId="0" applyFill="0"/>
    <xf numFmtId="38" fontId="129" fillId="0" borderId="0" applyFont="0" applyFill="0" applyBorder="0" applyAlignment="0" applyProtection="0"/>
    <xf numFmtId="0" fontId="122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50" fillId="0" borderId="0" applyFill="0" applyBorder="0"/>
    <xf numFmtId="0" fontId="27" fillId="0" borderId="0"/>
    <xf numFmtId="170" fontId="84" fillId="0" borderId="0" applyFont="0" applyFill="0" applyBorder="0" applyAlignment="0" applyProtection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0" fontId="122" fillId="0" borderId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19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50" fillId="0" borderId="0" applyFill="0"/>
    <xf numFmtId="0" fontId="27" fillId="0" borderId="0"/>
    <xf numFmtId="0" fontId="27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41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14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41" fillId="0" borderId="0"/>
    <xf numFmtId="0" fontId="105" fillId="53" borderId="29" applyNumberFormat="0" applyAlignment="0" applyProtection="0"/>
    <xf numFmtId="9" fontId="50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119" fillId="0" borderId="0"/>
    <xf numFmtId="272" fontId="11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50" fillId="0" borderId="0" applyFill="0" applyBorder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63" fillId="0" borderId="0"/>
    <xf numFmtId="0" fontId="27" fillId="0" borderId="0"/>
    <xf numFmtId="0" fontId="119" fillId="0" borderId="0"/>
    <xf numFmtId="0" fontId="122" fillId="0" borderId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122" fillId="0" borderId="0"/>
    <xf numFmtId="0" fontId="122" fillId="0" borderId="0"/>
    <xf numFmtId="0" fontId="125" fillId="0" borderId="0"/>
    <xf numFmtId="0" fontId="119" fillId="0" borderId="0" applyFont="0" applyFill="0" applyBorder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19" fillId="0" borderId="0"/>
    <xf numFmtId="43" fontId="119" fillId="0" borderId="0" applyFont="0" applyFill="0" applyBorder="0" applyAlignment="0" applyProtection="0"/>
    <xf numFmtId="0" fontId="114" fillId="0" borderId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27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119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40" fillId="0" borderId="0"/>
    <xf numFmtId="168" fontId="40" fillId="0" borderId="0" applyFont="0" applyFill="0" applyBorder="0" applyAlignment="0" applyProtection="0"/>
    <xf numFmtId="0" fontId="27" fillId="0" borderId="0"/>
    <xf numFmtId="0" fontId="27" fillId="0" borderId="0"/>
    <xf numFmtId="170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57" fillId="0" borderId="0"/>
    <xf numFmtId="0" fontId="27" fillId="0" borderId="0"/>
    <xf numFmtId="195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0" fillId="0" borderId="0" applyFill="0" applyBorder="0"/>
    <xf numFmtId="9" fontId="56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41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56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126" fillId="0" borderId="0"/>
    <xf numFmtId="168" fontId="50" fillId="0" borderId="0" applyFont="0" applyFill="0" applyBorder="0" applyAlignment="0" applyProtection="0"/>
    <xf numFmtId="0" fontId="119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23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43" fontId="40" fillId="0" borderId="0" applyFont="0" applyFill="0" applyBorder="0" applyAlignment="0" applyProtection="0"/>
    <xf numFmtId="193" fontId="12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0" fontId="122" fillId="0" borderId="0"/>
    <xf numFmtId="9" fontId="27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30" applyNumberFormat="0" applyFont="0" applyBorder="0" applyAlignment="0" applyProtection="0"/>
    <xf numFmtId="0" fontId="27" fillId="0" borderId="0"/>
    <xf numFmtId="0" fontId="27" fillId="0" borderId="0"/>
    <xf numFmtId="43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43" fontId="119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19" fillId="0" borderId="0"/>
    <xf numFmtId="0" fontId="119" fillId="0" borderId="0"/>
    <xf numFmtId="0" fontId="63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0" fontId="27" fillId="0" borderId="0"/>
    <xf numFmtId="9" fontId="2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40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40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63" fillId="0" borderId="31" applyNumberFormat="0" applyFill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190" fontId="210" fillId="65" borderId="36" applyNumberFormat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40" fillId="0" borderId="36">
      <protection hidden="1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40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40" fillId="0" borderId="36">
      <protection hidden="1"/>
    </xf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3" fontId="129" fillId="0" borderId="36"/>
    <xf numFmtId="0" fontId="204" fillId="0" borderId="39"/>
    <xf numFmtId="0" fontId="193" fillId="0" borderId="39"/>
    <xf numFmtId="0" fontId="207" fillId="0" borderId="35"/>
    <xf numFmtId="0" fontId="215" fillId="0" borderId="36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40" fillId="0" borderId="36">
      <protection hidden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40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40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40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70" fillId="0" borderId="39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40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190" fontId="210" fillId="0" borderId="36" applyNumberFormat="0" applyFill="0" applyAlignment="0">
      <alignment horizontal="left"/>
    </xf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178" fontId="27" fillId="0" borderId="0"/>
    <xf numFmtId="0" fontId="27" fillId="0" borderId="0"/>
    <xf numFmtId="0" fontId="27" fillId="0" borderId="0"/>
    <xf numFmtId="178" fontId="27" fillId="0" borderId="0"/>
    <xf numFmtId="0" fontId="170" fillId="0" borderId="39"/>
    <xf numFmtId="1" fontId="181" fillId="0" borderId="52">
      <alignment vertical="top"/>
    </xf>
    <xf numFmtId="0" fontId="27" fillId="0" borderId="0"/>
    <xf numFmtId="0" fontId="170" fillId="0" borderId="39"/>
    <xf numFmtId="0" fontId="170" fillId="0" borderId="39"/>
    <xf numFmtId="0" fontId="170" fillId="0" borderId="39"/>
    <xf numFmtId="0" fontId="27" fillId="0" borderId="0"/>
    <xf numFmtId="0" fontId="27" fillId="4" borderId="12" applyNumberFormat="0" applyFont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52">
      <alignment vertical="top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1" fontId="181" fillId="0" borderId="52">
      <alignment vertical="top"/>
    </xf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170" fontId="27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96" fillId="0" borderId="39"/>
    <xf numFmtId="190" fontId="193" fillId="0" borderId="36" applyNumberFormat="0" applyFont="0" applyFill="0" applyAlignment="0">
      <alignment horizontal="left"/>
    </xf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215" fillId="0" borderId="36">
      <alignment horizont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190" fontId="210" fillId="0" borderId="36" applyNumberFormat="0" applyFill="0" applyAlignment="0">
      <alignment horizontal="left"/>
    </xf>
    <xf numFmtId="3" fontId="129" fillId="0" borderId="36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0" fillId="59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3" fontId="129" fillId="0" borderId="36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27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" fontId="197" fillId="61" borderId="54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" fontId="181" fillId="0" borderId="52">
      <alignment vertical="top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179" fontId="27" fillId="0" borderId="0" applyFont="0" applyFill="0" applyBorder="0" applyAlignment="0" applyProtection="0"/>
    <xf numFmtId="0" fontId="27" fillId="0" borderId="0"/>
    <xf numFmtId="17" fontId="197" fillId="61" borderId="54"/>
    <xf numFmtId="178" fontId="27" fillId="0" borderId="0"/>
    <xf numFmtId="17" fontId="197" fillId="61" borderId="54"/>
    <xf numFmtId="0" fontId="170" fillId="0" borderId="39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17" fontId="197" fillId="61" borderId="54"/>
    <xf numFmtId="17" fontId="197" fillId="61" borderId="54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40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90" fontId="210" fillId="65" borderId="36" applyNumberFormat="0" applyAlignment="0">
      <alignment horizontal="left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40" fillId="0" borderId="36">
      <protection hidden="1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40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17" fontId="197" fillId="61" borderId="54"/>
    <xf numFmtId="0" fontId="40" fillId="0" borderId="36">
      <protection hidden="1"/>
    </xf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7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101" fillId="40" borderId="22" applyNumberFormat="0" applyAlignment="0" applyProtection="0"/>
    <xf numFmtId="178" fontId="27" fillId="0" borderId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27" fillId="0" borderId="0"/>
    <xf numFmtId="0" fontId="27" fillId="0" borderId="0"/>
    <xf numFmtId="0" fontId="27" fillId="0" borderId="0"/>
    <xf numFmtId="178" fontId="27" fillId="0" borderId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1" fillId="0" borderId="0"/>
    <xf numFmtId="43" fontId="169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0" fontId="140" fillId="53" borderId="22" applyNumberFormat="0" applyAlignment="0" applyProtection="0"/>
    <xf numFmtId="41" fontId="50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43" fontId="185" fillId="0" borderId="0" applyFont="0" applyFill="0" applyBorder="0" applyAlignment="0" applyProtection="0"/>
    <xf numFmtId="0" fontId="204" fillId="58" borderId="39"/>
    <xf numFmtId="0" fontId="204" fillId="58" borderId="39"/>
    <xf numFmtId="0" fontId="204" fillId="0" borderId="39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6" fontId="50" fillId="0" borderId="0" applyFont="0" applyFill="0" applyBorder="0" applyAlignment="0" applyProtection="0"/>
    <xf numFmtId="43" fontId="40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40" fillId="0" borderId="0" applyFill="0" applyBorder="0" applyAlignment="0" applyProtection="0"/>
    <xf numFmtId="44" fontId="27" fillId="0" borderId="0" applyFont="0" applyFill="0" applyBorder="0" applyAlignment="0" applyProtection="0"/>
    <xf numFmtId="170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27" fillId="0" borderId="0" applyFont="0" applyFill="0" applyBorder="0" applyAlignment="0" applyProtection="0"/>
    <xf numFmtId="230" fontId="40" fillId="0" borderId="0" applyFill="0" applyBorder="0" applyAlignment="0" applyProtection="0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237" fontId="40" fillId="0" borderId="0" applyFill="0" applyBorder="0" applyAlignment="0" applyProtection="0"/>
    <xf numFmtId="0" fontId="193" fillId="0" borderId="39"/>
    <xf numFmtId="0" fontId="193" fillId="0" borderId="39"/>
    <xf numFmtId="0" fontId="180" fillId="59" borderId="39"/>
    <xf numFmtId="2" fontId="40" fillId="0" borderId="0" applyFill="0" applyBorder="0" applyAlignment="0" applyProtection="0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0" fontId="98" fillId="0" borderId="33">
      <alignment horizontal="left" vertical="center"/>
    </xf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54" fillId="40" borderId="22" applyNumberFormat="0" applyAlignment="0" applyProtection="0"/>
    <xf numFmtId="0" fontId="211" fillId="65" borderId="39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9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233" fontId="187" fillId="0" borderId="0"/>
    <xf numFmtId="0" fontId="168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85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0" borderId="0"/>
    <xf numFmtId="0" fontId="185" fillId="0" borderId="0"/>
    <xf numFmtId="0" fontId="185" fillId="0" borderId="0"/>
    <xf numFmtId="0" fontId="1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233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50" fillId="0" borderId="0"/>
    <xf numFmtId="0" fontId="57" fillId="0" borderId="0"/>
    <xf numFmtId="0" fontId="27" fillId="0" borderId="0"/>
    <xf numFmtId="0" fontId="189" fillId="0" borderId="0"/>
    <xf numFmtId="0" fontId="40" fillId="0" borderId="0"/>
    <xf numFmtId="0" fontId="57" fillId="0" borderId="0"/>
    <xf numFmtId="0" fontId="183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0" borderId="0"/>
    <xf numFmtId="0" fontId="40" fillId="0" borderId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89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6" fontId="40" fillId="0" borderId="0"/>
    <xf numFmtId="236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40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219" fontId="27" fillId="0" borderId="0">
      <protection locked="0"/>
    </xf>
    <xf numFmtId="0" fontId="169" fillId="0" borderId="0"/>
    <xf numFmtId="249" fontId="27" fillId="0" borderId="0">
      <protection locked="0"/>
    </xf>
    <xf numFmtId="0" fontId="27" fillId="0" borderId="0">
      <protection locked="0"/>
    </xf>
    <xf numFmtId="0" fontId="175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6" fontId="40" fillId="0" borderId="0"/>
    <xf numFmtId="0" fontId="185" fillId="0" borderId="0"/>
    <xf numFmtId="0" fontId="18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40" fillId="0" borderId="0"/>
    <xf numFmtId="233" fontId="40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3" fontId="40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63" fillId="0" borderId="0"/>
    <xf numFmtId="9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56" fillId="0" borderId="0"/>
    <xf numFmtId="178" fontId="56" fillId="0" borderId="0"/>
    <xf numFmtId="171" fontId="56" fillId="0" borderId="0"/>
    <xf numFmtId="174" fontId="41" fillId="0" borderId="0"/>
    <xf numFmtId="174" fontId="41" fillId="0" borderId="0"/>
    <xf numFmtId="174" fontId="41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7" fillId="0" borderId="0"/>
    <xf numFmtId="171" fontId="56" fillId="0" borderId="0"/>
    <xf numFmtId="178" fontId="57" fillId="0" borderId="0"/>
    <xf numFmtId="0" fontId="27" fillId="0" borderId="0"/>
    <xf numFmtId="178" fontId="41" fillId="0" borderId="0"/>
    <xf numFmtId="178" fontId="41" fillId="0" borderId="0"/>
    <xf numFmtId="178" fontId="27" fillId="0" borderId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1" fontId="63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60" fillId="53" borderId="29" applyNumberFormat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50" fillId="0" borderId="0" applyFill="0" applyBorder="0"/>
    <xf numFmtId="0" fontId="50" fillId="0" borderId="0" applyFill="0"/>
    <xf numFmtId="0" fontId="40" fillId="0" borderId="0"/>
    <xf numFmtId="0" fontId="93" fillId="0" borderId="0"/>
    <xf numFmtId="0" fontId="93" fillId="0" borderId="0"/>
    <xf numFmtId="0" fontId="93" fillId="0" borderId="0"/>
    <xf numFmtId="0" fontId="139" fillId="53" borderId="22" applyNumberFormat="0" applyAlignment="0" applyProtection="0"/>
    <xf numFmtId="0" fontId="93" fillId="0" borderId="0"/>
    <xf numFmtId="0" fontId="50" fillId="0" borderId="0" applyFill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40" fillId="0" borderId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9" fontId="50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201" fontId="40" fillId="0" borderId="0"/>
    <xf numFmtId="0" fontId="27" fillId="0" borderId="0"/>
    <xf numFmtId="0" fontId="40" fillId="0" borderId="0"/>
    <xf numFmtId="0" fontId="63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6" fillId="0" borderId="0"/>
    <xf numFmtId="0" fontId="27" fillId="0" borderId="0"/>
    <xf numFmtId="0" fontId="139" fillId="53" borderId="22" applyNumberFormat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178" fontId="53" fillId="0" borderId="0"/>
    <xf numFmtId="0" fontId="27" fillId="0" borderId="0"/>
    <xf numFmtId="178" fontId="159" fillId="0" borderId="0"/>
    <xf numFmtId="0" fontId="27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3" fillId="0" borderId="0"/>
    <xf numFmtId="178" fontId="53" fillId="0" borderId="0"/>
    <xf numFmtId="202" fontId="40" fillId="0" borderId="0"/>
    <xf numFmtId="194" fontId="41" fillId="0" borderId="0"/>
    <xf numFmtId="178" fontId="40" fillId="0" borderId="0"/>
    <xf numFmtId="194" fontId="41" fillId="0" borderId="0"/>
    <xf numFmtId="194" fontId="41" fillId="0" borderId="0"/>
    <xf numFmtId="178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8" fontId="27" fillId="0" borderId="0"/>
    <xf numFmtId="0" fontId="27" fillId="0" borderId="0"/>
    <xf numFmtId="194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4" fontId="41" fillId="0" borderId="0"/>
    <xf numFmtId="194" fontId="41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78" fontId="40" fillId="0" borderId="0"/>
    <xf numFmtId="194" fontId="41" fillId="0" borderId="0"/>
    <xf numFmtId="0" fontId="55" fillId="0" borderId="0"/>
    <xf numFmtId="0" fontId="55" fillId="0" borderId="0"/>
    <xf numFmtId="0" fontId="55" fillId="0" borderId="0"/>
    <xf numFmtId="178" fontId="40" fillId="0" borderId="0"/>
    <xf numFmtId="0" fontId="55" fillId="0" borderId="0"/>
    <xf numFmtId="0" fontId="40" fillId="0" borderId="0"/>
    <xf numFmtId="178" fontId="27" fillId="0" borderId="0"/>
    <xf numFmtId="0" fontId="27" fillId="0" borderId="0"/>
    <xf numFmtId="201" fontId="53" fillId="0" borderId="0"/>
    <xf numFmtId="0" fontId="55" fillId="0" borderId="0"/>
    <xf numFmtId="0" fontId="55" fillId="0" borderId="0"/>
    <xf numFmtId="0" fontId="27" fillId="0" borderId="0"/>
    <xf numFmtId="178" fontId="27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41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104" fillId="0" borderId="0">
      <alignment vertical="top"/>
    </xf>
    <xf numFmtId="204" fontId="55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26" fillId="0" borderId="0"/>
    <xf numFmtId="43" fontId="126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8" fillId="0" borderId="0"/>
    <xf numFmtId="43" fontId="129" fillId="0" borderId="0" applyFont="0" applyFill="0" applyBorder="0" applyAlignment="0" applyProtection="0"/>
    <xf numFmtId="43" fontId="275" fillId="0" borderId="0" applyFont="0" applyFill="0" applyBorder="0" applyAlignment="0" applyProtection="0"/>
    <xf numFmtId="0" fontId="63" fillId="0" borderId="0"/>
    <xf numFmtId="0" fontId="40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3" fontId="275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/>
    <xf numFmtId="0" fontId="40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63" fillId="0" borderId="0"/>
    <xf numFmtId="0" fontId="275" fillId="0" borderId="0">
      <alignment vertical="center"/>
    </xf>
    <xf numFmtId="0" fontId="63" fillId="0" borderId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271" fontId="40" fillId="0" borderId="0" applyFont="0" applyFill="0" applyBorder="0" applyAlignment="0" applyProtection="0"/>
    <xf numFmtId="43" fontId="27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27" fillId="0" borderId="0"/>
    <xf numFmtId="0" fontId="50" fillId="0" borderId="0"/>
    <xf numFmtId="261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2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19" fontId="4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40" fillId="0" borderId="0"/>
    <xf numFmtId="43" fontId="27" fillId="0" borderId="0" applyFont="0" applyFill="0" applyBorder="0" applyAlignment="0" applyProtection="0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105" fillId="53" borderId="29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>
      <alignment wrapText="1"/>
    </xf>
    <xf numFmtId="43" fontId="27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0" fillId="0" borderId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27" fontId="167" fillId="0" borderId="34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96" fillId="0" borderId="39"/>
    <xf numFmtId="4" fontId="226" fillId="80" borderId="44" applyNumberFormat="0" applyProtection="0">
      <alignment vertical="center"/>
    </xf>
    <xf numFmtId="0" fontId="40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40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5" fillId="56" borderId="28" applyNumberFormat="0" applyFont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11" fillId="65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0" fontId="253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40" fillId="78" borderId="44" applyNumberFormat="0" applyProtection="0">
      <alignment horizontal="left" vertical="top" indent="1"/>
    </xf>
    <xf numFmtId="0" fontId="19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40" fillId="78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27" fillId="0" borderId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40" fillId="78" borderId="44" applyNumberFormat="0" applyProtection="0">
      <alignment horizontal="left" vertical="center" indent="1"/>
    </xf>
    <xf numFmtId="0" fontId="27" fillId="0" borderId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91" fillId="53" borderId="22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41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40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40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63" fillId="0" borderId="31" applyNumberFormat="0" applyFill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98" fillId="0" borderId="33">
      <alignment horizontal="left" vertical="center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40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0" fontId="204" fillId="0" borderId="39"/>
    <xf numFmtId="0" fontId="193" fillId="0" borderId="39"/>
    <xf numFmtId="0" fontId="207" fillId="0" borderId="35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70" fillId="0" borderId="39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40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40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40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70" fillId="0" borderId="39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40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178" fontId="27" fillId="0" borderId="0"/>
    <xf numFmtId="0" fontId="27" fillId="0" borderId="0"/>
    <xf numFmtId="0" fontId="27" fillId="0" borderId="0"/>
    <xf numFmtId="178" fontId="27" fillId="0" borderId="0"/>
    <xf numFmtId="0" fontId="170" fillId="0" borderId="39"/>
    <xf numFmtId="1" fontId="181" fillId="0" borderId="52">
      <alignment vertical="top"/>
    </xf>
    <xf numFmtId="0" fontId="27" fillId="0" borderId="0"/>
    <xf numFmtId="0" fontId="170" fillId="0" borderId="39"/>
    <xf numFmtId="0" fontId="170" fillId="0" borderId="39"/>
    <xf numFmtId="0" fontId="170" fillId="0" borderId="39"/>
    <xf numFmtId="0" fontId="27" fillId="0" borderId="0"/>
    <xf numFmtId="0" fontId="27" fillId="4" borderId="12" applyNumberFormat="0" applyFont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1" fontId="181" fillId="0" borderId="52">
      <alignment vertical="top"/>
    </xf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52">
      <alignment vertical="top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1" fontId="181" fillId="0" borderId="52">
      <alignment vertical="top"/>
    </xf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170" fontId="27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96" fillId="0" borderId="39"/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0" fillId="59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17" fontId="197" fillId="61" borderId="54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" fontId="181" fillId="0" borderId="52">
      <alignment vertical="top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170" fillId="0" borderId="39"/>
    <xf numFmtId="43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17" fontId="197" fillId="61" borderId="54"/>
    <xf numFmtId="17" fontId="197" fillId="61" borderId="54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40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40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7" fontId="197" fillId="61" borderId="54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7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204" fillId="58" borderId="39"/>
    <xf numFmtId="0" fontId="204" fillId="58" borderId="39"/>
    <xf numFmtId="0" fontId="204" fillId="0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0" fontId="204" fillId="0" borderId="39"/>
    <xf numFmtId="0" fontId="204" fillId="58" borderId="39"/>
    <xf numFmtId="0" fontId="204" fillId="58" borderId="39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154" fillId="40" borderId="22" applyNumberFormat="0" applyAlignment="0" applyProtection="0"/>
    <xf numFmtId="0" fontId="211" fillId="65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70" fillId="0" borderId="39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9" fontId="116" fillId="0" borderId="0"/>
    <xf numFmtId="191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3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153" fillId="40" borderId="22" applyNumberFormat="0" applyAlignment="0" applyProtection="0"/>
    <xf numFmtId="0" fontId="58" fillId="56" borderId="28" applyNumberFormat="0" applyFon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6" fillId="73" borderId="44" applyNumberFormat="0" applyProtection="0">
      <alignment horizontal="right" vertical="center"/>
    </xf>
    <xf numFmtId="0" fontId="98" fillId="0" borderId="53" applyNumberFormat="0" applyAlignment="0" applyProtection="0">
      <alignment horizontal="lef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0" fontId="40" fillId="78" borderId="44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235" fillId="0" borderId="39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179" fontId="27" fillId="0" borderId="0" applyFont="0" applyFill="0" applyBorder="0" applyAlignment="0" applyProtection="0"/>
    <xf numFmtId="0" fontId="27" fillId="0" borderId="0"/>
    <xf numFmtId="0" fontId="153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60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4" fontId="224" fillId="78" borderId="46" applyNumberFormat="0" applyProtection="0">
      <alignment horizontal="left" vertical="center" indent="1"/>
    </xf>
    <xf numFmtId="0" fontId="101" fillId="40" borderId="22" applyNumberFormat="0" applyAlignment="0" applyProtection="0"/>
    <xf numFmtId="0" fontId="107" fillId="0" borderId="31" applyNumberFormat="0" applyFill="0" applyAlignment="0" applyProtection="0"/>
    <xf numFmtId="178" fontId="27" fillId="0" borderId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0" fontId="40" fillId="68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center" indent="1"/>
    </xf>
    <xf numFmtId="0" fontId="27" fillId="0" borderId="0"/>
    <xf numFmtId="0" fontId="53" fillId="56" borderId="28" applyNumberFormat="0" applyFont="0" applyAlignment="0" applyProtection="0"/>
    <xf numFmtId="178" fontId="27" fillId="0" borderId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04" fillId="58" borderId="39"/>
    <xf numFmtId="0" fontId="105" fillId="53" borderId="29" applyNumberFormat="0" applyAlignment="0" applyProtection="0"/>
    <xf numFmtId="0" fontId="161" fillId="53" borderId="29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139" fillId="53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78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4" fontId="228" fillId="79" borderId="46" applyNumberFormat="0" applyProtection="0">
      <alignment horizontal="left" vertical="center" indent="1"/>
    </xf>
    <xf numFmtId="0" fontId="140" fillId="53" borderId="22" applyNumberFormat="0" applyAlignment="0" applyProtection="0"/>
    <xf numFmtId="0" fontId="163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80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193" fillId="0" borderId="39"/>
    <xf numFmtId="0" fontId="204" fillId="58" borderId="39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69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211" fillId="0" borderId="39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3" fillId="0" borderId="31" applyNumberFormat="0" applyFill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4" fontId="226" fillId="70" borderId="44" applyNumberFormat="0" applyProtection="0">
      <alignment horizontal="right" vertical="center"/>
    </xf>
    <xf numFmtId="0" fontId="40" fillId="79" borderId="44" applyNumberFormat="0" applyProtection="0">
      <alignment horizontal="left" vertical="top" indent="1"/>
    </xf>
    <xf numFmtId="0" fontId="134" fillId="63" borderId="44" applyNumberFormat="0" applyProtection="0">
      <alignment horizontal="left" vertical="top" indent="1"/>
    </xf>
    <xf numFmtId="0" fontId="163" fillId="0" borderId="31" applyNumberFormat="0" applyFill="0" applyAlignment="0" applyProtection="0"/>
    <xf numFmtId="0" fontId="170" fillId="0" borderId="39"/>
    <xf numFmtId="178" fontId="41" fillId="56" borderId="28" applyNumberFormat="0" applyFon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4" fontId="226" fillId="69" borderId="44" applyNumberFormat="0" applyProtection="0">
      <alignment horizontal="right" vertical="center"/>
    </xf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154" fillId="40" borderId="22" applyNumberFormat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98" fillId="0" borderId="33">
      <alignment horizontal="left" vertical="center"/>
    </xf>
    <xf numFmtId="0" fontId="204" fillId="58" borderId="39"/>
    <xf numFmtId="0" fontId="193" fillId="0" borderId="39"/>
    <xf numFmtId="0" fontId="193" fillId="0" borderId="39"/>
    <xf numFmtId="0" fontId="196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4" fontId="226" fillId="76" borderId="44" applyNumberFormat="0" applyProtection="0">
      <alignment horizontal="right" vertical="center"/>
    </xf>
    <xf numFmtId="0" fontId="211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43" fontId="27" fillId="0" borderId="0" applyFont="0" applyFill="0" applyBorder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70" fillId="0" borderId="39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70" fillId="0" borderId="39"/>
    <xf numFmtId="0" fontId="170" fillId="0" borderId="39"/>
    <xf numFmtId="0" fontId="180" fillId="59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178" fontId="139" fillId="53" borderId="22" applyNumberForma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207" fillId="0" borderId="35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11" fillId="65" borderId="39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4" fillId="40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79" borderId="44" applyNumberFormat="0" applyProtection="0">
      <alignment horizontal="left" vertical="center" indent="1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7" fillId="0" borderId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219" fontId="27" fillId="0" borderId="0">
      <protection locked="0"/>
    </xf>
    <xf numFmtId="0" fontId="162" fillId="0" borderId="31" applyNumberFormat="0" applyFill="0" applyAlignment="0" applyProtection="0"/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0" fontId="194" fillId="0" borderId="39"/>
    <xf numFmtId="0" fontId="196" fillId="0" borderId="39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62" fillId="0" borderId="31" applyNumberFormat="0" applyFill="0" applyAlignment="0" applyProtection="0"/>
    <xf numFmtId="0" fontId="27" fillId="0" borderId="0"/>
    <xf numFmtId="0" fontId="193" fillId="0" borderId="39"/>
    <xf numFmtId="0" fontId="101" fillId="40" borderId="22" applyNumberFormat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4" fontId="226" fillId="75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0" fontId="162" fillId="0" borderId="31" applyNumberFormat="0" applyFill="0" applyAlignment="0" applyProtection="0"/>
    <xf numFmtId="179" fontId="27" fillId="0" borderId="0" applyFont="0" applyFill="0" applyBorder="0" applyAlignment="0" applyProtection="0"/>
    <xf numFmtId="0" fontId="204" fillId="58" borderId="39"/>
    <xf numFmtId="0" fontId="153" fillId="40" borderId="22" applyNumberFormat="0" applyAlignment="0" applyProtection="0"/>
    <xf numFmtId="4" fontId="226" fillId="71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78" borderId="44" applyNumberFormat="0" applyProtection="0">
      <alignment horizontal="left" vertical="center" indent="1"/>
    </xf>
    <xf numFmtId="0" fontId="105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27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178" fontId="27" fillId="0" borderId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11" fillId="65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162" fillId="0" borderId="31" applyNumberFormat="0" applyFill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153" fillId="40" borderId="22" applyNumberFormat="0" applyAlignment="0" applyProtection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6" fillId="67" borderId="44" applyNumberFormat="0" applyProtection="0">
      <alignment horizontal="left" vertical="center" indent="1"/>
    </xf>
    <xf numFmtId="4" fontId="226" fillId="73" borderId="44" applyNumberFormat="0" applyProtection="0">
      <alignment horizontal="right" vertical="center"/>
    </xf>
    <xf numFmtId="0" fontId="58" fillId="56" borderId="28" applyNumberFormat="0" applyFont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05" fillId="53" borderId="29" applyNumberFormat="0" applyAlignment="0" applyProtection="0"/>
    <xf numFmtId="178" fontId="27" fillId="0" borderId="0"/>
    <xf numFmtId="0" fontId="27" fillId="0" borderId="0"/>
    <xf numFmtId="0" fontId="27" fillId="0" borderId="0"/>
    <xf numFmtId="178" fontId="27" fillId="0" borderId="0"/>
    <xf numFmtId="0" fontId="55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153" fillId="40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3" fontId="27" fillId="0" borderId="0" applyFont="0" applyFill="0" applyBorder="0" applyAlignment="0" applyProtection="0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40" fillId="79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0" fontId="142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223" fillId="0" borderId="38">
      <alignment horizont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7" fillId="0" borderId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05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04" fillId="0" borderId="39"/>
    <xf numFmtId="0" fontId="196" fillId="0" borderId="39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70" fillId="0" borderId="39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140" fillId="53" borderId="22" applyNumberFormat="0" applyAlignment="0" applyProtection="0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70" fillId="0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191" fontId="4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0" fillId="0" borderId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27" fillId="0" borderId="0"/>
    <xf numFmtId="0" fontId="41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0" fontId="27" fillId="0" borderId="0"/>
    <xf numFmtId="1" fontId="181" fillId="0" borderId="40">
      <alignment vertical="top"/>
    </xf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98" fillId="0" borderId="66" applyNumberFormat="0" applyAlignment="0" applyProtection="0">
      <alignment horizontal="left" vertical="center"/>
    </xf>
    <xf numFmtId="0" fontId="27" fillId="0" borderId="0"/>
    <xf numFmtId="178" fontId="27" fillId="0" borderId="0"/>
    <xf numFmtId="0" fontId="27" fillId="0" borderId="0"/>
    <xf numFmtId="0" fontId="276" fillId="58" borderId="39"/>
    <xf numFmtId="0" fontId="276" fillId="58" borderId="39"/>
    <xf numFmtId="1" fontId="181" fillId="0" borderId="62">
      <alignment vertical="top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6" fillId="58" borderId="39"/>
    <xf numFmtId="0" fontId="276" fillId="58" borderId="39"/>
    <xf numFmtId="0" fontId="276" fillId="58" borderId="39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6" fillId="58" borderId="39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0" fontId="276" fillId="58" borderId="39"/>
    <xf numFmtId="0" fontId="27" fillId="0" borderId="0"/>
    <xf numFmtId="0" fontId="27" fillId="4" borderId="12" applyNumberFormat="0" applyFont="0" applyAlignment="0" applyProtection="0"/>
    <xf numFmtId="0" fontId="98" fillId="0" borderId="43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6" fillId="58" borderId="39"/>
    <xf numFmtId="0" fontId="27" fillId="0" borderId="0"/>
    <xf numFmtId="0" fontId="276" fillId="58" borderId="39"/>
    <xf numFmtId="0" fontId="170" fillId="0" borderId="39"/>
    <xf numFmtId="0" fontId="276" fillId="58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3" fontId="129" fillId="0" borderId="56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6" fillId="58" borderId="39"/>
    <xf numFmtId="0" fontId="276" fillId="58" borderId="39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" fillId="0" borderId="0"/>
    <xf numFmtId="4" fontId="224" fillId="77" borderId="64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6" fillId="58" borderId="39"/>
    <xf numFmtId="0" fontId="27" fillId="0" borderId="0"/>
    <xf numFmtId="1" fontId="181" fillId="0" borderId="59">
      <alignment vertical="top"/>
    </xf>
    <xf numFmtId="0" fontId="276" fillId="58" borderId="39"/>
    <xf numFmtId="190" fontId="193" fillId="0" borderId="56" applyNumberFormat="0" applyFont="0" applyFill="0" applyAlignment="0">
      <alignment horizontal="left"/>
    </xf>
    <xf numFmtId="238" fontId="40" fillId="0" borderId="57">
      <alignment vertical="center"/>
    </xf>
    <xf numFmtId="199" fontId="40" fillId="0" borderId="57">
      <alignment vertical="center"/>
    </xf>
    <xf numFmtId="0" fontId="207" fillId="0" borderId="35"/>
    <xf numFmtId="10" fontId="131" fillId="63" borderId="56" applyNumberFormat="0" applyBorder="0" applyAlignment="0" applyProtection="0"/>
    <xf numFmtId="190" fontId="210" fillId="65" borderId="56" applyNumberFormat="0" applyAlignment="0">
      <alignment horizontal="left"/>
    </xf>
    <xf numFmtId="1" fontId="181" fillId="0" borderId="59">
      <alignment vertical="top"/>
    </xf>
    <xf numFmtId="0" fontId="215" fillId="0" borderId="5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60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43" applyNumberFormat="0" applyAlignment="0" applyProtection="0">
      <alignment horizontal="left" vertical="center"/>
    </xf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23" fillId="0" borderId="2">
      <alignment horizontal="center"/>
    </xf>
    <xf numFmtId="0" fontId="27" fillId="0" borderId="0"/>
    <xf numFmtId="0" fontId="276" fillId="58" borderId="39"/>
    <xf numFmtId="190" fontId="193" fillId="0" borderId="56" applyNumberFormat="0" applyFont="0" applyFill="0" applyAlignment="0">
      <alignment horizontal="left"/>
    </xf>
    <xf numFmtId="190" fontId="210" fillId="0" borderId="58" applyNumberFormat="0" applyFill="0" applyAlignment="0">
      <alignment horizontal="left"/>
    </xf>
    <xf numFmtId="190" fontId="210" fillId="0" borderId="56" applyNumberFormat="0" applyFill="0" applyAlignment="0">
      <alignment horizontal="left"/>
    </xf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61" applyNumberFormat="0" applyProtection="0">
      <alignment horizontal="left" vertical="center" indent="1"/>
    </xf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0" fontId="276" fillId="58" borderId="39"/>
    <xf numFmtId="9" fontId="27" fillId="0" borderId="0" applyFont="0" applyFill="0" applyBorder="0" applyAlignment="0" applyProtection="0"/>
    <xf numFmtId="0" fontId="276" fillId="58" borderId="39"/>
    <xf numFmtId="9" fontId="27" fillId="0" borderId="0" applyFont="0" applyFill="0" applyBorder="0" applyAlignment="0" applyProtection="0"/>
    <xf numFmtId="0" fontId="276" fillId="58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276" fillId="58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6" fillId="58" borderId="39"/>
    <xf numFmtId="0" fontId="170" fillId="0" borderId="39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0" fontId="276" fillId="58" borderId="39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1" fontId="181" fillId="0" borderId="40">
      <alignment vertical="top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1" fontId="181" fillId="0" borderId="65">
      <alignment vertical="top"/>
    </xf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1" fontId="181" fillId="0" borderId="52">
      <alignment vertical="top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6" fillId="58" borderId="39"/>
    <xf numFmtId="0" fontId="276" fillId="58" borderId="39"/>
    <xf numFmtId="0" fontId="98" fillId="0" borderId="60" applyNumberFormat="0" applyAlignment="0" applyProtection="0">
      <alignment horizontal="left" vertical="center"/>
    </xf>
    <xf numFmtId="4" fontId="224" fillId="77" borderId="61" applyNumberFormat="0" applyProtection="0">
      <alignment horizontal="left" vertical="center" indent="1"/>
    </xf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52">
      <alignment vertical="top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53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62">
      <alignment vertical="top"/>
    </xf>
    <xf numFmtId="0" fontId="98" fillId="0" borderId="66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" fillId="0" borderId="0"/>
    <xf numFmtId="0" fontId="276" fillId="58" borderId="39"/>
    <xf numFmtId="4" fontId="224" fillId="77" borderId="64" applyNumberFormat="0" applyProtection="0">
      <alignment horizontal="left" vertical="center" indent="1"/>
    </xf>
    <xf numFmtId="1" fontId="181" fillId="0" borderId="65">
      <alignment vertical="top"/>
    </xf>
    <xf numFmtId="0" fontId="276" fillId="58" borderId="39"/>
    <xf numFmtId="4" fontId="224" fillId="77" borderId="51" applyNumberFormat="0" applyProtection="0">
      <alignment horizontal="left" vertical="center" indent="1"/>
    </xf>
    <xf numFmtId="0" fontId="276" fillId="58" borderId="39"/>
    <xf numFmtId="0" fontId="276" fillId="58" borderId="39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192" fontId="27" fillId="0" borderId="0"/>
    <xf numFmtId="192" fontId="27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172" fontId="27" fillId="0" borderId="0"/>
    <xf numFmtId="192" fontId="27" fillId="0" borderId="0"/>
    <xf numFmtId="172" fontId="27" fillId="0" borderId="0"/>
    <xf numFmtId="172" fontId="27" fillId="0" borderId="0"/>
    <xf numFmtId="172" fontId="27" fillId="0" borderId="0"/>
    <xf numFmtId="172" fontId="27" fillId="0" borderId="0"/>
    <xf numFmtId="192" fontId="27" fillId="0" borderId="0"/>
    <xf numFmtId="197" fontId="40" fillId="0" borderId="0"/>
    <xf numFmtId="0" fontId="27" fillId="0" borderId="0"/>
    <xf numFmtId="0" fontId="37" fillId="0" borderId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93" fillId="0" borderId="0"/>
    <xf numFmtId="9" fontId="293" fillId="0" borderId="0" applyFont="0" applyFill="0" applyBorder="0" applyAlignment="0" applyProtection="0"/>
    <xf numFmtId="0" fontId="46" fillId="0" borderId="0"/>
    <xf numFmtId="9" fontId="58" fillId="0" borderId="0" applyFont="0" applyFill="0" applyBorder="0" applyAlignment="0" applyProtection="0"/>
    <xf numFmtId="0" fontId="46" fillId="0" borderId="0"/>
    <xf numFmtId="0" fontId="46" fillId="0" borderId="0"/>
    <xf numFmtId="0" fontId="26" fillId="0" borderId="0"/>
    <xf numFmtId="0" fontId="56" fillId="0" borderId="0"/>
    <xf numFmtId="43" fontId="293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14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4" borderId="12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189" fontId="115" fillId="0" borderId="0"/>
    <xf numFmtId="170" fontId="25" fillId="0" borderId="0" applyFont="0" applyFill="0" applyBorder="0" applyAlignment="0" applyProtection="0"/>
    <xf numFmtId="0" fontId="63" fillId="0" borderId="0"/>
    <xf numFmtId="0" fontId="50" fillId="0" borderId="0"/>
    <xf numFmtId="0" fontId="40" fillId="0" borderId="0"/>
    <xf numFmtId="43" fontId="116" fillId="0" borderId="0" applyFont="0" applyFill="0" applyBorder="0" applyAlignment="0" applyProtection="0"/>
    <xf numFmtId="0" fontId="114" fillId="0" borderId="0"/>
    <xf numFmtId="0" fontId="25" fillId="0" borderId="0"/>
    <xf numFmtId="170" fontId="37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>
      <protection locked="0"/>
    </xf>
    <xf numFmtId="9" fontId="40" fillId="0" borderId="0" applyFont="0" applyFill="0" applyBorder="0" applyAlignment="0" applyProtection="0"/>
    <xf numFmtId="0" fontId="46" fillId="0" borderId="0"/>
    <xf numFmtId="43" fontId="40" fillId="0" borderId="0" applyFont="0" applyFill="0" applyBorder="0" applyAlignment="0" applyProtection="0"/>
    <xf numFmtId="0" fontId="37" fillId="0" borderId="0"/>
    <xf numFmtId="0" fontId="23" fillId="0" borderId="0"/>
    <xf numFmtId="0" fontId="52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7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8" fontId="23" fillId="0" borderId="0"/>
    <xf numFmtId="178" fontId="23" fillId="0" borderId="0"/>
    <xf numFmtId="178" fontId="41" fillId="0" borderId="0"/>
    <xf numFmtId="178" fontId="23" fillId="0" borderId="0"/>
    <xf numFmtId="178" fontId="40" fillId="0" borderId="0"/>
    <xf numFmtId="178" fontId="23" fillId="0" borderId="0"/>
    <xf numFmtId="178" fontId="40" fillId="0" borderId="0"/>
    <xf numFmtId="178" fontId="23" fillId="0" borderId="0"/>
    <xf numFmtId="178" fontId="57" fillId="0" borderId="0"/>
    <xf numFmtId="178" fontId="37" fillId="0" borderId="0"/>
    <xf numFmtId="178" fontId="23" fillId="0" borderId="0"/>
    <xf numFmtId="178" fontId="56" fillId="0" borderId="0"/>
    <xf numFmtId="178" fontId="40" fillId="0" borderId="0"/>
    <xf numFmtId="178" fontId="23" fillId="0" borderId="0"/>
    <xf numFmtId="178" fontId="23" fillId="0" borderId="0"/>
    <xf numFmtId="178" fontId="60" fillId="0" borderId="0" applyFill="0" applyBorder="0" applyProtection="0">
      <alignment vertical="center"/>
    </xf>
    <xf numFmtId="178" fontId="23" fillId="0" borderId="0"/>
    <xf numFmtId="178" fontId="23" fillId="0" borderId="0"/>
    <xf numFmtId="178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23" fillId="0" borderId="0"/>
    <xf numFmtId="178" fontId="23" fillId="0" borderId="0"/>
    <xf numFmtId="178" fontId="23" fillId="0" borderId="0"/>
    <xf numFmtId="178" fontId="23" fillId="0" borderId="0"/>
    <xf numFmtId="178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8" fontId="23" fillId="0" borderId="0"/>
    <xf numFmtId="43" fontId="23" fillId="0" borderId="0" applyFont="0" applyFill="0" applyBorder="0" applyAlignment="0" applyProtection="0"/>
    <xf numFmtId="178" fontId="40" fillId="0" borderId="0"/>
    <xf numFmtId="178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4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40" fillId="4" borderId="12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40" fillId="0" borderId="68" applyNumberFormat="0" applyFont="0" applyBorder="0" applyAlignment="0" applyProtection="0"/>
    <xf numFmtId="0" fontId="40" fillId="0" borderId="68" applyNumberFormat="0" applyFont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9" fontId="295" fillId="0" borderId="0"/>
    <xf numFmtId="43" fontId="115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89" fontId="115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20" fillId="0" borderId="0"/>
    <xf numFmtId="43" fontId="20" fillId="0" borderId="0" applyFont="0" applyFill="0" applyBorder="0" applyAlignment="0" applyProtection="0"/>
    <xf numFmtId="178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99" fillId="0" borderId="0"/>
    <xf numFmtId="0" fontId="40" fillId="0" borderId="0"/>
    <xf numFmtId="0" fontId="40" fillId="0" borderId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40" fillId="0" borderId="0"/>
    <xf numFmtId="40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76" fontId="40" fillId="0" borderId="0"/>
    <xf numFmtId="276" fontId="241" fillId="0" borderId="0"/>
    <xf numFmtId="276" fontId="301" fillId="0" borderId="69">
      <alignment horizontal="centerContinuous" vertical="center"/>
    </xf>
    <xf numFmtId="3" fontId="241" fillId="0" borderId="0">
      <alignment vertical="center"/>
    </xf>
    <xf numFmtId="174" fontId="241" fillId="0" borderId="0">
      <alignment vertical="center"/>
    </xf>
    <xf numFmtId="4" fontId="241" fillId="0" borderId="0">
      <alignment vertical="center"/>
    </xf>
    <xf numFmtId="198" fontId="241" fillId="0" borderId="0">
      <alignment vertical="center"/>
    </xf>
    <xf numFmtId="276" fontId="241" fillId="0" borderId="0"/>
    <xf numFmtId="277" fontId="302" fillId="61" borderId="0" applyFont="0" applyFill="0" applyBorder="0" applyAlignment="0" applyProtection="0">
      <alignment horizontal="center"/>
    </xf>
    <xf numFmtId="276" fontId="241" fillId="0" borderId="0">
      <alignment vertical="center"/>
    </xf>
    <xf numFmtId="276" fontId="303" fillId="0" borderId="0"/>
    <xf numFmtId="276" fontId="241" fillId="0" borderId="0"/>
    <xf numFmtId="276" fontId="304" fillId="0" borderId="0"/>
    <xf numFmtId="276" fontId="40" fillId="0" borderId="0" applyFont="0" applyFill="0" applyBorder="0" applyAlignment="0" applyProtection="0"/>
    <xf numFmtId="276" fontId="40" fillId="0" borderId="0"/>
    <xf numFmtId="276" fontId="241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6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241" fillId="0" borderId="0"/>
    <xf numFmtId="276" fontId="241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80" fontId="40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80" fontId="40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81" fontId="241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9" fillId="0" borderId="0"/>
    <xf numFmtId="276" fontId="309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241" fillId="0" borderId="0"/>
    <xf numFmtId="276" fontId="303" fillId="0" borderId="0" applyFont="0" applyFill="0" applyBorder="0" applyAlignment="0" applyProtection="0"/>
    <xf numFmtId="276" fontId="309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241" fillId="0" borderId="0"/>
    <xf numFmtId="276" fontId="241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7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241" fillId="0" borderId="0"/>
    <xf numFmtId="276" fontId="307" fillId="0" borderId="0" applyFont="0" applyFill="0" applyBorder="0" applyAlignment="0" applyProtection="0"/>
    <xf numFmtId="276" fontId="309" fillId="0" borderId="0"/>
    <xf numFmtId="279" fontId="307" fillId="0" borderId="0" applyFont="0" applyFill="0" applyBorder="0" applyAlignment="0" applyProtection="0"/>
    <xf numFmtId="280" fontId="40" fillId="0" borderId="0" applyFont="0" applyFill="0" applyBorder="0" applyAlignment="0" applyProtection="0"/>
    <xf numFmtId="280" fontId="40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9" fillId="0" borderId="0"/>
    <xf numFmtId="276" fontId="307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9" fontId="307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3" fontId="241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84" fontId="41" fillId="0" borderId="0"/>
    <xf numFmtId="276" fontId="310" fillId="0" borderId="0" applyNumberFormat="0" applyFill="0" applyBorder="0" applyAlignment="0" applyProtection="0"/>
    <xf numFmtId="190" fontId="193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9" fontId="301" fillId="0" borderId="0">
      <alignment vertical="center"/>
    </xf>
    <xf numFmtId="276" fontId="301" fillId="0" borderId="0">
      <alignment vertical="center"/>
    </xf>
    <xf numFmtId="10" fontId="301" fillId="0" borderId="0">
      <alignment vertical="center"/>
    </xf>
    <xf numFmtId="276" fontId="301" fillId="0" borderId="0">
      <alignment vertical="center"/>
    </xf>
    <xf numFmtId="285" fontId="301" fillId="0" borderId="0">
      <alignment vertical="center"/>
    </xf>
    <xf numFmtId="276" fontId="40" fillId="0" borderId="0"/>
    <xf numFmtId="286" fontId="311" fillId="53" borderId="3"/>
    <xf numFmtId="286" fontId="311" fillId="53" borderId="3"/>
    <xf numFmtId="276" fontId="312" fillId="0" borderId="0" applyFont="0"/>
    <xf numFmtId="38" fontId="241" fillId="0" borderId="71">
      <alignment vertical="center"/>
    </xf>
    <xf numFmtId="0" fontId="241" fillId="0" borderId="71">
      <alignment vertical="center"/>
    </xf>
    <xf numFmtId="276" fontId="241" fillId="0" borderId="0"/>
    <xf numFmtId="9" fontId="313" fillId="0" borderId="0" applyFont="0" applyFill="0" applyBorder="0" applyAlignment="0" applyProtection="0"/>
    <xf numFmtId="0" fontId="55" fillId="41" borderId="0" applyNumberFormat="0" applyBorder="0" applyAlignment="0" applyProtection="0"/>
    <xf numFmtId="0" fontId="142" fillId="3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18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55" fillId="3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18" fillId="12" borderId="0" applyNumberFormat="0" applyBorder="0" applyAlignment="0" applyProtection="0"/>
    <xf numFmtId="0" fontId="55" fillId="42" borderId="0" applyNumberFormat="0" applyBorder="0" applyAlignment="0" applyProtection="0"/>
    <xf numFmtId="0" fontId="142" fillId="3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55" fillId="3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55" fillId="56" borderId="0" applyNumberFormat="0" applyBorder="0" applyAlignment="0" applyProtection="0"/>
    <xf numFmtId="0" fontId="142" fillId="37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55" fillId="37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55" fillId="40" borderId="0" applyNumberFormat="0" applyBorder="0" applyAlignment="0" applyProtection="0"/>
    <xf numFmtId="0" fontId="142" fillId="38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55" fillId="38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42" fillId="39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8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55" fillId="39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8" fillId="28" borderId="0" applyNumberFormat="0" applyBorder="0" applyAlignment="0" applyProtection="0"/>
    <xf numFmtId="0" fontId="55" fillId="56" borderId="0" applyNumberFormat="0" applyBorder="0" applyAlignment="0" applyProtection="0"/>
    <xf numFmtId="0" fontId="142" fillId="4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8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55" fillId="4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8" fillId="32" borderId="0" applyNumberFormat="0" applyBorder="0" applyAlignment="0" applyProtection="0"/>
    <xf numFmtId="276" fontId="315" fillId="35" borderId="0" applyNumberFormat="0" applyBorder="0" applyAlignment="0" applyProtection="0">
      <alignment vertical="center"/>
    </xf>
    <xf numFmtId="276" fontId="315" fillId="36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39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8" fontId="241" fillId="0" borderId="0" applyFont="0" applyFill="0" applyBorder="0" applyAlignment="0" applyProtection="0"/>
    <xf numFmtId="42" fontId="241" fillId="0" borderId="0" applyFont="0" applyFill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8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5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8" fillId="13" borderId="0" applyNumberFormat="0" applyBorder="0" applyAlignment="0" applyProtection="0"/>
    <xf numFmtId="0" fontId="142" fillId="4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1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5" fillId="4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18" fillId="17" borderId="0" applyNumberFormat="0" applyBorder="0" applyAlignment="0" applyProtection="0"/>
    <xf numFmtId="0" fontId="55" fillId="55" borderId="0" applyNumberFormat="0" applyBorder="0" applyAlignment="0" applyProtection="0"/>
    <xf numFmtId="0" fontId="142" fillId="43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5" fillId="43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55" fillId="36" borderId="0" applyNumberFormat="0" applyBorder="0" applyAlignment="0" applyProtection="0"/>
    <xf numFmtId="0" fontId="142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5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18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55" fillId="41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18" fillId="29" borderId="0" applyNumberFormat="0" applyBorder="0" applyAlignment="0" applyProtection="0"/>
    <xf numFmtId="0" fontId="55" fillId="56" borderId="0" applyNumberFormat="0" applyBorder="0" applyAlignment="0" applyProtection="0"/>
    <xf numFmtId="0" fontId="142" fillId="44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18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55" fillId="44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18" fillId="33" borderId="0" applyNumberFormat="0" applyBorder="0" applyAlignment="0" applyProtection="0"/>
    <xf numFmtId="276" fontId="315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5" fillId="42" borderId="0" applyNumberFormat="0" applyBorder="0" applyAlignment="0" applyProtection="0">
      <alignment vertical="center"/>
    </xf>
    <xf numFmtId="276" fontId="315" fillId="43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4" borderId="0" applyNumberFormat="0" applyBorder="0" applyAlignment="0" applyProtection="0">
      <alignment vertical="center"/>
    </xf>
    <xf numFmtId="0" fontId="277" fillId="45" borderId="0" applyNumberFormat="0" applyBorder="0" applyAlignment="0" applyProtection="0"/>
    <xf numFmtId="276" fontId="317" fillId="89" borderId="0" applyNumberFormat="0" applyBorder="0" applyAlignment="0" applyProtection="0"/>
    <xf numFmtId="0" fontId="83" fillId="14" borderId="0" applyNumberFormat="0" applyBorder="0" applyAlignment="0" applyProtection="0"/>
    <xf numFmtId="0" fontId="136" fillId="45" borderId="0" applyNumberFormat="0" applyBorder="0" applyAlignment="0" applyProtection="0"/>
    <xf numFmtId="0" fontId="136" fillId="39" borderId="0" applyNumberFormat="0" applyBorder="0" applyAlignment="0" applyProtection="0"/>
    <xf numFmtId="0" fontId="83" fillId="14" borderId="0" applyNumberFormat="0" applyBorder="0" applyAlignment="0" applyProtection="0"/>
    <xf numFmtId="0" fontId="277" fillId="42" borderId="0" applyNumberFormat="0" applyBorder="0" applyAlignment="0" applyProtection="0"/>
    <xf numFmtId="276" fontId="317" fillId="42" borderId="0" applyNumberFormat="0" applyBorder="0" applyAlignment="0" applyProtection="0"/>
    <xf numFmtId="0" fontId="83" fillId="18" borderId="0" applyNumberFormat="0" applyBorder="0" applyAlignment="0" applyProtection="0"/>
    <xf numFmtId="0" fontId="136" fillId="42" borderId="0" applyNumberFormat="0" applyBorder="0" applyAlignment="0" applyProtection="0"/>
    <xf numFmtId="0" fontId="136" fillId="52" borderId="0" applyNumberFormat="0" applyBorder="0" applyAlignment="0" applyProtection="0"/>
    <xf numFmtId="0" fontId="83" fillId="18" borderId="0" applyNumberFormat="0" applyBorder="0" applyAlignment="0" applyProtection="0"/>
    <xf numFmtId="0" fontId="277" fillId="43" borderId="0" applyNumberFormat="0" applyBorder="0" applyAlignment="0" applyProtection="0"/>
    <xf numFmtId="276" fontId="317" fillId="55" borderId="0" applyNumberFormat="0" applyBorder="0" applyAlignment="0" applyProtection="0"/>
    <xf numFmtId="0" fontId="83" fillId="22" borderId="0" applyNumberFormat="0" applyBorder="0" applyAlignment="0" applyProtection="0"/>
    <xf numFmtId="0" fontId="136" fillId="43" borderId="0" applyNumberFormat="0" applyBorder="0" applyAlignment="0" applyProtection="0"/>
    <xf numFmtId="0" fontId="136" fillId="44" borderId="0" applyNumberFormat="0" applyBorder="0" applyAlignment="0" applyProtection="0"/>
    <xf numFmtId="0" fontId="83" fillId="22" borderId="0" applyNumberFormat="0" applyBorder="0" applyAlignment="0" applyProtection="0"/>
    <xf numFmtId="0" fontId="277" fillId="46" borderId="0" applyNumberFormat="0" applyBorder="0" applyAlignment="0" applyProtection="0"/>
    <xf numFmtId="276" fontId="317" fillId="53" borderId="0" applyNumberFormat="0" applyBorder="0" applyAlignment="0" applyProtection="0"/>
    <xf numFmtId="0" fontId="83" fillId="26" borderId="0" applyNumberFormat="0" applyBorder="0" applyAlignment="0" applyProtection="0"/>
    <xf numFmtId="0" fontId="136" fillId="46" borderId="0" applyNumberFormat="0" applyBorder="0" applyAlignment="0" applyProtection="0"/>
    <xf numFmtId="0" fontId="136" fillId="36" borderId="0" applyNumberFormat="0" applyBorder="0" applyAlignment="0" applyProtection="0"/>
    <xf numFmtId="0" fontId="83" fillId="26" borderId="0" applyNumberFormat="0" applyBorder="0" applyAlignment="0" applyProtection="0"/>
    <xf numFmtId="0" fontId="277" fillId="47" borderId="0" applyNumberFormat="0" applyBorder="0" applyAlignment="0" applyProtection="0"/>
    <xf numFmtId="276" fontId="317" fillId="89" borderId="0" applyNumberFormat="0" applyBorder="0" applyAlignment="0" applyProtection="0"/>
    <xf numFmtId="0" fontId="83" fillId="30" borderId="0" applyNumberFormat="0" applyBorder="0" applyAlignment="0" applyProtection="0"/>
    <xf numFmtId="0" fontId="136" fillId="47" borderId="0" applyNumberFormat="0" applyBorder="0" applyAlignment="0" applyProtection="0"/>
    <xf numFmtId="0" fontId="136" fillId="39" borderId="0" applyNumberFormat="0" applyBorder="0" applyAlignment="0" applyProtection="0"/>
    <xf numFmtId="0" fontId="83" fillId="30" borderId="0" applyNumberFormat="0" applyBorder="0" applyAlignment="0" applyProtection="0"/>
    <xf numFmtId="0" fontId="277" fillId="48" borderId="0" applyNumberFormat="0" applyBorder="0" applyAlignment="0" applyProtection="0"/>
    <xf numFmtId="276" fontId="317" fillId="42" borderId="0" applyNumberFormat="0" applyBorder="0" applyAlignment="0" applyProtection="0"/>
    <xf numFmtId="0" fontId="83" fillId="34" borderId="0" applyNumberFormat="0" applyBorder="0" applyAlignment="0" applyProtection="0"/>
    <xf numFmtId="0" fontId="136" fillId="48" borderId="0" applyNumberFormat="0" applyBorder="0" applyAlignment="0" applyProtection="0"/>
    <xf numFmtId="0" fontId="136" fillId="42" borderId="0" applyNumberFormat="0" applyBorder="0" applyAlignment="0" applyProtection="0"/>
    <xf numFmtId="0" fontId="83" fillId="34" borderId="0" applyNumberFormat="0" applyBorder="0" applyAlignment="0" applyProtection="0"/>
    <xf numFmtId="276" fontId="318" fillId="45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48" borderId="0" applyNumberFormat="0" applyBorder="0" applyAlignment="0" applyProtection="0">
      <alignment vertical="center"/>
    </xf>
    <xf numFmtId="276" fontId="40" fillId="0" borderId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80" fontId="321" fillId="0" borderId="0" applyFont="0" applyFill="0" applyBorder="0" applyAlignment="0" applyProtection="0"/>
    <xf numFmtId="225" fontId="321" fillId="0" borderId="0" applyFont="0" applyFill="0" applyBorder="0" applyAlignment="0" applyProtection="0"/>
    <xf numFmtId="0" fontId="277" fillId="49" borderId="0" applyNumberFormat="0" applyBorder="0" applyAlignment="0" applyProtection="0"/>
    <xf numFmtId="276" fontId="317" fillId="89" borderId="0" applyNumberFormat="0" applyBorder="0" applyAlignment="0" applyProtection="0"/>
    <xf numFmtId="0" fontId="83" fillId="11" borderId="0" applyNumberFormat="0" applyBorder="0" applyAlignment="0" applyProtection="0"/>
    <xf numFmtId="0" fontId="136" fillId="49" borderId="0" applyNumberFormat="0" applyBorder="0" applyAlignment="0" applyProtection="0"/>
    <xf numFmtId="0" fontId="136" fillId="90" borderId="0" applyNumberFormat="0" applyBorder="0" applyAlignment="0" applyProtection="0"/>
    <xf numFmtId="0" fontId="277" fillId="50" borderId="0" applyNumberFormat="0" applyBorder="0" applyAlignment="0" applyProtection="0"/>
    <xf numFmtId="276" fontId="317" fillId="50" borderId="0" applyNumberFormat="0" applyBorder="0" applyAlignment="0" applyProtection="0"/>
    <xf numFmtId="0" fontId="83" fillId="15" borderId="0" applyNumberFormat="0" applyBorder="0" applyAlignment="0" applyProtection="0"/>
    <xf numFmtId="0" fontId="136" fillId="50" borderId="0" applyNumberFormat="0" applyBorder="0" applyAlignment="0" applyProtection="0"/>
    <xf numFmtId="0" fontId="136" fillId="52" borderId="0" applyNumberFormat="0" applyBorder="0" applyAlignment="0" applyProtection="0"/>
    <xf numFmtId="0" fontId="277" fillId="51" borderId="0" applyNumberFormat="0" applyBorder="0" applyAlignment="0" applyProtection="0"/>
    <xf numFmtId="276" fontId="317" fillId="90" borderId="0" applyNumberFormat="0" applyBorder="0" applyAlignment="0" applyProtection="0"/>
    <xf numFmtId="0" fontId="83" fillId="19" borderId="0" applyNumberFormat="0" applyBorder="0" applyAlignment="0" applyProtection="0"/>
    <xf numFmtId="0" fontId="136" fillId="51" borderId="0" applyNumberFormat="0" applyBorder="0" applyAlignment="0" applyProtection="0"/>
    <xf numFmtId="0" fontId="136" fillId="44" borderId="0" applyNumberFormat="0" applyBorder="0" applyAlignment="0" applyProtection="0"/>
    <xf numFmtId="0" fontId="277" fillId="46" borderId="0" applyNumberFormat="0" applyBorder="0" applyAlignment="0" applyProtection="0"/>
    <xf numFmtId="276" fontId="317" fillId="52" borderId="0" applyNumberFormat="0" applyBorder="0" applyAlignment="0" applyProtection="0"/>
    <xf numFmtId="0" fontId="83" fillId="23" borderId="0" applyNumberFormat="0" applyBorder="0" applyAlignment="0" applyProtection="0"/>
    <xf numFmtId="0" fontId="136" fillId="46" borderId="0" applyNumberFormat="0" applyBorder="0" applyAlignment="0" applyProtection="0"/>
    <xf numFmtId="0" fontId="136" fillId="91" borderId="0" applyNumberFormat="0" applyBorder="0" applyAlignment="0" applyProtection="0"/>
    <xf numFmtId="0" fontId="277" fillId="47" borderId="0" applyNumberFormat="0" applyBorder="0" applyAlignment="0" applyProtection="0"/>
    <xf numFmtId="276" fontId="317" fillId="89" borderId="0" applyNumberFormat="0" applyBorder="0" applyAlignment="0" applyProtection="0"/>
    <xf numFmtId="0" fontId="83" fillId="27" borderId="0" applyNumberFormat="0" applyBorder="0" applyAlignment="0" applyProtection="0"/>
    <xf numFmtId="0" fontId="136" fillId="47" borderId="0" applyNumberFormat="0" applyBorder="0" applyAlignment="0" applyProtection="0"/>
    <xf numFmtId="0" fontId="277" fillId="52" borderId="0" applyNumberFormat="0" applyBorder="0" applyAlignment="0" applyProtection="0"/>
    <xf numFmtId="276" fontId="317" fillId="48" borderId="0" applyNumberFormat="0" applyBorder="0" applyAlignment="0" applyProtection="0"/>
    <xf numFmtId="0" fontId="83" fillId="31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276" fontId="241" fillId="0" borderId="0" applyFont="0" applyFill="0" applyBorder="0" applyAlignment="0" applyProtection="0"/>
    <xf numFmtId="287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87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9" fontId="322" fillId="0" borderId="0" applyFont="0" applyFill="0" applyBorder="0" applyAlignment="0" applyProtection="0"/>
    <xf numFmtId="277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24" fillId="0" borderId="0" applyFont="0" applyFill="0" applyBorder="0" applyAlignment="0" applyProtection="0"/>
    <xf numFmtId="278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129" fillId="0" borderId="0"/>
    <xf numFmtId="276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6" fontId="241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0" fillId="0" borderId="0" applyFont="0" applyFill="0" applyBorder="0" applyAlignment="0" applyProtection="0"/>
    <xf numFmtId="0" fontId="278" fillId="36" borderId="0" applyNumberFormat="0" applyBorder="0" applyAlignment="0" applyProtection="0"/>
    <xf numFmtId="276" fontId="325" fillId="36" borderId="0" applyNumberFormat="0" applyBorder="0" applyAlignment="0" applyProtection="0"/>
    <xf numFmtId="0" fontId="74" fillId="6" borderId="0" applyNumberFormat="0" applyBorder="0" applyAlignment="0" applyProtection="0"/>
    <xf numFmtId="0" fontId="138" fillId="36" borderId="0" applyNumberFormat="0" applyBorder="0" applyAlignment="0" applyProtection="0"/>
    <xf numFmtId="0" fontId="138" fillId="38" borderId="0" applyNumberFormat="0" applyBorder="0" applyAlignment="0" applyProtection="0"/>
    <xf numFmtId="276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8" fontId="328" fillId="0" borderId="0" applyAlignment="0" applyProtection="0"/>
    <xf numFmtId="172" fontId="131" fillId="0" borderId="0" applyFill="0" applyBorder="0" applyAlignment="0" applyProtection="0"/>
    <xf numFmtId="49" fontId="131" fillId="0" borderId="0" applyNumberFormat="0" applyAlignment="0" applyProtection="0">
      <alignment horizontal="left"/>
    </xf>
    <xf numFmtId="0" fontId="131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9" fontId="241" fillId="0" borderId="0" applyFont="0" applyFill="0" applyBorder="0" applyAlignment="0" applyProtection="0"/>
    <xf numFmtId="276" fontId="321" fillId="0" borderId="0"/>
    <xf numFmtId="276" fontId="319" fillId="0" borderId="0"/>
    <xf numFmtId="276" fontId="320" fillId="0" borderId="0">
      <alignment vertical="center"/>
    </xf>
    <xf numFmtId="276" fontId="331" fillId="0" borderId="0"/>
    <xf numFmtId="276" fontId="331" fillId="0" borderId="0"/>
    <xf numFmtId="276" fontId="332" fillId="0" borderId="0"/>
    <xf numFmtId="276" fontId="333" fillId="0" borderId="0"/>
    <xf numFmtId="276" fontId="323" fillId="0" borderId="0"/>
    <xf numFmtId="276" fontId="322" fillId="0" borderId="0"/>
    <xf numFmtId="276" fontId="314" fillId="0" borderId="0"/>
    <xf numFmtId="276" fontId="313" fillId="0" borderId="0"/>
    <xf numFmtId="276" fontId="314" fillId="0" borderId="0"/>
    <xf numFmtId="276" fontId="334" fillId="0" borderId="0"/>
    <xf numFmtId="276" fontId="314" fillId="0" borderId="0"/>
    <xf numFmtId="276" fontId="331" fillId="0" borderId="0"/>
    <xf numFmtId="276" fontId="314" fillId="0" borderId="0"/>
    <xf numFmtId="276" fontId="313" fillId="0" borderId="0"/>
    <xf numFmtId="276" fontId="314" fillId="0" borderId="0"/>
    <xf numFmtId="276" fontId="335" fillId="0" borderId="0"/>
    <xf numFmtId="276" fontId="314" fillId="0" borderId="0"/>
    <xf numFmtId="276" fontId="313" fillId="0" borderId="0"/>
    <xf numFmtId="276" fontId="40" fillId="0" borderId="0"/>
    <xf numFmtId="276" fontId="40" fillId="0" borderId="0"/>
    <xf numFmtId="276" fontId="323" fillId="0" borderId="0"/>
    <xf numFmtId="276" fontId="336" fillId="0" borderId="0"/>
    <xf numFmtId="276" fontId="337" fillId="0" borderId="0"/>
    <xf numFmtId="276" fontId="336" fillId="0" borderId="0"/>
    <xf numFmtId="276" fontId="337" fillId="0" borderId="0"/>
    <xf numFmtId="276" fontId="313" fillId="0" borderId="0" applyBorder="0"/>
    <xf numFmtId="290" fontId="40" fillId="0" borderId="0" applyFill="0" applyBorder="0" applyAlignment="0"/>
    <xf numFmtId="291" fontId="40" fillId="0" borderId="0" applyFill="0" applyBorder="0" applyAlignment="0"/>
    <xf numFmtId="246" fontId="40" fillId="0" borderId="0" applyFill="0" applyBorder="0" applyAlignment="0"/>
    <xf numFmtId="244" fontId="40" fillId="0" borderId="0" applyFill="0" applyBorder="0" applyAlignment="0"/>
    <xf numFmtId="247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276" fontId="338" fillId="92" borderId="22" applyNumberFormat="0" applyAlignment="0" applyProtection="0"/>
    <xf numFmtId="276" fontId="338" fillId="92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78" fillId="9" borderId="16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6" fontId="340" fillId="0" borderId="0"/>
    <xf numFmtId="276" fontId="294" fillId="0" borderId="0" applyFill="0" applyBorder="0" applyProtection="0">
      <alignment horizontal="center"/>
      <protection locked="0"/>
    </xf>
    <xf numFmtId="0" fontId="280" fillId="54" borderId="67" applyNumberFormat="0" applyAlignment="0" applyProtection="0"/>
    <xf numFmtId="276" fontId="341" fillId="93" borderId="73" applyNumberFormat="0" applyAlignment="0" applyProtection="0"/>
    <xf numFmtId="0" fontId="80" fillId="10" borderId="19" applyNumberFormat="0" applyAlignment="0" applyProtection="0"/>
    <xf numFmtId="0" fontId="110" fillId="54" borderId="67" applyNumberFormat="0" applyAlignment="0" applyProtection="0"/>
    <xf numFmtId="9" fontId="321" fillId="0" borderId="0" applyFont="0" applyFill="0" applyBorder="0" applyAlignment="0" applyProtection="0"/>
    <xf numFmtId="7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66" fontId="119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50" fillId="0" borderId="0" applyFont="0" applyFill="0" applyBorder="0" applyAlignment="0" applyProtection="0"/>
    <xf numFmtId="290" fontId="40" fillId="0" borderId="0" applyFont="0" applyFill="0" applyBorder="0" applyAlignment="0" applyProtection="0"/>
    <xf numFmtId="293" fontId="343" fillId="0" borderId="0" applyFont="0" applyFill="0" applyBorder="0" applyAlignment="0" applyProtection="0"/>
    <xf numFmtId="294" fontId="344" fillId="0" borderId="0" applyFont="0" applyFill="0" applyBorder="0" applyAlignment="0" applyProtection="0"/>
    <xf numFmtId="295" fontId="34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96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98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276" fontId="63" fillId="0" borderId="0"/>
    <xf numFmtId="299" fontId="63" fillId="0" borderId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46" fillId="0" borderId="0" applyFont="0" applyFill="0" applyBorder="0" applyAlignment="0" applyProtection="0"/>
    <xf numFmtId="298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6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4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301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0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18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292" fontId="104" fillId="0" borderId="0" applyFont="0" applyFill="0" applyBorder="0" applyAlignment="0" applyProtection="0">
      <alignment vertical="top"/>
    </xf>
    <xf numFmtId="17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30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93" fillId="0" borderId="0" applyFont="0" applyFill="0" applyBorder="0" applyAlignment="0" applyProtection="0"/>
    <xf numFmtId="42" fontId="18" fillId="0" borderId="0" applyFont="0" applyFill="0" applyBorder="0" applyAlignment="0" applyProtection="0"/>
    <xf numFmtId="30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305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29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304" fontId="1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93" fillId="0" borderId="0" applyFont="0" applyFill="0" applyBorder="0" applyAlignment="0" applyProtection="0"/>
    <xf numFmtId="304" fontId="104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55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6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63" fillId="0" borderId="0"/>
    <xf numFmtId="299" fontId="63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349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37" fillId="0" borderId="0" applyFont="0" applyFill="0" applyBorder="0" applyAlignment="0" applyProtection="0"/>
    <xf numFmtId="306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7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7" fontId="63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6" fontId="63" fillId="0" borderId="0" applyFont="0" applyFill="0" applyBorder="0" applyAlignment="0" applyProtection="0"/>
    <xf numFmtId="234" fontId="3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4" fontId="134" fillId="0" borderId="0" applyFont="0" applyFill="0" applyBorder="0" applyAlignment="0" applyProtection="0">
      <alignment vertical="top"/>
    </xf>
    <xf numFmtId="16" fontId="13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6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25" fillId="0" borderId="0" applyFont="0" applyFill="0" applyBorder="0" applyAlignment="0" applyProtection="0"/>
    <xf numFmtId="43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303" fontId="63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50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40" fillId="0" borderId="0" applyFont="0" applyFill="0" applyBorder="0" applyAlignment="0" applyProtection="0"/>
    <xf numFmtId="6" fontId="104" fillId="0" borderId="0" applyFont="0" applyFill="0" applyBorder="0" applyAlignment="0" applyProtection="0">
      <alignment vertical="top"/>
    </xf>
    <xf numFmtId="6" fontId="104" fillId="0" borderId="0" applyFont="0" applyFill="0" applyBorder="0" applyAlignment="0" applyProtection="0">
      <alignment vertical="top"/>
    </xf>
    <xf numFmtId="42" fontId="104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5" fontId="104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299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225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0" fontId="104" fillId="0" borderId="0" applyFont="0" applyFill="0" applyBorder="0" applyAlignment="0" applyProtection="0">
      <alignment vertical="top"/>
    </xf>
    <xf numFmtId="302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1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6" fontId="134" fillId="0" borderId="0" applyFont="0" applyFill="0" applyBorder="0" applyAlignment="0" applyProtection="0"/>
    <xf numFmtId="43" fontId="13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24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302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5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225" fontId="40" fillId="0" borderId="0" applyFont="0" applyFill="0" applyBorder="0" applyAlignment="0" applyProtection="0"/>
    <xf numFmtId="3" fontId="352" fillId="0" borderId="0" applyFill="0" applyBorder="0" applyAlignment="0" applyProtection="0"/>
    <xf numFmtId="276" fontId="85" fillId="0" borderId="0" applyFill="0" applyBorder="0" applyAlignment="0" applyProtection="0">
      <protection locked="0"/>
    </xf>
    <xf numFmtId="276" fontId="192" fillId="0" borderId="0" applyNumberFormat="0" applyAlignment="0">
      <alignment horizontal="left"/>
    </xf>
    <xf numFmtId="276" fontId="131" fillId="0" borderId="0" applyFont="0" applyFill="0" applyBorder="0" applyAlignment="0" applyProtection="0"/>
    <xf numFmtId="291" fontId="40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313" fontId="34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3" fillId="0" borderId="0" applyFont="0" applyFill="0" applyBorder="0" applyAlignment="0" applyProtection="0"/>
    <xf numFmtId="5" fontId="352" fillId="0" borderId="0" applyFill="0" applyBorder="0" applyAlignment="0" applyProtection="0"/>
    <xf numFmtId="276" fontId="303" fillId="0" borderId="0"/>
    <xf numFmtId="276" fontId="353" fillId="0" borderId="74">
      <alignment horizontal="center" vertical="center"/>
    </xf>
    <xf numFmtId="276" fontId="352" fillId="0" borderId="0" applyProtection="0"/>
    <xf numFmtId="16" fontId="134" fillId="0" borderId="0" applyFill="0" applyBorder="0" applyAlignment="0"/>
    <xf numFmtId="314" fontId="354" fillId="0" borderId="0">
      <protection locked="0"/>
    </xf>
    <xf numFmtId="38" fontId="129" fillId="0" borderId="57">
      <alignment vertical="center"/>
    </xf>
    <xf numFmtId="0" fontId="129" fillId="0" borderId="57">
      <alignment vertical="center"/>
    </xf>
    <xf numFmtId="244" fontId="303" fillId="0" borderId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276" fontId="201" fillId="0" borderId="0" applyNumberFormat="0" applyAlignment="0">
      <alignment horizontal="left"/>
    </xf>
    <xf numFmtId="309" fontId="40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276" fontId="35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" fontId="352" fillId="0" borderId="0" applyProtection="0"/>
    <xf numFmtId="0" fontId="282" fillId="37" borderId="0" applyNumberFormat="0" applyBorder="0" applyAlignment="0" applyProtection="0"/>
    <xf numFmtId="276" fontId="356" fillId="37" borderId="0" applyNumberFormat="0" applyBorder="0" applyAlignment="0" applyProtection="0"/>
    <xf numFmtId="0" fontId="73" fillId="5" borderId="0" applyNumberFormat="0" applyBorder="0" applyAlignment="0" applyProtection="0"/>
    <xf numFmtId="0" fontId="146" fillId="37" borderId="0" applyNumberFormat="0" applyBorder="0" applyAlignment="0" applyProtection="0"/>
    <xf numFmtId="0" fontId="146" fillId="39" borderId="0" applyNumberFormat="0" applyBorder="0" applyAlignment="0" applyProtection="0"/>
    <xf numFmtId="38" fontId="131" fillId="3" borderId="0" applyNumberFormat="0" applyBorder="0" applyAlignment="0" applyProtection="0"/>
    <xf numFmtId="0" fontId="131" fillId="3" borderId="0" applyNumberFormat="0" applyBorder="0" applyAlignment="0" applyProtection="0"/>
    <xf numFmtId="276" fontId="357" fillId="0" borderId="0">
      <alignment horizontal="left"/>
    </xf>
    <xf numFmtId="276" fontId="98" fillId="0" borderId="60" applyNumberFormat="0" applyAlignment="0" applyProtection="0">
      <alignment horizontal="left" vertical="center"/>
    </xf>
    <xf numFmtId="276" fontId="98" fillId="0" borderId="5">
      <alignment horizontal="left" vertical="center"/>
    </xf>
    <xf numFmtId="276" fontId="98" fillId="0" borderId="0" applyNumberFormat="0" applyFill="0" applyBorder="0" applyAlignment="0" applyProtection="0"/>
    <xf numFmtId="276" fontId="223" fillId="0" borderId="0" applyNumberFormat="0" applyFill="0" applyBorder="0" applyAlignment="0" applyProtection="0"/>
    <xf numFmtId="0" fontId="283" fillId="0" borderId="24" applyNumberFormat="0" applyFill="0" applyAlignment="0" applyProtection="0"/>
    <xf numFmtId="276" fontId="358" fillId="0" borderId="75" applyNumberFormat="0" applyFill="0" applyAlignment="0" applyProtection="0"/>
    <xf numFmtId="0" fontId="148" fillId="0" borderId="24" applyNumberFormat="0" applyFill="0" applyAlignment="0" applyProtection="0"/>
    <xf numFmtId="0" fontId="70" fillId="0" borderId="13" applyNumberFormat="0" applyFill="0" applyAlignment="0" applyProtection="0"/>
    <xf numFmtId="0" fontId="359" fillId="0" borderId="76" applyNumberFormat="0" applyFill="0" applyAlignment="0" applyProtection="0"/>
    <xf numFmtId="0" fontId="284" fillId="0" borderId="25" applyNumberFormat="0" applyFill="0" applyAlignment="0" applyProtection="0"/>
    <xf numFmtId="276" fontId="360" fillId="0" borderId="25" applyNumberFormat="0" applyFill="0" applyAlignment="0" applyProtection="0"/>
    <xf numFmtId="0" fontId="150" fillId="0" borderId="25" applyNumberFormat="0" applyFill="0" applyAlignment="0" applyProtection="0"/>
    <xf numFmtId="0" fontId="71" fillId="0" borderId="14" applyNumberFormat="0" applyFill="0" applyAlignment="0" applyProtection="0"/>
    <xf numFmtId="0" fontId="361" fillId="0" borderId="77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100" fillId="0" borderId="26" applyNumberFormat="0" applyFill="0" applyAlignment="0" applyProtection="0"/>
    <xf numFmtId="276" fontId="362" fillId="0" borderId="78" applyNumberFormat="0" applyFill="0" applyAlignment="0" applyProtection="0"/>
    <xf numFmtId="276" fontId="362" fillId="0" borderId="78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72" fillId="0" borderId="15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5" fillId="0" borderId="0" applyNumberFormat="0" applyFill="0" applyBorder="0" applyAlignment="0" applyProtection="0"/>
    <xf numFmtId="276" fontId="36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6" fontId="294" fillId="0" borderId="0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364" fillId="0" borderId="0"/>
    <xf numFmtId="276" fontId="96" fillId="0" borderId="0" applyProtection="0"/>
    <xf numFmtId="276" fontId="98" fillId="0" borderId="0" applyProtection="0"/>
    <xf numFmtId="276" fontId="40" fillId="0" borderId="0">
      <alignment horizontal="center"/>
    </xf>
    <xf numFmtId="0" fontId="365" fillId="0" borderId="0" applyNumberFormat="0" applyFill="0" applyBorder="0" applyAlignment="0" applyProtection="0"/>
    <xf numFmtId="315" fontId="202" fillId="0" borderId="0" applyNumberFormat="0" applyFill="0" applyBorder="0" applyAlignment="0" applyProtection="0">
      <alignment vertical="top"/>
      <protection locked="0"/>
    </xf>
    <xf numFmtId="276" fontId="241" fillId="0" borderId="0" applyFont="0" applyFill="0" applyBorder="0" applyAlignment="0" applyProtection="0"/>
    <xf numFmtId="10" fontId="131" fillId="3" borderId="56" applyNumberFormat="0" applyBorder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276" fontId="366" fillId="55" borderId="22" applyNumberFormat="0" applyAlignment="0" applyProtection="0"/>
    <xf numFmtId="276" fontId="366" fillId="55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76" fillId="8" borderId="16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276" fontId="241" fillId="0" borderId="0" applyFont="0" applyFill="0" applyBorder="0" applyAlignment="0" applyProtection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0" fontId="287" fillId="0" borderId="27" applyNumberFormat="0" applyFill="0" applyAlignment="0" applyProtection="0"/>
    <xf numFmtId="276" fontId="367" fillId="0" borderId="80" applyNumberFormat="0" applyFill="0" applyAlignment="0" applyProtection="0"/>
    <xf numFmtId="0" fontId="79" fillId="0" borderId="18" applyNumberFormat="0" applyFill="0" applyAlignment="0" applyProtection="0"/>
    <xf numFmtId="0" fontId="156" fillId="0" borderId="27" applyNumberFormat="0" applyFill="0" applyAlignment="0" applyProtection="0"/>
    <xf numFmtId="0" fontId="165" fillId="0" borderId="81" applyNumberFormat="0" applyFill="0" applyAlignment="0" applyProtection="0"/>
    <xf numFmtId="168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76" fontId="40" fillId="0" borderId="0">
      <alignment horizontal="center"/>
    </xf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0" fontId="288" fillId="55" borderId="0" applyNumberFormat="0" applyBorder="0" applyAlignment="0" applyProtection="0"/>
    <xf numFmtId="276" fontId="369" fillId="55" borderId="0" applyNumberFormat="0" applyBorder="0" applyAlignment="0" applyProtection="0"/>
    <xf numFmtId="0" fontId="112" fillId="7" borderId="0" applyNumberFormat="0" applyBorder="0" applyAlignment="0" applyProtection="0"/>
    <xf numFmtId="0" fontId="158" fillId="55" borderId="0" applyNumberFormat="0" applyBorder="0" applyAlignment="0" applyProtection="0"/>
    <xf numFmtId="0" fontId="370" fillId="55" borderId="0" applyNumberFormat="0" applyBorder="0" applyAlignment="0" applyProtection="0"/>
    <xf numFmtId="0" fontId="112" fillId="7" borderId="0" applyNumberFormat="0" applyBorder="0" applyAlignment="0" applyProtection="0"/>
    <xf numFmtId="0" fontId="217" fillId="0" borderId="0"/>
    <xf numFmtId="276" fontId="303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0" fontId="134" fillId="0" borderId="0"/>
    <xf numFmtId="0" fontId="40" fillId="0" borderId="0"/>
    <xf numFmtId="0" fontId="40" fillId="0" borderId="0"/>
    <xf numFmtId="0" fontId="134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02" fontId="37" fillId="0" borderId="0"/>
    <xf numFmtId="0" fontId="63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34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302" fontId="37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50" fillId="0" borderId="0" applyFill="0" applyBorder="0"/>
    <xf numFmtId="302" fontId="37" fillId="0" borderId="0"/>
    <xf numFmtId="299" fontId="37" fillId="0" borderId="0"/>
    <xf numFmtId="0" fontId="40" fillId="0" borderId="0"/>
    <xf numFmtId="302" fontId="37" fillId="0" borderId="0"/>
    <xf numFmtId="0" fontId="40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02" fontId="37" fillId="0" borderId="0"/>
    <xf numFmtId="302" fontId="37" fillId="0" borderId="0"/>
    <xf numFmtId="0" fontId="18" fillId="0" borderId="0"/>
    <xf numFmtId="302" fontId="37" fillId="0" borderId="0"/>
    <xf numFmtId="0" fontId="18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4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34" fillId="0" borderId="0"/>
    <xf numFmtId="302" fontId="37" fillId="0" borderId="0"/>
    <xf numFmtId="302" fontId="37" fillId="0" borderId="0"/>
    <xf numFmtId="302" fontId="37" fillId="0" borderId="0"/>
    <xf numFmtId="0" fontId="1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306" fontId="119" fillId="0" borderId="0"/>
    <xf numFmtId="306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9" fillId="0" borderId="0"/>
    <xf numFmtId="299" fontId="104" fillId="0" borderId="0">
      <alignment vertical="top"/>
    </xf>
    <xf numFmtId="306" fontId="119" fillId="0" borderId="0"/>
    <xf numFmtId="306" fontId="119" fillId="0" borderId="0"/>
    <xf numFmtId="0" fontId="18" fillId="0" borderId="0"/>
    <xf numFmtId="0" fontId="119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34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57" fillId="0" borderId="0"/>
    <xf numFmtId="276" fontId="349" fillId="0" borderId="0"/>
    <xf numFmtId="0" fontId="134" fillId="0" borderId="0"/>
    <xf numFmtId="0" fontId="349" fillId="0" borderId="0"/>
    <xf numFmtId="0" fontId="119" fillId="0" borderId="0"/>
    <xf numFmtId="302" fontId="104" fillId="0" borderId="0">
      <alignment vertical="top"/>
    </xf>
    <xf numFmtId="0" fontId="134" fillId="0" borderId="0"/>
    <xf numFmtId="299" fontId="104" fillId="0" borderId="0">
      <alignment vertical="top"/>
    </xf>
    <xf numFmtId="0" fontId="119" fillId="0" borderId="0"/>
    <xf numFmtId="302" fontId="117" fillId="0" borderId="0"/>
    <xf numFmtId="299" fontId="117" fillId="0" borderId="0"/>
    <xf numFmtId="0" fontId="346" fillId="0" borderId="0"/>
    <xf numFmtId="299" fontId="63" fillId="0" borderId="0"/>
    <xf numFmtId="316" fontId="63" fillId="0" borderId="0"/>
    <xf numFmtId="0" fontId="63" fillId="0" borderId="0"/>
    <xf numFmtId="306" fontId="63" fillId="0" borderId="0"/>
    <xf numFmtId="0" fontId="119" fillId="0" borderId="0"/>
    <xf numFmtId="299" fontId="63" fillId="0" borderId="0"/>
    <xf numFmtId="299" fontId="63" fillId="0" borderId="0"/>
    <xf numFmtId="299" fontId="117" fillId="0" borderId="0"/>
    <xf numFmtId="299" fontId="117" fillId="0" borderId="0"/>
    <xf numFmtId="299" fontId="117" fillId="0" borderId="0"/>
    <xf numFmtId="299" fontId="117" fillId="0" borderId="0"/>
    <xf numFmtId="0" fontId="104" fillId="0" borderId="0">
      <alignment vertical="top"/>
    </xf>
    <xf numFmtId="0" fontId="18" fillId="0" borderId="0"/>
    <xf numFmtId="0" fontId="134" fillId="0" borderId="0"/>
    <xf numFmtId="0" fontId="18" fillId="0" borderId="0"/>
    <xf numFmtId="315" fontId="63" fillId="0" borderId="0"/>
    <xf numFmtId="317" fontId="123" fillId="0" borderId="0"/>
    <xf numFmtId="0" fontId="63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7" fontId="123" fillId="0" borderId="0"/>
    <xf numFmtId="302" fontId="123" fillId="0" borderId="0"/>
    <xf numFmtId="315" fontId="63" fillId="0" borderId="0"/>
    <xf numFmtId="0" fontId="63" fillId="0" borderId="0"/>
    <xf numFmtId="0" fontId="123" fillId="0" borderId="0"/>
    <xf numFmtId="315" fontId="63" fillId="0" borderId="0"/>
    <xf numFmtId="299" fontId="123" fillId="0" borderId="0"/>
    <xf numFmtId="315" fontId="63" fillId="0" borderId="0"/>
    <xf numFmtId="315" fontId="63" fillId="0" borderId="0"/>
    <xf numFmtId="315" fontId="63" fillId="0" borderId="0"/>
    <xf numFmtId="315" fontId="18" fillId="0" borderId="0"/>
    <xf numFmtId="0" fontId="63" fillId="0" borderId="0"/>
    <xf numFmtId="299" fontId="123" fillId="0" borderId="0"/>
    <xf numFmtId="0" fontId="63" fillId="0" borderId="0"/>
    <xf numFmtId="315" fontId="18" fillId="0" borderId="0"/>
    <xf numFmtId="296" fontId="123" fillId="0" borderId="0"/>
    <xf numFmtId="296" fontId="123" fillId="0" borderId="0"/>
    <xf numFmtId="296" fontId="123" fillId="0" borderId="0"/>
    <xf numFmtId="301" fontId="123" fillId="0" borderId="0"/>
    <xf numFmtId="299" fontId="123" fillId="0" borderId="0"/>
    <xf numFmtId="0" fontId="40" fillId="0" borderId="0"/>
    <xf numFmtId="299" fontId="123" fillId="0" borderId="0"/>
    <xf numFmtId="315" fontId="18" fillId="0" borderId="0"/>
    <xf numFmtId="315" fontId="18" fillId="0" borderId="0"/>
    <xf numFmtId="0" fontId="37" fillId="0" borderId="0"/>
    <xf numFmtId="299" fontId="123" fillId="0" borderId="0"/>
    <xf numFmtId="299" fontId="123" fillId="0" borderId="0"/>
    <xf numFmtId="315" fontId="18" fillId="0" borderId="0"/>
    <xf numFmtId="0" fontId="37" fillId="0" borderId="0"/>
    <xf numFmtId="0" fontId="123" fillId="0" borderId="0"/>
    <xf numFmtId="315" fontId="18" fillId="0" borderId="0"/>
    <xf numFmtId="304" fontId="63" fillId="0" borderId="0"/>
    <xf numFmtId="315" fontId="18" fillId="0" borderId="0"/>
    <xf numFmtId="276" fontId="104" fillId="0" borderId="0">
      <alignment vertical="top"/>
    </xf>
    <xf numFmtId="0" fontId="117" fillId="0" borderId="0"/>
    <xf numFmtId="0" fontId="119" fillId="0" borderId="0"/>
    <xf numFmtId="299" fontId="119" fillId="0" borderId="0"/>
    <xf numFmtId="299" fontId="119" fillId="0" borderId="0"/>
    <xf numFmtId="299" fontId="119" fillId="0" borderId="0"/>
    <xf numFmtId="0" fontId="37" fillId="0" borderId="0"/>
    <xf numFmtId="0" fontId="37" fillId="0" borderId="0"/>
    <xf numFmtId="0" fontId="123" fillId="0" borderId="0"/>
    <xf numFmtId="0" fontId="37" fillId="0" borderId="0"/>
    <xf numFmtId="0" fontId="57" fillId="0" borderId="0"/>
    <xf numFmtId="0" fontId="40" fillId="0" borderId="0"/>
    <xf numFmtId="0" fontId="63" fillId="0" borderId="0"/>
    <xf numFmtId="0" fontId="125" fillId="0" borderId="0"/>
    <xf numFmtId="0" fontId="40" fillId="0" borderId="0"/>
    <xf numFmtId="0" fontId="119" fillId="0" borderId="0"/>
    <xf numFmtId="0" fontId="37" fillId="0" borderId="0"/>
    <xf numFmtId="297" fontId="104" fillId="0" borderId="0">
      <alignment vertical="top"/>
    </xf>
    <xf numFmtId="0" fontId="37" fillId="0" borderId="0"/>
    <xf numFmtId="297" fontId="104" fillId="0" borderId="0">
      <alignment vertical="top"/>
    </xf>
    <xf numFmtId="297" fontId="104" fillId="0" borderId="0">
      <alignment vertical="top"/>
    </xf>
    <xf numFmtId="0" fontId="125" fillId="0" borderId="0"/>
    <xf numFmtId="299" fontId="123" fillId="0" borderId="0"/>
    <xf numFmtId="315" fontId="40" fillId="0" borderId="0"/>
    <xf numFmtId="0" fontId="18" fillId="0" borderId="0"/>
    <xf numFmtId="306" fontId="18" fillId="0" borderId="0"/>
    <xf numFmtId="299" fontId="18" fillId="0" borderId="0"/>
    <xf numFmtId="0" fontId="123" fillId="0" borderId="0"/>
    <xf numFmtId="171" fontId="40" fillId="0" borderId="0"/>
    <xf numFmtId="299" fontId="18" fillId="0" borderId="0"/>
    <xf numFmtId="0" fontId="40" fillId="0" borderId="0"/>
    <xf numFmtId="183" fontId="349" fillId="0" borderId="0"/>
    <xf numFmtId="183" fontId="349" fillId="0" borderId="0"/>
    <xf numFmtId="315" fontId="40" fillId="0" borderId="0"/>
    <xf numFmtId="299" fontId="18" fillId="0" borderId="0"/>
    <xf numFmtId="0" fontId="88" fillId="0" borderId="0"/>
    <xf numFmtId="315" fontId="40" fillId="0" borderId="0"/>
    <xf numFmtId="0" fontId="123" fillId="0" borderId="0"/>
    <xf numFmtId="299" fontId="18" fillId="0" borderId="0"/>
    <xf numFmtId="0" fontId="57" fillId="0" borderId="0"/>
    <xf numFmtId="0" fontId="18" fillId="0" borderId="0"/>
    <xf numFmtId="306" fontId="18" fillId="0" borderId="0"/>
    <xf numFmtId="305" fontId="63" fillId="0" borderId="0"/>
    <xf numFmtId="299" fontId="18" fillId="0" borderId="0"/>
    <xf numFmtId="0" fontId="63" fillId="0" borderId="0"/>
    <xf numFmtId="299" fontId="18" fillId="0" borderId="0"/>
    <xf numFmtId="0" fontId="40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348" fillId="0" borderId="0"/>
    <xf numFmtId="0" fontId="50" fillId="0" borderId="0" applyFill="0" applyBorder="0"/>
    <xf numFmtId="0" fontId="50" fillId="0" borderId="0" applyFill="0" applyBorder="0"/>
    <xf numFmtId="0" fontId="63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0" fontId="349" fillId="0" borderId="0"/>
    <xf numFmtId="299" fontId="18" fillId="0" borderId="0"/>
    <xf numFmtId="306" fontId="18" fillId="0" borderId="0"/>
    <xf numFmtId="306" fontId="18" fillId="0" borderId="0"/>
    <xf numFmtId="0" fontId="134" fillId="0" borderId="0"/>
    <xf numFmtId="299" fontId="18" fillId="0" borderId="0"/>
    <xf numFmtId="0" fontId="3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302" fontId="63" fillId="0" borderId="0"/>
    <xf numFmtId="0" fontId="134" fillId="0" borderId="0"/>
    <xf numFmtId="299" fontId="63" fillId="0" borderId="0"/>
    <xf numFmtId="299" fontId="63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34" fillId="0" borderId="0"/>
    <xf numFmtId="299" fontId="63" fillId="0" borderId="0"/>
    <xf numFmtId="0" fontId="18" fillId="0" borderId="0"/>
    <xf numFmtId="0" fontId="50" fillId="0" borderId="0" applyFill="0" applyBorder="0"/>
    <xf numFmtId="299" fontId="63" fillId="0" borderId="0"/>
    <xf numFmtId="0" fontId="349" fillId="0" borderId="0"/>
    <xf numFmtId="299" fontId="104" fillId="0" borderId="0"/>
    <xf numFmtId="0" fontId="117" fillId="0" borderId="0"/>
    <xf numFmtId="0" fontId="63" fillId="0" borderId="0"/>
    <xf numFmtId="299" fontId="123" fillId="0" borderId="0"/>
    <xf numFmtId="0" fontId="18" fillId="0" borderId="0"/>
    <xf numFmtId="0" fontId="134" fillId="0" borderId="0"/>
    <xf numFmtId="0" fontId="18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315" fontId="63" fillId="0" borderId="0"/>
    <xf numFmtId="299" fontId="123" fillId="0" borderId="0"/>
    <xf numFmtId="306" fontId="18" fillId="0" borderId="0"/>
    <xf numFmtId="315" fontId="63" fillId="0" borderId="0"/>
    <xf numFmtId="299" fontId="18" fillId="0" borderId="0"/>
    <xf numFmtId="299" fontId="18" fillId="0" borderId="0"/>
    <xf numFmtId="315" fontId="63" fillId="0" borderId="0"/>
    <xf numFmtId="299" fontId="18" fillId="0" borderId="0"/>
    <xf numFmtId="306" fontId="63" fillId="0" borderId="0"/>
    <xf numFmtId="315" fontId="63" fillId="0" borderId="0"/>
    <xf numFmtId="299" fontId="18" fillId="0" borderId="0"/>
    <xf numFmtId="315" fontId="63" fillId="0" borderId="0"/>
    <xf numFmtId="299" fontId="18" fillId="0" borderId="0"/>
    <xf numFmtId="315" fontId="63" fillId="0" borderId="0"/>
    <xf numFmtId="0" fontId="123" fillId="0" borderId="0"/>
    <xf numFmtId="299" fontId="18" fillId="0" borderId="0"/>
    <xf numFmtId="276" fontId="55" fillId="0" borderId="0"/>
    <xf numFmtId="0" fontId="18" fillId="0" borderId="0"/>
    <xf numFmtId="306" fontId="18" fillId="0" borderId="0"/>
    <xf numFmtId="0" fontId="18" fillId="0" borderId="0"/>
    <xf numFmtId="299" fontId="18" fillId="0" borderId="0"/>
    <xf numFmtId="0" fontId="123" fillId="0" borderId="0"/>
    <xf numFmtId="299" fontId="18" fillId="0" borderId="0"/>
    <xf numFmtId="315" fontId="63" fillId="0" borderId="0"/>
    <xf numFmtId="0" fontId="63" fillId="0" borderId="0"/>
    <xf numFmtId="306" fontId="18" fillId="0" borderId="0"/>
    <xf numFmtId="0" fontId="18" fillId="0" borderId="0"/>
    <xf numFmtId="299" fontId="18" fillId="0" borderId="0"/>
    <xf numFmtId="306" fontId="18" fillId="0" borderId="0"/>
    <xf numFmtId="299" fontId="18" fillId="0" borderId="0"/>
    <xf numFmtId="315" fontId="63" fillId="0" borderId="0"/>
    <xf numFmtId="0" fontId="63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0" fontId="37" fillId="0" borderId="0"/>
    <xf numFmtId="0" fontId="134" fillId="0" borderId="0"/>
    <xf numFmtId="299" fontId="117" fillId="0" borderId="0"/>
    <xf numFmtId="0" fontId="349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302" fontId="119" fillId="0" borderId="0"/>
    <xf numFmtId="302" fontId="119" fillId="0" borderId="0"/>
    <xf numFmtId="302" fontId="119" fillId="0" borderId="0"/>
    <xf numFmtId="302" fontId="119" fillId="0" borderId="0"/>
    <xf numFmtId="302" fontId="119" fillId="0" borderId="0"/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0" fontId="50" fillId="0" borderId="0" applyFill="0"/>
    <xf numFmtId="299" fontId="104" fillId="0" borderId="0">
      <alignment vertical="top"/>
    </xf>
    <xf numFmtId="299" fontId="104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0" fontId="63" fillId="0" borderId="0"/>
    <xf numFmtId="0" fontId="104" fillId="0" borderId="0">
      <alignment vertical="top"/>
    </xf>
    <xf numFmtId="0" fontId="18" fillId="0" borderId="0"/>
    <xf numFmtId="0" fontId="134" fillId="0" borderId="0"/>
    <xf numFmtId="0" fontId="18" fillId="0" borderId="0"/>
    <xf numFmtId="0" fontId="18" fillId="0" borderId="0"/>
    <xf numFmtId="0" fontId="55" fillId="0" borderId="0"/>
    <xf numFmtId="306" fontId="18" fillId="0" borderId="0"/>
    <xf numFmtId="315" fontId="18" fillId="0" borderId="0"/>
    <xf numFmtId="299" fontId="18" fillId="0" borderId="0"/>
    <xf numFmtId="0" fontId="18" fillId="0" borderId="0"/>
    <xf numFmtId="315" fontId="18" fillId="0" borderId="0"/>
    <xf numFmtId="299" fontId="18" fillId="0" borderId="0"/>
    <xf numFmtId="0" fontId="119" fillId="0" borderId="0"/>
    <xf numFmtId="315" fontId="18" fillId="0" borderId="0"/>
    <xf numFmtId="299" fontId="18" fillId="0" borderId="0"/>
    <xf numFmtId="299" fontId="18" fillId="0" borderId="0"/>
    <xf numFmtId="315" fontId="18" fillId="0" borderId="0"/>
    <xf numFmtId="299" fontId="18" fillId="0" borderId="0"/>
    <xf numFmtId="315" fontId="18" fillId="0" borderId="0"/>
    <xf numFmtId="299" fontId="18" fillId="0" borderId="0"/>
    <xf numFmtId="315" fontId="18" fillId="0" borderId="0"/>
    <xf numFmtId="0" fontId="123" fillId="0" borderId="0"/>
    <xf numFmtId="299" fontId="18" fillId="0" borderId="0"/>
    <xf numFmtId="0" fontId="37" fillId="0" borderId="0"/>
    <xf numFmtId="0" fontId="37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23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306" fontId="18" fillId="0" borderId="0"/>
    <xf numFmtId="0" fontId="134" fillId="0" borderId="0"/>
    <xf numFmtId="299" fontId="18" fillId="0" borderId="0"/>
    <xf numFmtId="0" fontId="37" fillId="0" borderId="0"/>
    <xf numFmtId="0" fontId="55" fillId="0" borderId="0"/>
    <xf numFmtId="306" fontId="18" fillId="0" borderId="0"/>
    <xf numFmtId="299" fontId="18" fillId="0" borderId="0"/>
    <xf numFmtId="306" fontId="18" fillId="0" borderId="0"/>
    <xf numFmtId="0" fontId="134" fillId="0" borderId="0"/>
    <xf numFmtId="299" fontId="18" fillId="0" borderId="0"/>
    <xf numFmtId="0" fontId="55" fillId="0" borderId="0"/>
    <xf numFmtId="0" fontId="126" fillId="0" borderId="0"/>
    <xf numFmtId="302" fontId="123" fillId="0" borderId="0"/>
    <xf numFmtId="299" fontId="123" fillId="0" borderId="0"/>
    <xf numFmtId="0" fontId="104" fillId="0" borderId="0"/>
    <xf numFmtId="302" fontId="123" fillId="0" borderId="0"/>
    <xf numFmtId="299" fontId="12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15" fontId="18" fillId="0" borderId="0"/>
    <xf numFmtId="299" fontId="18" fillId="0" borderId="0"/>
    <xf numFmtId="299" fontId="18" fillId="0" borderId="0"/>
    <xf numFmtId="315" fontId="18" fillId="0" borderId="0"/>
    <xf numFmtId="0" fontId="18" fillId="0" borderId="0"/>
    <xf numFmtId="299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19" fillId="0" borderId="0"/>
    <xf numFmtId="302" fontId="123" fillId="0" borderId="0"/>
    <xf numFmtId="0" fontId="18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76" fontId="372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0" fontId="41" fillId="0" borderId="0"/>
    <xf numFmtId="299" fontId="104" fillId="0" borderId="0"/>
    <xf numFmtId="0" fontId="18" fillId="0" borderId="0"/>
    <xf numFmtId="299" fontId="123" fillId="0" borderId="0"/>
    <xf numFmtId="0" fontId="373" fillId="0" borderId="0"/>
    <xf numFmtId="0" fontId="18" fillId="0" borderId="0"/>
    <xf numFmtId="0" fontId="18" fillId="0" borderId="0"/>
    <xf numFmtId="0" fontId="348" fillId="0" borderId="0"/>
    <xf numFmtId="0" fontId="55" fillId="0" borderId="0"/>
    <xf numFmtId="0" fontId="134" fillId="0" borderId="0">
      <alignment vertical="top"/>
    </xf>
    <xf numFmtId="0" fontId="18" fillId="0" borderId="0"/>
    <xf numFmtId="0" fontId="55" fillId="0" borderId="0"/>
    <xf numFmtId="315" fontId="18" fillId="0" borderId="0"/>
    <xf numFmtId="306" fontId="18" fillId="0" borderId="0"/>
    <xf numFmtId="0" fontId="55" fillId="0" borderId="0"/>
    <xf numFmtId="315" fontId="18" fillId="0" borderId="0"/>
    <xf numFmtId="315" fontId="18" fillId="0" borderId="0"/>
    <xf numFmtId="315" fontId="18" fillId="0" borderId="0"/>
    <xf numFmtId="315" fontId="18" fillId="0" borderId="0"/>
    <xf numFmtId="315" fontId="18" fillId="0" borderId="0"/>
    <xf numFmtId="0" fontId="134" fillId="0" borderId="0"/>
    <xf numFmtId="299" fontId="18" fillId="0" borderId="0"/>
    <xf numFmtId="0" fontId="18" fillId="0" borderId="0"/>
    <xf numFmtId="315" fontId="18" fillId="0" borderId="0"/>
    <xf numFmtId="299" fontId="18" fillId="0" borderId="0"/>
    <xf numFmtId="0" fontId="134" fillId="0" borderId="0"/>
    <xf numFmtId="299" fontId="18" fillId="0" borderId="0"/>
    <xf numFmtId="299" fontId="18" fillId="0" borderId="0"/>
    <xf numFmtId="0" fontId="134" fillId="0" borderId="0"/>
    <xf numFmtId="299" fontId="18" fillId="0" borderId="0"/>
    <xf numFmtId="0" fontId="134" fillId="0" borderId="0"/>
    <xf numFmtId="299" fontId="18" fillId="0" borderId="0"/>
    <xf numFmtId="0" fontId="134" fillId="0" borderId="0"/>
    <xf numFmtId="0" fontId="104" fillId="0" borderId="0">
      <alignment vertical="top"/>
    </xf>
    <xf numFmtId="0" fontId="134" fillId="0" borderId="0"/>
    <xf numFmtId="299" fontId="18" fillId="0" borderId="0"/>
    <xf numFmtId="0" fontId="18" fillId="0" borderId="0"/>
    <xf numFmtId="0" fontId="55" fillId="0" borderId="0"/>
    <xf numFmtId="306" fontId="18" fillId="0" borderId="0"/>
    <xf numFmtId="299" fontId="18" fillId="0" borderId="0"/>
    <xf numFmtId="306" fontId="18" fillId="0" borderId="0"/>
    <xf numFmtId="0" fontId="134" fillId="0" borderId="0"/>
    <xf numFmtId="299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302" fontId="123" fillId="0" borderId="0"/>
    <xf numFmtId="0" fontId="348" fillId="0" borderId="0"/>
    <xf numFmtId="299" fontId="123" fillId="0" borderId="0"/>
    <xf numFmtId="0" fontId="40" fillId="0" borderId="0"/>
    <xf numFmtId="0" fontId="213" fillId="0" borderId="0"/>
    <xf numFmtId="299" fontId="104" fillId="0" borderId="0"/>
    <xf numFmtId="0" fontId="50" fillId="0" borderId="0" applyFill="0" applyBorder="0"/>
    <xf numFmtId="276" fontId="123" fillId="0" borderId="0"/>
    <xf numFmtId="0" fontId="134" fillId="0" borderId="0"/>
    <xf numFmtId="299" fontId="104" fillId="0" borderId="0">
      <alignment vertical="top"/>
    </xf>
    <xf numFmtId="0" fontId="40" fillId="0" borderId="0"/>
    <xf numFmtId="0" fontId="134" fillId="0" borderId="0"/>
    <xf numFmtId="299" fontId="104" fillId="0" borderId="0">
      <alignment vertical="top"/>
    </xf>
    <xf numFmtId="0" fontId="40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1" fillId="0" borderId="0"/>
    <xf numFmtId="0" fontId="134" fillId="0" borderId="0"/>
    <xf numFmtId="299" fontId="104" fillId="0" borderId="0">
      <alignment vertical="top"/>
    </xf>
    <xf numFmtId="0" fontId="40" fillId="0" borderId="0"/>
    <xf numFmtId="0" fontId="37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0" fontId="104" fillId="0" borderId="0">
      <alignment vertical="top"/>
    </xf>
    <xf numFmtId="0" fontId="50" fillId="0" borderId="0" applyFill="0" applyBorder="0"/>
    <xf numFmtId="0" fontId="50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8" fillId="0" borderId="0"/>
    <xf numFmtId="0" fontId="55" fillId="0" borderId="0"/>
    <xf numFmtId="0" fontId="18" fillId="0" borderId="0"/>
    <xf numFmtId="0" fontId="55" fillId="0" borderId="0"/>
    <xf numFmtId="299" fontId="63" fillId="0" borderId="0"/>
    <xf numFmtId="0" fontId="55" fillId="0" borderId="0"/>
    <xf numFmtId="0" fontId="134" fillId="0" borderId="0"/>
    <xf numFmtId="0" fontId="18" fillId="0" borderId="0"/>
    <xf numFmtId="299" fontId="63" fillId="0" borderId="0"/>
    <xf numFmtId="0" fontId="104" fillId="0" borderId="0">
      <alignment vertical="top"/>
    </xf>
    <xf numFmtId="299" fontId="63" fillId="0" borderId="0"/>
    <xf numFmtId="299" fontId="63" fillId="0" borderId="0"/>
    <xf numFmtId="299" fontId="63" fillId="0" borderId="0"/>
    <xf numFmtId="299" fontId="63" fillId="0" borderId="0"/>
    <xf numFmtId="315" fontId="63" fillId="0" borderId="0"/>
    <xf numFmtId="299" fontId="63" fillId="0" borderId="0"/>
    <xf numFmtId="302" fontId="63" fillId="0" borderId="0"/>
    <xf numFmtId="299" fontId="63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3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55" fillId="0" borderId="0"/>
    <xf numFmtId="299" fontId="63" fillId="0" borderId="0"/>
    <xf numFmtId="0" fontId="40" fillId="0" borderId="0"/>
    <xf numFmtId="0" fontId="134" fillId="0" borderId="0"/>
    <xf numFmtId="0" fontId="55" fillId="0" borderId="0"/>
    <xf numFmtId="0" fontId="348" fillId="0" borderId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8" fillId="0" borderId="0"/>
    <xf numFmtId="316" fontId="88" fillId="0" borderId="0"/>
    <xf numFmtId="0" fontId="18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299" fontId="63" fillId="0" borderId="0"/>
    <xf numFmtId="0" fontId="63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315" fontId="63" fillId="0" borderId="0"/>
    <xf numFmtId="0" fontId="50" fillId="0" borderId="0" applyFill="0" applyBorder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34" fontId="119" fillId="0" borderId="0"/>
    <xf numFmtId="0" fontId="18" fillId="0" borderId="0"/>
    <xf numFmtId="0" fontId="18" fillId="0" borderId="0"/>
    <xf numFmtId="0" fontId="18" fillId="0" borderId="0"/>
    <xf numFmtId="0" fontId="104" fillId="0" borderId="0">
      <alignment vertical="top"/>
    </xf>
    <xf numFmtId="0" fontId="134" fillId="0" borderId="0"/>
    <xf numFmtId="0" fontId="134" fillId="0" borderId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04" fillId="0" borderId="0">
      <alignment vertical="top"/>
    </xf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99" fontId="119" fillId="0" borderId="0"/>
    <xf numFmtId="0" fontId="18" fillId="0" borderId="0"/>
    <xf numFmtId="0" fontId="55" fillId="0" borderId="0"/>
    <xf numFmtId="0" fontId="18" fillId="0" borderId="0"/>
    <xf numFmtId="0" fontId="55" fillId="0" borderId="0"/>
    <xf numFmtId="315" fontId="63" fillId="0" borderId="0"/>
    <xf numFmtId="0" fontId="55" fillId="0" borderId="0"/>
    <xf numFmtId="0" fontId="134" fillId="0" borderId="0"/>
    <xf numFmtId="0" fontId="18" fillId="0" borderId="0"/>
    <xf numFmtId="299" fontId="104" fillId="0" borderId="0"/>
    <xf numFmtId="0" fontId="104" fillId="0" borderId="0">
      <alignment vertical="top"/>
    </xf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55" fillId="0" borderId="0"/>
    <xf numFmtId="299" fontId="104" fillId="0" borderId="0"/>
    <xf numFmtId="0" fontId="40" fillId="0" borderId="0"/>
    <xf numFmtId="0" fontId="55" fillId="0" borderId="0"/>
    <xf numFmtId="0" fontId="134" fillId="0" borderId="0"/>
    <xf numFmtId="0" fontId="50" fillId="0" borderId="0" applyFill="0" applyBorder="0"/>
    <xf numFmtId="0" fontId="50" fillId="0" borderId="0" applyFill="0" applyBorder="0"/>
    <xf numFmtId="0" fontId="50" fillId="0" borderId="0" applyFill="0"/>
    <xf numFmtId="0" fontId="55" fillId="0" borderId="0"/>
    <xf numFmtId="0" fontId="37" fillId="0" borderId="0"/>
    <xf numFmtId="0" fontId="18" fillId="0" borderId="0"/>
    <xf numFmtId="0" fontId="18" fillId="0" borderId="0"/>
    <xf numFmtId="0" fontId="351" fillId="0" borderId="0"/>
    <xf numFmtId="0" fontId="342" fillId="0" borderId="0"/>
    <xf numFmtId="0" fontId="37" fillId="0" borderId="0"/>
    <xf numFmtId="306" fontId="119" fillId="0" borderId="0"/>
    <xf numFmtId="0" fontId="37" fillId="0" borderId="0"/>
    <xf numFmtId="0" fontId="37" fillId="0" borderId="0"/>
    <xf numFmtId="0" fontId="37" fillId="0" borderId="0"/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18" fillId="4" borderId="12" applyNumberFormat="0" applyFont="0" applyAlignment="0" applyProtection="0"/>
    <xf numFmtId="0" fontId="374" fillId="61" borderId="28">
      <alignment vertical="center"/>
    </xf>
    <xf numFmtId="276" fontId="241" fillId="0" borderId="0"/>
    <xf numFmtId="276" fontId="40" fillId="0" borderId="0"/>
    <xf numFmtId="276" fontId="267" fillId="0" borderId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276" fontId="375" fillId="92" borderId="82" applyNumberFormat="0" applyAlignment="0" applyProtection="0"/>
    <xf numFmtId="276" fontId="375" fillId="92" borderId="8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77" fillId="9" borderId="17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6" fontId="377" fillId="3" borderId="0">
      <alignment horizontal="right"/>
    </xf>
    <xf numFmtId="276" fontId="378" fillId="3" borderId="70"/>
    <xf numFmtId="276" fontId="378" fillId="0" borderId="0" applyBorder="0">
      <alignment horizontal="centerContinuous"/>
    </xf>
    <xf numFmtId="276" fontId="379" fillId="0" borderId="0" applyBorder="0">
      <alignment horizontal="centerContinuous"/>
    </xf>
    <xf numFmtId="318" fontId="344" fillId="0" borderId="0" applyFont="0" applyFill="0" applyBorder="0" applyAlignment="0" applyProtection="0"/>
    <xf numFmtId="319" fontId="343" fillId="0" borderId="0" applyFont="0" applyFill="0" applyBorder="0" applyAlignment="0" applyProtection="0"/>
    <xf numFmtId="320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321" fontId="40" fillId="0" borderId="0" applyFont="0" applyFill="0" applyBorder="0" applyAlignment="0" applyProtection="0"/>
    <xf numFmtId="322" fontId="344" fillId="0" borderId="0" applyFont="0" applyFill="0" applyBorder="0" applyAlignment="0" applyProtection="0"/>
    <xf numFmtId="323" fontId="343" fillId="0" borderId="0" applyFont="0" applyFill="0" applyBorder="0" applyAlignment="0" applyProtection="0"/>
    <xf numFmtId="324" fontId="344" fillId="0" borderId="0" applyFont="0" applyFill="0" applyBorder="0" applyAlignment="0" applyProtection="0"/>
    <xf numFmtId="325" fontId="343" fillId="0" borderId="0" applyFont="0" applyFill="0" applyBorder="0" applyAlignment="0" applyProtection="0"/>
    <xf numFmtId="326" fontId="344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329" fontId="34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3" fontId="40" fillId="0" borderId="0" applyFont="0" applyFill="0" applyProtection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276" fontId="129" fillId="0" borderId="0" applyNumberFormat="0" applyFont="0" applyFill="0" applyBorder="0" applyAlignment="0" applyProtection="0">
      <alignment horizontal="left"/>
    </xf>
    <xf numFmtId="17" fontId="129" fillId="0" borderId="0" applyFont="0" applyFill="0" applyBorder="0" applyAlignment="0" applyProtection="0"/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3" fontId="129" fillId="0" borderId="0" applyFont="0" applyFill="0" applyBorder="0" applyAlignment="0" applyProtection="0"/>
    <xf numFmtId="276" fontId="129" fillId="94" borderId="0" applyNumberFormat="0" applyFont="0" applyBorder="0" applyAlignment="0" applyProtection="0"/>
    <xf numFmtId="276" fontId="241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30" fontId="241" fillId="0" borderId="0" applyFont="0" applyFill="0" applyBorder="0" applyAlignment="0" applyProtection="0"/>
    <xf numFmtId="276" fontId="381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0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6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4" fillId="0" borderId="0" applyFill="0" applyBorder="0" applyAlignment="0"/>
    <xf numFmtId="331" fontId="40" fillId="0" borderId="0" applyFill="0" applyBorder="0" applyAlignment="0"/>
    <xf numFmtId="332" fontId="40" fillId="0" borderId="0" applyFill="0" applyBorder="0" applyAlignment="0"/>
    <xf numFmtId="276" fontId="313" fillId="0" borderId="0"/>
    <xf numFmtId="276" fontId="314" fillId="0" borderId="0"/>
    <xf numFmtId="276" fontId="167" fillId="0" borderId="0" applyFill="0" applyBorder="0" applyProtection="0">
      <alignment horizontal="left" vertical="top"/>
    </xf>
    <xf numFmtId="0" fontId="290" fillId="0" borderId="0" applyNumberFormat="0" applyFill="0" applyBorder="0" applyAlignment="0" applyProtection="0"/>
    <xf numFmtId="276" fontId="38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276" fontId="385" fillId="0" borderId="83" applyNumberFormat="0" applyFill="0" applyAlignment="0" applyProtection="0"/>
    <xf numFmtId="276" fontId="385" fillId="0" borderId="83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40" fillId="0" borderId="68" applyNumberFormat="0" applyFont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4" fillId="0" borderId="20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333" fontId="40" fillId="0" borderId="0" applyFont="0" applyFill="0" applyBorder="0" applyAlignment="0" applyProtection="0"/>
    <xf numFmtId="334" fontId="40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40" fillId="0" borderId="0">
      <alignment horizontal="center" textRotation="180"/>
    </xf>
    <xf numFmtId="335" fontId="40" fillId="0" borderId="0" applyFont="0" applyFill="0" applyBorder="0" applyAlignment="0" applyProtection="0"/>
    <xf numFmtId="336" fontId="40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0" fontId="18" fillId="0" borderId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344" fontId="343" fillId="0" borderId="0" applyFont="0" applyFill="0" applyBorder="0" applyAlignment="0" applyProtection="0"/>
    <xf numFmtId="276" fontId="241" fillId="0" borderId="0" applyFont="0" applyFill="0" applyBorder="0" applyAlignment="0" applyProtection="0"/>
    <xf numFmtId="260" fontId="387" fillId="0" borderId="0" applyFont="0" applyFill="0" applyBorder="0" applyAlignment="0" applyProtection="0"/>
    <xf numFmtId="193" fontId="38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37" fontId="241" fillId="0" borderId="0"/>
    <xf numFmtId="276" fontId="387" fillId="0" borderId="0" applyFont="0" applyFill="0" applyBorder="0" applyAlignment="0" applyProtection="0"/>
    <xf numFmtId="276" fontId="38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8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276" fontId="318" fillId="49" borderId="0" applyNumberFormat="0" applyBorder="0" applyAlignment="0" applyProtection="0">
      <alignment vertical="center"/>
    </xf>
    <xf numFmtId="276" fontId="318" fillId="50" borderId="0" applyNumberFormat="0" applyBorder="0" applyAlignment="0" applyProtection="0">
      <alignment vertical="center"/>
    </xf>
    <xf numFmtId="276" fontId="318" fillId="51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6" fontId="388" fillId="0" borderId="0" applyNumberFormat="0" applyFill="0" applyBorder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345" fontId="241" fillId="0" borderId="0">
      <protection locked="0"/>
    </xf>
    <xf numFmtId="276" fontId="205" fillId="0" borderId="0">
      <protection locked="0"/>
    </xf>
    <xf numFmtId="276" fontId="205" fillId="0" borderId="0">
      <protection locked="0"/>
    </xf>
    <xf numFmtId="346" fontId="40" fillId="0" borderId="56">
      <alignment horizontal="right" vertical="center" shrinkToFit="1"/>
    </xf>
    <xf numFmtId="38" fontId="307" fillId="0" borderId="0"/>
    <xf numFmtId="0" fontId="307" fillId="0" borderId="0"/>
    <xf numFmtId="276" fontId="390" fillId="36" borderId="0" applyNumberFormat="0" applyBorder="0" applyAlignment="0" applyProtection="0">
      <alignment vertical="center"/>
    </xf>
    <xf numFmtId="276" fontId="354" fillId="0" borderId="0">
      <protection locked="0"/>
    </xf>
    <xf numFmtId="276" fontId="391" fillId="0" borderId="0" applyFill="0" applyBorder="0" applyProtection="0">
      <alignment vertical="center"/>
    </xf>
    <xf numFmtId="276" fontId="241" fillId="95" borderId="0">
      <alignment horizontal="left"/>
    </xf>
    <xf numFmtId="276" fontId="354" fillId="0" borderId="0">
      <protection locked="0"/>
    </xf>
    <xf numFmtId="276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6" fontId="303" fillId="56" borderId="28" applyNumberFormat="0" applyFont="0" applyAlignment="0" applyProtection="0">
      <alignment vertical="center"/>
    </xf>
    <xf numFmtId="276" fontId="303" fillId="56" borderId="28" applyNumberFormat="0" applyFont="0" applyAlignment="0" applyProtection="0">
      <alignment vertical="center"/>
    </xf>
    <xf numFmtId="276" fontId="393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41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10" fontId="175" fillId="0" borderId="21"/>
    <xf numFmtId="10" fontId="175" fillId="0" borderId="21"/>
    <xf numFmtId="10" fontId="175" fillId="0" borderId="0"/>
    <xf numFmtId="276" fontId="396" fillId="55" borderId="0" applyNumberFormat="0" applyBorder="0" applyAlignment="0" applyProtection="0">
      <alignment vertical="center"/>
    </xf>
    <xf numFmtId="276" fontId="397" fillId="0" borderId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241" fillId="0" borderId="0">
      <alignment vertical="center"/>
    </xf>
    <xf numFmtId="347" fontId="303" fillId="96" borderId="56" applyNumberFormat="0">
      <alignment vertical="center"/>
    </xf>
    <xf numFmtId="347" fontId="303" fillId="0" borderId="56">
      <alignment vertical="center"/>
    </xf>
    <xf numFmtId="180" fontId="241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6" fontId="398" fillId="0" borderId="56"/>
    <xf numFmtId="3" fontId="398" fillId="0" borderId="85"/>
    <xf numFmtId="3" fontId="398" fillId="0" borderId="86"/>
    <xf numFmtId="276" fontId="399" fillId="0" borderId="56"/>
    <xf numFmtId="276" fontId="400" fillId="0" borderId="0">
      <alignment horizontal="center"/>
    </xf>
    <xf numFmtId="276" fontId="401" fillId="0" borderId="87">
      <alignment horizontal="center"/>
    </xf>
    <xf numFmtId="276" fontId="402" fillId="0" borderId="0" applyNumberFormat="0" applyFill="0" applyBorder="0" applyAlignment="0" applyProtection="0">
      <alignment vertical="center"/>
    </xf>
    <xf numFmtId="276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8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350" fontId="405" fillId="0" borderId="0" applyFont="0" applyFill="0" applyBorder="0" applyAlignment="0" applyProtection="0">
      <alignment vertical="center"/>
    </xf>
    <xf numFmtId="276" fontId="406" fillId="0" borderId="88"/>
    <xf numFmtId="276" fontId="407" fillId="0" borderId="27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351" fontId="303" fillId="0" borderId="0" applyFont="0" applyFill="0" applyBorder="0" applyAlignment="0" applyProtection="0"/>
    <xf numFmtId="352" fontId="303" fillId="0" borderId="0" applyFill="0" applyBorder="0" applyProtection="0">
      <alignment horizontal="right"/>
    </xf>
    <xf numFmtId="347" fontId="303" fillId="0" borderId="56">
      <alignment vertical="center"/>
    </xf>
    <xf numFmtId="4" fontId="354" fillId="0" borderId="0">
      <protection locked="0"/>
    </xf>
    <xf numFmtId="353" fontId="241" fillId="0" borderId="0">
      <protection locked="0"/>
    </xf>
    <xf numFmtId="276" fontId="409" fillId="0" borderId="0" applyNumberFormat="0" applyFill="0" applyBorder="0" applyAlignment="0" applyProtection="0">
      <alignment vertical="center"/>
    </xf>
    <xf numFmtId="276" fontId="410" fillId="0" borderId="24" applyNumberFormat="0" applyFill="0" applyAlignment="0" applyProtection="0">
      <alignment vertical="center"/>
    </xf>
    <xf numFmtId="276" fontId="411" fillId="0" borderId="25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0" applyNumberFormat="0" applyFill="0" applyBorder="0" applyAlignment="0" applyProtection="0">
      <alignment vertical="center"/>
    </xf>
    <xf numFmtId="276" fontId="413" fillId="37" borderId="0" applyNumberFormat="0" applyBorder="0" applyAlignment="0" applyProtection="0">
      <alignment vertical="center"/>
    </xf>
    <xf numFmtId="276" fontId="241" fillId="0" borderId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6" fontId="414" fillId="53" borderId="29" applyNumberFormat="0" applyAlignment="0" applyProtection="0">
      <alignment vertical="center"/>
    </xf>
    <xf numFmtId="276" fontId="414" fillId="53" borderId="29" applyNumberFormat="0" applyAlignment="0" applyProtection="0">
      <alignment vertical="center"/>
    </xf>
    <xf numFmtId="276" fontId="241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1" fillId="0" borderId="0" applyFont="0" applyFill="0" applyBorder="0" applyAlignment="0" applyProtection="0"/>
    <xf numFmtId="174" fontId="241" fillId="0" borderId="0"/>
    <xf numFmtId="276" fontId="241" fillId="0" borderId="0" applyFont="0" applyFill="0" applyBorder="0" applyAlignment="0" applyProtection="0"/>
    <xf numFmtId="354" fontId="40" fillId="0" borderId="0" applyFont="0" applyFill="0" applyBorder="0" applyAlignment="0" applyProtection="0"/>
    <xf numFmtId="355" fontId="40" fillId="0" borderId="0" applyFont="0" applyFill="0" applyBorder="0" applyAlignment="0" applyProtection="0"/>
    <xf numFmtId="356" fontId="303" fillId="0" borderId="0" applyFont="0" applyFill="0" applyBorder="0" applyAlignment="0" applyProtection="0">
      <alignment vertical="center"/>
    </xf>
    <xf numFmtId="357" fontId="303" fillId="0" borderId="0" applyFont="0" applyFill="0" applyBorder="0" applyAlignment="0" applyProtection="0">
      <alignment vertical="center"/>
    </xf>
    <xf numFmtId="358" fontId="405" fillId="0" borderId="0">
      <alignment vertical="center"/>
    </xf>
    <xf numFmtId="359" fontId="241" fillId="0" borderId="0">
      <protection locked="0"/>
    </xf>
    <xf numFmtId="276" fontId="303" fillId="0" borderId="0">
      <alignment vertical="center"/>
    </xf>
    <xf numFmtId="276" fontId="316" fillId="0" borderId="0">
      <alignment vertical="center"/>
    </xf>
    <xf numFmtId="284" fontId="51" fillId="0" borderId="0"/>
    <xf numFmtId="276" fontId="354" fillId="0" borderId="89">
      <protection locked="0"/>
    </xf>
    <xf numFmtId="0" fontId="241" fillId="0" borderId="0">
      <protection locked="0"/>
    </xf>
    <xf numFmtId="0" fontId="241" fillId="0" borderId="0">
      <protection locked="0"/>
    </xf>
    <xf numFmtId="276" fontId="241" fillId="0" borderId="0" applyFont="0" applyFill="0" applyBorder="0" applyAlignment="0" applyProtection="0"/>
    <xf numFmtId="280" fontId="415" fillId="0" borderId="0" applyFont="0" applyFill="0" applyBorder="0" applyAlignment="0" applyProtection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371" fillId="0" borderId="0" applyFill="0" applyBorder="0"/>
    <xf numFmtId="168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71" fillId="0" borderId="0" applyFill="0" applyBorder="0"/>
    <xf numFmtId="168" fontId="50" fillId="0" borderId="0" applyFont="0" applyFill="0" applyBorder="0" applyAlignment="0" applyProtection="0"/>
    <xf numFmtId="0" fontId="57" fillId="0" borderId="0"/>
    <xf numFmtId="0" fontId="57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63" applyNumberFormat="0" applyAlignment="0" applyProtection="0">
      <alignment horizontal="left" vertical="center"/>
    </xf>
    <xf numFmtId="276" fontId="96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57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43" fontId="41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50" fillId="0" borderId="0" applyFill="0" applyBorder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1" fillId="7" borderId="0" applyNumberFormat="0" applyBorder="0" applyAlignment="0" applyProtection="0"/>
    <xf numFmtId="0" fontId="2" fillId="0" borderId="0"/>
    <xf numFmtId="310" fontId="40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1" fillId="0" borderId="0"/>
  </cellStyleXfs>
  <cellXfs count="722">
    <xf numFmtId="0" fontId="0" fillId="0" borderId="0" xfId="0"/>
    <xf numFmtId="0" fontId="41" fillId="2" borderId="0" xfId="6" applyFont="1" applyFill="1">
      <protection locked="0"/>
    </xf>
    <xf numFmtId="0" fontId="42" fillId="2" borderId="0" xfId="6" applyFont="1" applyFill="1">
      <protection locked="0"/>
    </xf>
    <xf numFmtId="171" fontId="41" fillId="2" borderId="0" xfId="6" applyNumberFormat="1" applyFont="1" applyFill="1" applyProtection="1"/>
    <xf numFmtId="0" fontId="41" fillId="2" borderId="0" xfId="9" applyFont="1" applyFill="1"/>
    <xf numFmtId="171" fontId="41" fillId="2" borderId="0" xfId="9" applyNumberFormat="1" applyFont="1" applyFill="1"/>
    <xf numFmtId="0" fontId="41" fillId="2" borderId="0" xfId="34" applyNumberFormat="1" applyFont="1" applyFill="1"/>
    <xf numFmtId="0" fontId="47" fillId="2" borderId="0" xfId="646" applyFont="1" applyFill="1"/>
    <xf numFmtId="0" fontId="33" fillId="2" borderId="0" xfId="646" applyFill="1"/>
    <xf numFmtId="0" fontId="39" fillId="2" borderId="0" xfId="646" applyFont="1" applyFill="1"/>
    <xf numFmtId="0" fontId="39" fillId="2" borderId="7" xfId="646" applyFont="1" applyFill="1" applyBorder="1"/>
    <xf numFmtId="0" fontId="39" fillId="2" borderId="0" xfId="0" applyFont="1" applyFill="1"/>
    <xf numFmtId="0" fontId="39" fillId="2" borderId="9" xfId="646" applyFont="1" applyFill="1" applyBorder="1"/>
    <xf numFmtId="0" fontId="41" fillId="2" borderId="0" xfId="650" applyFont="1" applyFill="1" applyAlignment="1">
      <alignment horizontal="left" indent="1"/>
    </xf>
    <xf numFmtId="172" fontId="39" fillId="0" borderId="0" xfId="2" applyNumberFormat="1" applyFont="1"/>
    <xf numFmtId="0" fontId="86" fillId="2" borderId="0" xfId="646" applyFont="1" applyFill="1"/>
    <xf numFmtId="0" fontId="45" fillId="2" borderId="0" xfId="6" applyFont="1" applyFill="1">
      <protection locked="0"/>
    </xf>
    <xf numFmtId="0" fontId="43" fillId="0" borderId="0" xfId="0" applyFont="1"/>
    <xf numFmtId="172" fontId="43" fillId="0" borderId="0" xfId="2" applyNumberFormat="1" applyFont="1"/>
    <xf numFmtId="9" fontId="43" fillId="2" borderId="0" xfId="2" applyFont="1" applyFill="1"/>
    <xf numFmtId="9" fontId="41" fillId="2" borderId="0" xfId="2" applyFont="1" applyFill="1" applyProtection="1">
      <protection locked="0"/>
    </xf>
    <xf numFmtId="172" fontId="41" fillId="2" borderId="0" xfId="5867" applyNumberFormat="1" applyFont="1" applyFill="1"/>
    <xf numFmtId="171" fontId="41" fillId="2" borderId="0" xfId="5867" applyNumberFormat="1" applyFont="1" applyFill="1"/>
    <xf numFmtId="171" fontId="41" fillId="2" borderId="0" xfId="650" applyNumberFormat="1" applyFont="1" applyFill="1" applyAlignment="1">
      <alignment horizontal="left"/>
    </xf>
    <xf numFmtId="0" fontId="45" fillId="2" borderId="0" xfId="38089" applyFont="1" applyFill="1"/>
    <xf numFmtId="1" fontId="45" fillId="87" borderId="0" xfId="38089" applyNumberFormat="1" applyFont="1" applyFill="1"/>
    <xf numFmtId="0" fontId="45" fillId="87" borderId="0" xfId="34" applyNumberFormat="1" applyFont="1" applyFill="1"/>
    <xf numFmtId="0" fontId="41" fillId="2" borderId="0" xfId="38089" applyFont="1" applyFill="1"/>
    <xf numFmtId="171" fontId="45" fillId="87" borderId="0" xfId="38089" applyNumberFormat="1" applyFont="1" applyFill="1"/>
    <xf numFmtId="0" fontId="42" fillId="2" borderId="0" xfId="38089" applyFont="1" applyFill="1"/>
    <xf numFmtId="171" fontId="41" fillId="2" borderId="0" xfId="38089" applyNumberFormat="1" applyFont="1" applyFill="1"/>
    <xf numFmtId="0" fontId="41" fillId="2" borderId="0" xfId="38089" applyFont="1" applyFill="1" applyAlignment="1">
      <alignment horizontal="left" indent="1"/>
    </xf>
    <xf numFmtId="1" fontId="41" fillId="2" borderId="0" xfId="38089" applyNumberFormat="1" applyFont="1" applyFill="1"/>
    <xf numFmtId="1" fontId="41" fillId="2" borderId="0" xfId="34" applyNumberFormat="1" applyFont="1" applyFill="1"/>
    <xf numFmtId="0" fontId="41" fillId="2" borderId="0" xfId="38089" applyFont="1" applyFill="1" applyAlignment="1">
      <alignment horizontal="left"/>
    </xf>
    <xf numFmtId="171" fontId="41" fillId="2" borderId="0" xfId="34" applyNumberFormat="1" applyFont="1" applyFill="1"/>
    <xf numFmtId="2" fontId="41" fillId="2" borderId="0" xfId="5867" applyNumberFormat="1" applyFont="1" applyFill="1"/>
    <xf numFmtId="172" fontId="41" fillId="2" borderId="0" xfId="2" applyNumberFormat="1" applyFont="1" applyFill="1"/>
    <xf numFmtId="0" fontId="39" fillId="2" borderId="55" xfId="646" applyFont="1" applyFill="1" applyBorder="1"/>
    <xf numFmtId="0" fontId="48" fillId="2" borderId="0" xfId="646" applyFont="1" applyFill="1"/>
    <xf numFmtId="1" fontId="48" fillId="2" borderId="0" xfId="646" applyNumberFormat="1" applyFont="1" applyFill="1"/>
    <xf numFmtId="9" fontId="45" fillId="2" borderId="0" xfId="2" applyFont="1" applyFill="1" applyProtection="1"/>
    <xf numFmtId="9" fontId="41" fillId="2" borderId="0" xfId="2" applyFont="1" applyFill="1" applyProtection="1"/>
    <xf numFmtId="172" fontId="45" fillId="2" borderId="0" xfId="2" applyNumberFormat="1" applyFont="1" applyFill="1" applyProtection="1"/>
    <xf numFmtId="172" fontId="41" fillId="2" borderId="0" xfId="2" applyNumberFormat="1" applyFont="1" applyFill="1" applyProtection="1"/>
    <xf numFmtId="0" fontId="41" fillId="2" borderId="0" xfId="6" applyFont="1" applyFill="1" applyAlignment="1">
      <alignment horizontal="left" indent="2"/>
      <protection locked="0"/>
    </xf>
    <xf numFmtId="0" fontId="41" fillId="2" borderId="0" xfId="38089" applyFont="1" applyFill="1" applyAlignment="1">
      <alignment horizontal="left" indent="2"/>
    </xf>
    <xf numFmtId="0" fontId="41" fillId="2" borderId="0" xfId="38089" applyFont="1" applyFill="1" applyAlignment="1">
      <alignment horizontal="left" indent="3"/>
    </xf>
    <xf numFmtId="0" fontId="41" fillId="2" borderId="0" xfId="6" applyFont="1" applyFill="1" applyAlignment="1">
      <alignment horizontal="left" indent="4"/>
      <protection locked="0"/>
    </xf>
    <xf numFmtId="172" fontId="41" fillId="2" borderId="0" xfId="2" applyNumberFormat="1" applyFont="1" applyFill="1" applyProtection="1">
      <protection locked="0"/>
    </xf>
    <xf numFmtId="172" fontId="45" fillId="2" borderId="0" xfId="2" applyNumberFormat="1" applyFont="1" applyFill="1" applyProtection="1">
      <protection locked="0"/>
    </xf>
    <xf numFmtId="180" fontId="43" fillId="0" borderId="0" xfId="0" applyNumberFormat="1" applyFont="1"/>
    <xf numFmtId="172" fontId="45" fillId="2" borderId="0" xfId="2" applyNumberFormat="1" applyFont="1" applyFill="1"/>
    <xf numFmtId="172" fontId="14" fillId="0" borderId="0" xfId="0" applyNumberFormat="1" applyFont="1"/>
    <xf numFmtId="0" fontId="417" fillId="88" borderId="0" xfId="0" applyFont="1" applyFill="1"/>
    <xf numFmtId="1" fontId="41" fillId="2" borderId="0" xfId="6" applyNumberFormat="1" applyFont="1" applyFill="1">
      <protection locked="0"/>
    </xf>
    <xf numFmtId="175" fontId="41" fillId="2" borderId="0" xfId="1" applyNumberFormat="1" applyFont="1" applyFill="1" applyProtection="1">
      <protection locked="0"/>
    </xf>
    <xf numFmtId="192" fontId="41" fillId="2" borderId="0" xfId="6" applyNumberFormat="1" applyFont="1" applyFill="1">
      <protection locked="0"/>
    </xf>
    <xf numFmtId="172" fontId="45" fillId="2" borderId="0" xfId="5867" applyNumberFormat="1" applyFont="1" applyFill="1"/>
    <xf numFmtId="0" fontId="45" fillId="2" borderId="0" xfId="650" applyFont="1" applyFill="1"/>
    <xf numFmtId="172" fontId="297" fillId="0" borderId="0" xfId="2" applyNumberFormat="1" applyFont="1" applyFill="1" applyBorder="1" applyAlignment="1">
      <alignment horizontal="right"/>
    </xf>
    <xf numFmtId="0" fontId="419" fillId="0" borderId="0" xfId="46798" applyFont="1"/>
    <xf numFmtId="0" fontId="300" fillId="0" borderId="0" xfId="46798" applyFont="1"/>
    <xf numFmtId="14" fontId="296" fillId="0" borderId="0" xfId="0" applyNumberFormat="1" applyFont="1" applyAlignment="1">
      <alignment horizontal="right"/>
    </xf>
    <xf numFmtId="0" fontId="420" fillId="0" borderId="0" xfId="0" applyFont="1" applyAlignment="1">
      <alignment vertical="center"/>
    </xf>
    <xf numFmtId="0" fontId="420" fillId="0" borderId="0" xfId="0" applyFont="1" applyAlignment="1">
      <alignment horizontal="right"/>
    </xf>
    <xf numFmtId="171" fontId="300" fillId="0" borderId="0" xfId="46798" applyNumberFormat="1" applyFont="1"/>
    <xf numFmtId="49" fontId="296" fillId="0" borderId="0" xfId="0" applyNumberFormat="1" applyFont="1" applyAlignment="1">
      <alignment horizontal="right"/>
    </xf>
    <xf numFmtId="0" fontId="420" fillId="0" borderId="0" xfId="46798" applyFont="1"/>
    <xf numFmtId="172" fontId="300" fillId="0" borderId="0" xfId="2" applyNumberFormat="1" applyFont="1" applyFill="1" applyBorder="1"/>
    <xf numFmtId="0" fontId="420" fillId="0" borderId="0" xfId="0" applyFont="1" applyAlignment="1">
      <alignment vertical="center" wrapText="1"/>
    </xf>
    <xf numFmtId="0" fontId="296" fillId="0" borderId="0" xfId="0" applyFont="1" applyAlignment="1">
      <alignment horizontal="right"/>
    </xf>
    <xf numFmtId="0" fontId="420" fillId="0" borderId="0" xfId="46798" applyFont="1" applyAlignment="1">
      <alignment horizontal="right"/>
    </xf>
    <xf numFmtId="184" fontId="296" fillId="0" borderId="0" xfId="46809" applyNumberFormat="1" applyFont="1" applyFill="1" applyBorder="1" applyAlignment="1">
      <alignment horizontal="right" wrapText="1"/>
    </xf>
    <xf numFmtId="0" fontId="296" fillId="0" borderId="0" xfId="1" applyNumberFormat="1" applyFont="1" applyFill="1" applyBorder="1" applyAlignment="1">
      <alignment horizontal="right" wrapText="1"/>
    </xf>
    <xf numFmtId="171" fontId="297" fillId="0" borderId="0" xfId="1" applyNumberFormat="1" applyFont="1" applyFill="1" applyBorder="1" applyAlignment="1">
      <alignment horizontal="right"/>
    </xf>
    <xf numFmtId="171" fontId="297" fillId="0" borderId="0" xfId="1" applyNumberFormat="1" applyFont="1" applyFill="1" applyBorder="1" applyAlignment="1">
      <alignment horizontal="left"/>
    </xf>
    <xf numFmtId="171" fontId="297" fillId="0" borderId="0" xfId="0" applyNumberFormat="1" applyFont="1" applyAlignment="1">
      <alignment wrapText="1"/>
    </xf>
    <xf numFmtId="171" fontId="39" fillId="2" borderId="0" xfId="0" applyNumberFormat="1" applyFont="1" applyFill="1"/>
    <xf numFmtId="178" fontId="41" fillId="2" borderId="0" xfId="287" applyFont="1" applyFill="1"/>
    <xf numFmtId="1" fontId="41" fillId="2" borderId="0" xfId="287" applyNumberFormat="1" applyFont="1" applyFill="1" applyAlignment="1">
      <alignment horizontal="right"/>
    </xf>
    <xf numFmtId="1" fontId="41" fillId="2" borderId="0" xfId="287" applyNumberFormat="1" applyFont="1" applyFill="1"/>
    <xf numFmtId="178" fontId="42" fillId="2" borderId="0" xfId="287" applyFont="1" applyFill="1"/>
    <xf numFmtId="171" fontId="41" fillId="2" borderId="0" xfId="287" applyNumberFormat="1" applyFont="1" applyFill="1" applyAlignment="1">
      <alignment horizontal="right"/>
    </xf>
    <xf numFmtId="1" fontId="41" fillId="2" borderId="0" xfId="13" applyNumberFormat="1" applyFont="1" applyFill="1"/>
    <xf numFmtId="174" fontId="41" fillId="2" borderId="0" xfId="287" applyNumberFormat="1" applyFont="1" applyFill="1"/>
    <xf numFmtId="172" fontId="41" fillId="2" borderId="0" xfId="13" applyNumberFormat="1" applyFont="1" applyFill="1"/>
    <xf numFmtId="2" fontId="41" fillId="2" borderId="0" xfId="287" applyNumberFormat="1" applyFont="1" applyFill="1"/>
    <xf numFmtId="3" fontId="41" fillId="2" borderId="0" xfId="287" applyNumberFormat="1" applyFont="1" applyFill="1"/>
    <xf numFmtId="3" fontId="41" fillId="2" borderId="0" xfId="13" applyNumberFormat="1" applyFont="1" applyFill="1"/>
    <xf numFmtId="178" fontId="45" fillId="2" borderId="0" xfId="287" applyFont="1" applyFill="1"/>
    <xf numFmtId="2" fontId="41" fillId="2" borderId="0" xfId="287" applyNumberFormat="1" applyFont="1" applyFill="1" applyAlignment="1">
      <alignment horizontal="right"/>
    </xf>
    <xf numFmtId="1" fontId="41" fillId="2" borderId="0" xfId="0" applyNumberFormat="1" applyFont="1" applyFill="1"/>
    <xf numFmtId="178" fontId="41" fillId="2" borderId="0" xfId="287" applyFont="1" applyFill="1" applyAlignment="1">
      <alignment horizontal="left" indent="2"/>
    </xf>
    <xf numFmtId="3" fontId="41" fillId="2" borderId="0" xfId="287" applyNumberFormat="1" applyFont="1" applyFill="1" applyAlignment="1">
      <alignment horizontal="right"/>
    </xf>
    <xf numFmtId="3" fontId="41" fillId="2" borderId="0" xfId="0" applyNumberFormat="1" applyFont="1" applyFill="1"/>
    <xf numFmtId="171" fontId="41" fillId="2" borderId="0" xfId="287" applyNumberFormat="1" applyFont="1" applyFill="1"/>
    <xf numFmtId="0" fontId="43" fillId="2" borderId="0" xfId="0" applyFont="1" applyFill="1" applyAlignment="1">
      <alignment horizontal="left" indent="2"/>
    </xf>
    <xf numFmtId="0" fontId="43" fillId="2" borderId="0" xfId="0" applyFont="1" applyFill="1"/>
    <xf numFmtId="171" fontId="43" fillId="2" borderId="0" xfId="0" applyNumberFormat="1" applyFont="1" applyFill="1"/>
    <xf numFmtId="171" fontId="41" fillId="2" borderId="0" xfId="0" applyNumberFormat="1" applyFont="1" applyFill="1"/>
    <xf numFmtId="3" fontId="43" fillId="2" borderId="0" xfId="0" applyNumberFormat="1" applyFont="1" applyFill="1"/>
    <xf numFmtId="1" fontId="41" fillId="2" borderId="0" xfId="2" applyNumberFormat="1" applyFont="1" applyFill="1"/>
    <xf numFmtId="1" fontId="43" fillId="2" borderId="0" xfId="0" applyNumberFormat="1" applyFont="1" applyFill="1"/>
    <xf numFmtId="3" fontId="41" fillId="2" borderId="0" xfId="0" applyNumberFormat="1" applyFont="1" applyFill="1" applyAlignment="1">
      <alignment wrapText="1"/>
    </xf>
    <xf numFmtId="0" fontId="45" fillId="2" borderId="0" xfId="0" applyFont="1" applyFill="1" applyAlignment="1">
      <alignment vertical="center"/>
    </xf>
    <xf numFmtId="1" fontId="45" fillId="2" borderId="0" xfId="287" applyNumberFormat="1" applyFont="1" applyFill="1" applyAlignment="1">
      <alignment horizontal="right"/>
    </xf>
    <xf numFmtId="1" fontId="45" fillId="2" borderId="0" xfId="287" applyNumberFormat="1" applyFont="1" applyFill="1"/>
    <xf numFmtId="178" fontId="45" fillId="2" borderId="0" xfId="287" applyFont="1" applyFill="1" applyAlignment="1">
      <alignment horizontal="center" vertical="center"/>
    </xf>
    <xf numFmtId="178" fontId="45" fillId="2" borderId="0" xfId="287" applyFont="1" applyFill="1" applyAlignment="1">
      <alignment horizontal="center"/>
    </xf>
    <xf numFmtId="2" fontId="39" fillId="2" borderId="0" xfId="0" applyNumberFormat="1" applyFont="1" applyFill="1"/>
    <xf numFmtId="172" fontId="39" fillId="2" borderId="0" xfId="2" applyNumberFormat="1" applyFont="1" applyFill="1"/>
    <xf numFmtId="172" fontId="39" fillId="2" borderId="0" xfId="0" applyNumberFormat="1" applyFont="1" applyFill="1"/>
    <xf numFmtId="0" fontId="49" fillId="2" borderId="0" xfId="0" applyFont="1" applyFill="1"/>
    <xf numFmtId="0" fontId="39" fillId="2" borderId="0" xfId="0" applyFont="1" applyFill="1" applyAlignment="1">
      <alignment horizontal="left" vertical="center" wrapText="1"/>
    </xf>
    <xf numFmtId="0" fontId="39" fillId="2" borderId="3" xfId="0" applyFont="1" applyFill="1" applyBorder="1"/>
    <xf numFmtId="0" fontId="39" fillId="2" borderId="0" xfId="37815" applyFont="1" applyFill="1"/>
    <xf numFmtId="0" fontId="39" fillId="2" borderId="0" xfId="2" applyNumberFormat="1" applyFont="1" applyFill="1"/>
    <xf numFmtId="2" fontId="39" fillId="2" borderId="0" xfId="0" applyNumberFormat="1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172" fontId="41" fillId="2" borderId="0" xfId="38089" applyNumberFormat="1" applyFont="1" applyFill="1"/>
    <xf numFmtId="0" fontId="39" fillId="2" borderId="90" xfId="646" applyFont="1" applyFill="1" applyBorder="1"/>
    <xf numFmtId="0" fontId="39" fillId="2" borderId="91" xfId="646" applyFont="1" applyFill="1" applyBorder="1"/>
    <xf numFmtId="0" fontId="300" fillId="0" borderId="0" xfId="14" applyFont="1"/>
    <xf numFmtId="172" fontId="39" fillId="0" borderId="0" xfId="2" applyNumberFormat="1" applyFont="1" applyFill="1"/>
    <xf numFmtId="2" fontId="41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20" fillId="0" borderId="0" xfId="14" applyFont="1"/>
    <xf numFmtId="0" fontId="39" fillId="0" borderId="0" xfId="46820" applyFont="1"/>
    <xf numFmtId="0" fontId="8" fillId="0" borderId="0" xfId="46820"/>
    <xf numFmtId="171" fontId="8" fillId="0" borderId="0" xfId="46820" applyNumberFormat="1"/>
    <xf numFmtId="2" fontId="8" fillId="0" borderId="0" xfId="46820" applyNumberFormat="1"/>
    <xf numFmtId="0" fontId="422" fillId="2" borderId="0" xfId="0" applyFont="1" applyFill="1"/>
    <xf numFmtId="171" fontId="53" fillId="2" borderId="0" xfId="0" applyNumberFormat="1" applyFont="1" applyFill="1" applyAlignment="1">
      <alignment horizontal="left" indent="2"/>
    </xf>
    <xf numFmtId="0" fontId="45" fillId="2" borderId="0" xfId="0" applyFont="1" applyFill="1" applyAlignment="1">
      <alignment horizontal="left"/>
    </xf>
    <xf numFmtId="171" fontId="45" fillId="87" borderId="0" xfId="38089" applyNumberFormat="1" applyFont="1" applyFill="1" applyAlignment="1">
      <alignment horizontal="center" vertical="center"/>
    </xf>
    <xf numFmtId="0" fontId="45" fillId="87" borderId="0" xfId="34" applyNumberFormat="1" applyFont="1" applyFill="1" applyAlignment="1">
      <alignment horizontal="center" vertical="center"/>
    </xf>
    <xf numFmtId="1" fontId="45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41" fillId="2" borderId="0" xfId="6" applyNumberFormat="1" applyFont="1" applyFill="1" applyProtection="1"/>
    <xf numFmtId="1" fontId="43" fillId="2" borderId="0" xfId="816" applyNumberFormat="1" applyFont="1" applyFill="1"/>
    <xf numFmtId="171" fontId="41" fillId="2" borderId="0" xfId="6" applyNumberFormat="1" applyFont="1" applyFill="1">
      <protection locked="0"/>
    </xf>
    <xf numFmtId="0" fontId="45" fillId="2" borderId="0" xfId="0" applyFont="1" applyFill="1"/>
    <xf numFmtId="172" fontId="41" fillId="2" borderId="0" xfId="6" applyNumberFormat="1" applyFont="1" applyFill="1">
      <protection locked="0"/>
    </xf>
    <xf numFmtId="0" fontId="39" fillId="0" borderId="0" xfId="0" applyFont="1"/>
    <xf numFmtId="185" fontId="41" fillId="2" borderId="0" xfId="1" applyNumberFormat="1" applyFont="1" applyFill="1" applyProtection="1"/>
    <xf numFmtId="185" fontId="41" fillId="2" borderId="0" xfId="1" applyNumberFormat="1" applyFont="1" applyFill="1" applyProtection="1">
      <protection locked="0"/>
    </xf>
    <xf numFmtId="185" fontId="41" fillId="2" borderId="0" xfId="1" applyNumberFormat="1" applyFont="1" applyFill="1"/>
    <xf numFmtId="0" fontId="49" fillId="0" borderId="0" xfId="46820" applyFont="1"/>
    <xf numFmtId="172" fontId="49" fillId="0" borderId="0" xfId="2" applyNumberFormat="1" applyFont="1"/>
    <xf numFmtId="0" fontId="39" fillId="2" borderId="0" xfId="37815" applyFont="1" applyFill="1" applyAlignment="1">
      <alignment horizontal="center" wrapText="1"/>
    </xf>
    <xf numFmtId="0" fontId="39" fillId="2" borderId="0" xfId="37815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wrapText="1"/>
    </xf>
    <xf numFmtId="172" fontId="39" fillId="2" borderId="0" xfId="2" applyNumberFormat="1" applyFont="1" applyFill="1" applyAlignment="1">
      <alignment horizontal="center" wrapText="1"/>
    </xf>
    <xf numFmtId="360" fontId="39" fillId="2" borderId="0" xfId="2" applyNumberFormat="1" applyFont="1" applyFill="1" applyAlignment="1">
      <alignment horizontal="center" wrapText="1"/>
    </xf>
    <xf numFmtId="0" fontId="39" fillId="2" borderId="0" xfId="37815" applyFont="1" applyFill="1" applyAlignment="1">
      <alignment vertical="center"/>
    </xf>
    <xf numFmtId="0" fontId="39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0" fontId="39" fillId="2" borderId="4" xfId="37815" applyFont="1" applyFill="1" applyBorder="1" applyAlignment="1">
      <alignment vertical="center"/>
    </xf>
    <xf numFmtId="0" fontId="39" fillId="2" borderId="4" xfId="37815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vertical="center"/>
    </xf>
    <xf numFmtId="0" fontId="49" fillId="2" borderId="0" xfId="0" applyFont="1" applyFill="1" applyAlignment="1">
      <alignment horizontal="left"/>
    </xf>
    <xf numFmtId="0" fontId="49" fillId="2" borderId="56" xfId="0" applyFont="1" applyFill="1" applyBorder="1" applyAlignment="1">
      <alignment horizontal="left"/>
    </xf>
    <xf numFmtId="172" fontId="14" fillId="0" borderId="0" xfId="46131" applyNumberFormat="1" applyFont="1"/>
    <xf numFmtId="0" fontId="39" fillId="87" borderId="0" xfId="0" applyFont="1" applyFill="1"/>
    <xf numFmtId="171" fontId="39" fillId="87" borderId="0" xfId="0" applyNumberFormat="1" applyFont="1" applyFill="1"/>
    <xf numFmtId="0" fontId="39" fillId="2" borderId="0" xfId="647" applyNumberFormat="1" applyFont="1" applyFill="1"/>
    <xf numFmtId="172" fontId="418" fillId="0" borderId="0" xfId="46131" applyNumberFormat="1" applyFont="1"/>
    <xf numFmtId="0" fontId="43" fillId="0" borderId="0" xfId="14" applyFont="1"/>
    <xf numFmtId="0" fontId="419" fillId="0" borderId="70" xfId="46798" applyFont="1" applyBorder="1"/>
    <xf numFmtId="0" fontId="420" fillId="0" borderId="70" xfId="46798" applyFont="1" applyBorder="1"/>
    <xf numFmtId="0" fontId="300" fillId="0" borderId="70" xfId="46798" applyFont="1" applyBorder="1"/>
    <xf numFmtId="0" fontId="43" fillId="0" borderId="70" xfId="14" applyFont="1" applyBorder="1"/>
    <xf numFmtId="170" fontId="41" fillId="99" borderId="70" xfId="1" applyFont="1" applyFill="1" applyBorder="1" applyAlignment="1">
      <alignment horizontal="left" wrapText="1"/>
    </xf>
    <xf numFmtId="2" fontId="41" fillId="99" borderId="70" xfId="0" applyNumberFormat="1" applyFont="1" applyFill="1" applyBorder="1" applyAlignment="1">
      <alignment horizontal="left" wrapText="1"/>
    </xf>
    <xf numFmtId="170" fontId="41" fillId="0" borderId="70" xfId="1" applyFont="1" applyBorder="1" applyAlignment="1">
      <alignment horizontal="left" wrapText="1"/>
    </xf>
    <xf numFmtId="2" fontId="41" fillId="0" borderId="70" xfId="0" applyNumberFormat="1" applyFont="1" applyBorder="1" applyAlignment="1">
      <alignment horizontal="left" wrapText="1"/>
    </xf>
    <xf numFmtId="1" fontId="421" fillId="0" borderId="70" xfId="46798" applyNumberFormat="1" applyFont="1" applyBorder="1" applyAlignment="1">
      <alignment vertical="top" wrapText="1"/>
    </xf>
    <xf numFmtId="2" fontId="297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41" fillId="0" borderId="0" xfId="0" applyNumberFormat="1" applyFont="1" applyAlignment="1">
      <alignment horizontal="right" indent="1"/>
    </xf>
    <xf numFmtId="2" fontId="424" fillId="0" borderId="0" xfId="1" applyNumberFormat="1" applyFont="1" applyFill="1" applyBorder="1" applyAlignment="1">
      <alignment horizontal="right"/>
    </xf>
    <xf numFmtId="0" fontId="419" fillId="0" borderId="0" xfId="14" applyFont="1"/>
    <xf numFmtId="172" fontId="300" fillId="0" borderId="0" xfId="4" applyNumberFormat="1" applyFont="1"/>
    <xf numFmtId="172" fontId="300" fillId="0" borderId="0" xfId="4" applyNumberFormat="1" applyFont="1" applyBorder="1"/>
    <xf numFmtId="9" fontId="300" fillId="0" borderId="0" xfId="4" applyFont="1" applyBorder="1"/>
    <xf numFmtId="172" fontId="43" fillId="2" borderId="0" xfId="0" applyNumberFormat="1" applyFont="1" applyFill="1" applyAlignment="1">
      <alignment horizontal="right"/>
    </xf>
    <xf numFmtId="2" fontId="300" fillId="0" borderId="0" xfId="14" applyNumberFormat="1" applyFont="1"/>
    <xf numFmtId="2" fontId="41" fillId="0" borderId="0" xfId="0" applyNumberFormat="1" applyFont="1" applyAlignment="1">
      <alignment horizontal="right" indent="1"/>
    </xf>
    <xf numFmtId="2" fontId="300" fillId="2" borderId="0" xfId="0" applyNumberFormat="1" applyFont="1" applyFill="1" applyAlignment="1">
      <alignment horizontal="right"/>
    </xf>
    <xf numFmtId="2" fontId="300" fillId="2" borderId="0" xfId="1" applyNumberFormat="1" applyFont="1" applyFill="1" applyBorder="1" applyAlignment="1">
      <alignment horizontal="right"/>
    </xf>
    <xf numFmtId="2" fontId="39" fillId="0" borderId="0" xfId="45640" applyNumberFormat="1" applyFont="1"/>
    <xf numFmtId="0" fontId="296" fillId="0" borderId="0" xfId="1" applyNumberFormat="1" applyFont="1" applyAlignment="1">
      <alignment horizontal="right" wrapText="1"/>
    </xf>
    <xf numFmtId="184" fontId="296" fillId="0" borderId="0" xfId="20" applyNumberFormat="1" applyFont="1" applyAlignment="1">
      <alignment horizontal="right" wrapText="1"/>
    </xf>
    <xf numFmtId="10" fontId="39" fillId="0" borderId="0" xfId="45640" applyNumberFormat="1" applyFont="1"/>
    <xf numFmtId="2" fontId="39" fillId="0" borderId="0" xfId="46340" applyNumberFormat="1" applyFont="1"/>
    <xf numFmtId="14" fontId="45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0" fontId="43" fillId="97" borderId="0" xfId="0" applyFont="1" applyFill="1" applyAlignment="1">
      <alignment horizontal="right"/>
    </xf>
    <xf numFmtId="0" fontId="87" fillId="2" borderId="0" xfId="0" applyFont="1" applyFill="1" applyAlignment="1">
      <alignment horizontal="right"/>
    </xf>
    <xf numFmtId="1" fontId="41" fillId="2" borderId="0" xfId="1" applyNumberFormat="1" applyFont="1" applyFill="1" applyBorder="1" applyAlignment="1">
      <alignment horizontal="right"/>
    </xf>
    <xf numFmtId="1" fontId="298" fillId="0" borderId="0" xfId="0" applyNumberFormat="1" applyFont="1"/>
    <xf numFmtId="14" fontId="45" fillId="2" borderId="0" xfId="361" applyNumberFormat="1" applyFont="1" applyFill="1"/>
    <xf numFmtId="14" fontId="45" fillId="0" borderId="0" xfId="361" applyNumberFormat="1" applyFont="1"/>
    <xf numFmtId="1" fontId="298" fillId="0" borderId="0" xfId="34" applyNumberFormat="1" applyFont="1" applyFill="1" applyAlignment="1">
      <alignment horizontal="center"/>
    </xf>
    <xf numFmtId="1" fontId="298" fillId="2" borderId="0" xfId="1" applyNumberFormat="1" applyFont="1" applyFill="1" applyBorder="1" applyAlignment="1">
      <alignment horizontal="right"/>
    </xf>
    <xf numFmtId="1" fontId="175" fillId="2" borderId="0" xfId="1" applyNumberFormat="1" applyFont="1" applyFill="1" applyBorder="1" applyAlignment="1">
      <alignment horizontal="right"/>
    </xf>
    <xf numFmtId="10" fontId="43" fillId="2" borderId="0" xfId="0" applyNumberFormat="1" applyFont="1" applyFill="1" applyAlignment="1">
      <alignment horizontal="right"/>
    </xf>
    <xf numFmtId="172" fontId="425" fillId="0" borderId="0" xfId="2" applyNumberFormat="1" applyFont="1" applyFill="1" applyBorder="1"/>
    <xf numFmtId="172" fontId="425" fillId="0" borderId="0" xfId="2" applyNumberFormat="1" applyFont="1"/>
    <xf numFmtId="172" fontId="43" fillId="2" borderId="0" xfId="2" applyNumberFormat="1" applyFont="1" applyFill="1" applyAlignment="1">
      <alignment horizontal="right"/>
    </xf>
    <xf numFmtId="172" fontId="424" fillId="0" borderId="0" xfId="1" applyNumberFormat="1" applyFont="1" applyFill="1" applyBorder="1" applyAlignment="1">
      <alignment horizontal="right"/>
    </xf>
    <xf numFmtId="2" fontId="298" fillId="0" borderId="0" xfId="0" applyNumberFormat="1" applyFont="1"/>
    <xf numFmtId="170" fontId="43" fillId="0" borderId="0" xfId="1" applyFont="1" applyAlignment="1">
      <alignment horizontal="center" vertical="center"/>
    </xf>
    <xf numFmtId="172" fontId="300" fillId="0" borderId="70" xfId="46798" applyNumberFormat="1" applyFont="1" applyBorder="1"/>
    <xf numFmtId="172" fontId="297" fillId="99" borderId="0" xfId="2" applyNumberFormat="1" applyFont="1" applyFill="1" applyBorder="1" applyAlignment="1">
      <alignment horizontal="right"/>
    </xf>
    <xf numFmtId="0" fontId="33" fillId="101" borderId="0" xfId="646" applyFill="1"/>
    <xf numFmtId="0" fontId="420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/>
    </xf>
    <xf numFmtId="0" fontId="54" fillId="101" borderId="0" xfId="646" applyFont="1" applyFill="1"/>
    <xf numFmtId="10" fontId="33" fillId="101" borderId="0" xfId="646" applyNumberFormat="1" applyFill="1"/>
    <xf numFmtId="9" fontId="33" fillId="101" borderId="0" xfId="646" applyNumberFormat="1" applyFill="1"/>
    <xf numFmtId="0" fontId="420" fillId="101" borderId="0" xfId="0" applyFont="1" applyFill="1" applyAlignment="1">
      <alignment horizontal="center" vertical="center"/>
    </xf>
    <xf numFmtId="0" fontId="54" fillId="101" borderId="0" xfId="0" applyFont="1" applyFill="1" applyAlignment="1">
      <alignment vertical="center" wrapText="1"/>
    </xf>
    <xf numFmtId="10" fontId="423" fillId="101" borderId="0" xfId="0" applyNumberFormat="1" applyFont="1" applyFill="1" applyAlignment="1">
      <alignment horizontal="center" vertical="center" wrapText="1"/>
    </xf>
    <xf numFmtId="9" fontId="423" fillId="101" borderId="0" xfId="0" applyNumberFormat="1" applyFont="1" applyFill="1" applyAlignment="1">
      <alignment horizontal="center" vertical="center" wrapText="1"/>
    </xf>
    <xf numFmtId="10" fontId="423" fillId="101" borderId="0" xfId="0" applyNumberFormat="1" applyFont="1" applyFill="1" applyAlignment="1">
      <alignment horizontal="center" vertical="center"/>
    </xf>
    <xf numFmtId="0" fontId="0" fillId="0" borderId="95" xfId="0" applyBorder="1"/>
    <xf numFmtId="0" fontId="300" fillId="0" borderId="4" xfId="46798" applyFont="1" applyBorder="1"/>
    <xf numFmtId="0" fontId="0" fillId="0" borderId="4" xfId="0" applyBorder="1"/>
    <xf numFmtId="0" fontId="49" fillId="0" borderId="0" xfId="0" applyFont="1"/>
    <xf numFmtId="171" fontId="420" fillId="0" borderId="0" xfId="46798" applyNumberFormat="1" applyFont="1"/>
    <xf numFmtId="0" fontId="49" fillId="0" borderId="0" xfId="0" applyFont="1" applyAlignment="1">
      <alignment horizontal="center"/>
    </xf>
    <xf numFmtId="14" fontId="296" fillId="0" borderId="0" xfId="0" applyNumberFormat="1" applyFont="1"/>
    <xf numFmtId="4" fontId="41" fillId="0" borderId="0" xfId="30573" applyNumberFormat="1" applyFont="1" applyAlignment="1">
      <alignment horizontal="right" indent="1"/>
    </xf>
    <xf numFmtId="2" fontId="41" fillId="0" borderId="0" xfId="31925" applyNumberFormat="1" applyFont="1" applyAlignment="1">
      <alignment horizontal="right" indent="1"/>
    </xf>
    <xf numFmtId="2" fontId="41" fillId="0" borderId="0" xfId="33811" applyNumberFormat="1" applyFont="1" applyAlignment="1">
      <alignment horizontal="right" indent="1"/>
    </xf>
    <xf numFmtId="2" fontId="41" fillId="0" borderId="0" xfId="34241" applyNumberFormat="1" applyFont="1" applyAlignment="1">
      <alignment horizontal="right" indent="1"/>
    </xf>
    <xf numFmtId="2" fontId="39" fillId="0" borderId="0" xfId="0" applyNumberFormat="1" applyFont="1"/>
    <xf numFmtId="2" fontId="297" fillId="0" borderId="0" xfId="0" applyNumberFormat="1" applyFont="1" applyAlignment="1">
      <alignment horizontal="right"/>
    </xf>
    <xf numFmtId="0" fontId="300" fillId="0" borderId="95" xfId="46798" applyFont="1" applyBorder="1"/>
    <xf numFmtId="0" fontId="0" fillId="100" borderId="96" xfId="0" applyFill="1" applyBorder="1"/>
    <xf numFmtId="0" fontId="420" fillId="0" borderId="6" xfId="14" applyFont="1" applyBorder="1"/>
    <xf numFmtId="0" fontId="419" fillId="0" borderId="6" xfId="14" applyFont="1" applyBorder="1"/>
    <xf numFmtId="9" fontId="300" fillId="0" borderId="6" xfId="4" applyFont="1" applyBorder="1"/>
    <xf numFmtId="172" fontId="43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41" fillId="0" borderId="6" xfId="0" applyNumberFormat="1" applyFont="1" applyBorder="1" applyAlignment="1">
      <alignment horizontal="right" indent="1"/>
    </xf>
    <xf numFmtId="2" fontId="300" fillId="2" borderId="6" xfId="0" applyNumberFormat="1" applyFont="1" applyFill="1" applyBorder="1" applyAlignment="1">
      <alignment horizontal="right"/>
    </xf>
    <xf numFmtId="0" fontId="420" fillId="0" borderId="6" xfId="46798" applyFont="1" applyBorder="1"/>
    <xf numFmtId="0" fontId="49" fillId="0" borderId="6" xfId="0" applyFont="1" applyBorder="1"/>
    <xf numFmtId="14" fontId="297" fillId="0" borderId="6" xfId="0" applyNumberFormat="1" applyFont="1" applyBorder="1" applyAlignment="1">
      <alignment horizontal="right"/>
    </xf>
    <xf numFmtId="172" fontId="424" fillId="0" borderId="6" xfId="1" applyNumberFormat="1" applyFont="1" applyFill="1" applyBorder="1" applyAlignment="1">
      <alignment horizontal="right"/>
    </xf>
    <xf numFmtId="0" fontId="300" fillId="0" borderId="0" xfId="14" applyFont="1" applyAlignment="1">
      <alignment horizontal="center"/>
    </xf>
    <xf numFmtId="0" fontId="419" fillId="0" borderId="0" xfId="14" applyFont="1" applyAlignment="1">
      <alignment horizontal="center"/>
    </xf>
    <xf numFmtId="0" fontId="420" fillId="0" borderId="0" xfId="14" applyFont="1" applyAlignment="1">
      <alignment horizontal="center"/>
    </xf>
    <xf numFmtId="0" fontId="426" fillId="0" borderId="0" xfId="0" applyFont="1" applyAlignment="1">
      <alignment horizontal="justify" vertical="center"/>
    </xf>
    <xf numFmtId="0" fontId="41" fillId="2" borderId="0" xfId="287" applyNumberFormat="1" applyFont="1" applyFill="1"/>
    <xf numFmtId="0" fontId="45" fillId="2" borderId="0" xfId="287" applyNumberFormat="1" applyFont="1" applyFill="1"/>
    <xf numFmtId="170" fontId="175" fillId="2" borderId="0" xfId="1" applyFont="1" applyFill="1" applyBorder="1" applyAlignment="1">
      <alignment horizontal="right"/>
    </xf>
    <xf numFmtId="0" fontId="87" fillId="2" borderId="69" xfId="0" applyFont="1" applyFill="1" applyBorder="1" applyAlignment="1">
      <alignment horizontal="right"/>
    </xf>
    <xf numFmtId="0" fontId="87" fillId="2" borderId="5" xfId="0" applyFont="1" applyFill="1" applyBorder="1" applyAlignment="1">
      <alignment horizontal="right"/>
    </xf>
    <xf numFmtId="0" fontId="87" fillId="2" borderId="97" xfId="0" applyFont="1" applyFill="1" applyBorder="1" applyAlignment="1">
      <alignment horizontal="right"/>
    </xf>
    <xf numFmtId="0" fontId="87" fillId="2" borderId="56" xfId="0" applyFont="1" applyFill="1" applyBorder="1" applyAlignment="1">
      <alignment horizontal="right"/>
    </xf>
    <xf numFmtId="0" fontId="49" fillId="0" borderId="69" xfId="0" applyFont="1" applyBorder="1"/>
    <xf numFmtId="0" fontId="0" fillId="0" borderId="5" xfId="0" applyBorder="1"/>
    <xf numFmtId="0" fontId="49" fillId="0" borderId="5" xfId="0" applyFont="1" applyBorder="1"/>
    <xf numFmtId="0" fontId="49" fillId="0" borderId="97" xfId="0" applyFont="1" applyBorder="1"/>
    <xf numFmtId="0" fontId="43" fillId="0" borderId="70" xfId="0" applyFont="1" applyBorder="1"/>
    <xf numFmtId="0" fontId="420" fillId="0" borderId="0" xfId="0" applyFont="1"/>
    <xf numFmtId="180" fontId="39" fillId="0" borderId="0" xfId="45640" applyNumberFormat="1" applyFont="1"/>
    <xf numFmtId="2" fontId="39" fillId="0" borderId="70" xfId="45640" applyNumberFormat="1" applyFont="1" applyBorder="1"/>
    <xf numFmtId="10" fontId="39" fillId="0" borderId="70" xfId="45640" applyNumberFormat="1" applyFont="1" applyBorder="1"/>
    <xf numFmtId="0" fontId="41" fillId="2" borderId="0" xfId="6" applyFont="1" applyFill="1" applyAlignment="1">
      <alignment horizontal="left" indent="3"/>
      <protection locked="0"/>
    </xf>
    <xf numFmtId="172" fontId="424" fillId="0" borderId="0" xfId="2" applyNumberFormat="1" applyFont="1" applyFill="1" applyBorder="1" applyAlignment="1">
      <alignment horizontal="right"/>
    </xf>
    <xf numFmtId="0" fontId="87" fillId="0" borderId="70" xfId="46798" applyFont="1" applyBorder="1"/>
    <xf numFmtId="14" fontId="45" fillId="0" borderId="0" xfId="0" applyNumberFormat="1" applyFont="1" applyAlignment="1">
      <alignment horizontal="right"/>
    </xf>
    <xf numFmtId="14" fontId="45" fillId="0" borderId="0" xfId="46798" applyNumberFormat="1" applyFont="1" applyAlignment="1">
      <alignment horizontal="right"/>
    </xf>
    <xf numFmtId="14" fontId="45" fillId="0" borderId="0" xfId="0" applyNumberFormat="1" applyFont="1" applyAlignment="1">
      <alignment horizontal="center"/>
    </xf>
    <xf numFmtId="14" fontId="45" fillId="0" borderId="0" xfId="0" applyNumberFormat="1" applyFont="1" applyAlignment="1">
      <alignment wrapText="1"/>
    </xf>
    <xf numFmtId="0" fontId="45" fillId="0" borderId="0" xfId="0" applyFont="1" applyAlignment="1">
      <alignment wrapText="1"/>
    </xf>
    <xf numFmtId="14" fontId="87" fillId="0" borderId="0" xfId="0" applyNumberFormat="1" applyFont="1" applyAlignment="1">
      <alignment horizontal="right"/>
    </xf>
    <xf numFmtId="14" fontId="87" fillId="2" borderId="0" xfId="0" applyNumberFormat="1" applyFont="1" applyFill="1" applyAlignment="1">
      <alignment horizontal="right"/>
    </xf>
    <xf numFmtId="14" fontId="43" fillId="0" borderId="0" xfId="1" applyNumberFormat="1" applyFont="1" applyAlignment="1">
      <alignment vertical="center"/>
    </xf>
    <xf numFmtId="14" fontId="45" fillId="2" borderId="4" xfId="0" applyNumberFormat="1" applyFont="1" applyFill="1" applyBorder="1" applyAlignment="1">
      <alignment horizontal="right"/>
    </xf>
    <xf numFmtId="14" fontId="45" fillId="2" borderId="70" xfId="0" applyNumberFormat="1" applyFont="1" applyFill="1" applyBorder="1" applyAlignment="1">
      <alignment horizontal="right"/>
    </xf>
    <xf numFmtId="0" fontId="49" fillId="0" borderId="70" xfId="0" applyFont="1" applyBorder="1"/>
    <xf numFmtId="172" fontId="297" fillId="99" borderId="70" xfId="2" applyNumberFormat="1" applyFont="1" applyFill="1" applyBorder="1" applyAlignment="1">
      <alignment horizontal="right"/>
    </xf>
    <xf numFmtId="170" fontId="175" fillId="2" borderId="70" xfId="1" applyFont="1" applyFill="1" applyBorder="1" applyAlignment="1">
      <alignment horizontal="right"/>
    </xf>
    <xf numFmtId="9" fontId="41" fillId="0" borderId="0" xfId="2" applyFont="1" applyAlignment="1">
      <alignment horizontal="right" indent="1"/>
    </xf>
    <xf numFmtId="172" fontId="0" fillId="0" borderId="0" xfId="2" applyNumberFormat="1" applyFont="1"/>
    <xf numFmtId="0" fontId="4" fillId="0" borderId="0" xfId="46831"/>
    <xf numFmtId="171" fontId="4" fillId="0" borderId="0" xfId="46831" applyNumberFormat="1"/>
    <xf numFmtId="0" fontId="427" fillId="0" borderId="0" xfId="0" applyFont="1"/>
    <xf numFmtId="183" fontId="428" fillId="2" borderId="0" xfId="38113" applyNumberFormat="1" applyFont="1" applyFill="1"/>
    <xf numFmtId="1" fontId="429" fillId="0" borderId="0" xfId="14" applyNumberFormat="1" applyFont="1" applyAlignment="1">
      <alignment vertical="top" wrapText="1"/>
    </xf>
    <xf numFmtId="0" fontId="430" fillId="0" borderId="0" xfId="14" applyFont="1"/>
    <xf numFmtId="1" fontId="429" fillId="0" borderId="0" xfId="15" applyNumberFormat="1" applyFont="1" applyAlignment="1">
      <alignment horizontal="right"/>
    </xf>
    <xf numFmtId="1" fontId="431" fillId="0" borderId="0" xfId="14" applyNumberFormat="1" applyFont="1" applyAlignment="1">
      <alignment vertical="top" wrapText="1"/>
    </xf>
    <xf numFmtId="2" fontId="429" fillId="0" borderId="0" xfId="15" applyNumberFormat="1" applyFont="1" applyAlignment="1">
      <alignment horizontal="right"/>
    </xf>
    <xf numFmtId="2" fontId="429" fillId="0" borderId="0" xfId="14" applyNumberFormat="1" applyFont="1"/>
    <xf numFmtId="172" fontId="429" fillId="0" borderId="0" xfId="2" applyNumberFormat="1" applyFont="1" applyAlignment="1">
      <alignment horizontal="left" vertical="top" wrapText="1"/>
    </xf>
    <xf numFmtId="172" fontId="429" fillId="0" borderId="0" xfId="2" applyNumberFormat="1" applyFont="1"/>
    <xf numFmtId="2" fontId="429" fillId="0" borderId="0" xfId="14" applyNumberFormat="1" applyFont="1" applyAlignment="1">
      <alignment vertical="top" wrapText="1"/>
    </xf>
    <xf numFmtId="172" fontId="429" fillId="0" borderId="0" xfId="2" applyNumberFormat="1" applyFont="1" applyAlignment="1">
      <alignment vertical="top" wrapText="1"/>
    </xf>
    <xf numFmtId="172" fontId="429" fillId="0" borderId="0" xfId="2" applyNumberFormat="1" applyFont="1" applyFill="1"/>
    <xf numFmtId="172" fontId="429" fillId="0" borderId="0" xfId="2" applyNumberFormat="1" applyFont="1" applyFill="1" applyBorder="1"/>
    <xf numFmtId="172" fontId="429" fillId="0" borderId="0" xfId="17" applyNumberFormat="1" applyFont="1"/>
    <xf numFmtId="172" fontId="429" fillId="0" borderId="0" xfId="2" applyNumberFormat="1" applyFont="1" applyFill="1" applyBorder="1" applyAlignment="1">
      <alignment horizontal="right"/>
    </xf>
    <xf numFmtId="172" fontId="429" fillId="0" borderId="0" xfId="2" applyNumberFormat="1" applyFont="1" applyAlignment="1">
      <alignment horizontal="right"/>
    </xf>
    <xf numFmtId="172" fontId="429" fillId="0" borderId="0" xfId="2" applyNumberFormat="1" applyFont="1" applyBorder="1"/>
    <xf numFmtId="2" fontId="429" fillId="0" borderId="0" xfId="17" applyNumberFormat="1" applyFont="1" applyAlignment="1">
      <alignment horizontal="right"/>
    </xf>
    <xf numFmtId="2" fontId="429" fillId="0" borderId="0" xfId="16" applyNumberFormat="1" applyFont="1" applyAlignment="1">
      <alignment horizontal="right"/>
    </xf>
    <xf numFmtId="3" fontId="429" fillId="0" borderId="0" xfId="0" applyNumberFormat="1" applyFont="1" applyAlignment="1">
      <alignment horizontal="right" indent="1"/>
    </xf>
    <xf numFmtId="4" fontId="432" fillId="3" borderId="0" xfId="0" applyNumberFormat="1" applyFont="1" applyFill="1" applyAlignment="1">
      <alignment horizontal="right" indent="1"/>
    </xf>
    <xf numFmtId="1" fontId="433" fillId="0" borderId="0" xfId="46832" applyNumberFormat="1" applyFont="1"/>
    <xf numFmtId="1" fontId="434" fillId="0" borderId="0" xfId="46832" applyNumberFormat="1" applyFont="1"/>
    <xf numFmtId="1" fontId="433" fillId="0" borderId="0" xfId="46833" applyNumberFormat="1" applyFont="1"/>
    <xf numFmtId="0" fontId="430" fillId="0" borderId="0" xfId="46832" applyFont="1"/>
    <xf numFmtId="172" fontId="433" fillId="0" borderId="0" xfId="12" applyNumberFormat="1" applyFont="1" applyAlignment="1">
      <alignment horizontal="right"/>
    </xf>
    <xf numFmtId="1" fontId="432" fillId="0" borderId="0" xfId="46832" applyNumberFormat="1" applyFont="1" applyAlignment="1">
      <alignment horizontal="right"/>
    </xf>
    <xf numFmtId="172" fontId="431" fillId="0" borderId="0" xfId="46832" applyNumberFormat="1" applyFont="1" applyAlignment="1">
      <alignment vertical="top"/>
    </xf>
    <xf numFmtId="172" fontId="429" fillId="0" borderId="0" xfId="46832" applyNumberFormat="1" applyFont="1" applyAlignment="1">
      <alignment vertical="top"/>
    </xf>
    <xf numFmtId="172" fontId="429" fillId="0" borderId="0" xfId="46835" applyNumberFormat="1" applyFont="1"/>
    <xf numFmtId="172" fontId="433" fillId="0" borderId="0" xfId="46835" applyNumberFormat="1" applyFont="1" applyAlignment="1">
      <alignment horizontal="right" indent="1"/>
    </xf>
    <xf numFmtId="172" fontId="433" fillId="0" borderId="0" xfId="46836" applyNumberFormat="1" applyFont="1" applyAlignment="1">
      <alignment horizontal="right" indent="1"/>
    </xf>
    <xf numFmtId="172" fontId="433" fillId="0" borderId="0" xfId="13" applyNumberFormat="1" applyFont="1"/>
    <xf numFmtId="9" fontId="433" fillId="0" borderId="0" xfId="13" applyFont="1"/>
    <xf numFmtId="1" fontId="431" fillId="0" borderId="0" xfId="46832" applyNumberFormat="1" applyFont="1" applyAlignment="1">
      <alignment vertical="top"/>
    </xf>
    <xf numFmtId="0" fontId="435" fillId="0" borderId="0" xfId="46832" applyFont="1"/>
    <xf numFmtId="1" fontId="429" fillId="0" borderId="0" xfId="46832" applyNumberFormat="1" applyFont="1" applyAlignment="1">
      <alignment vertical="top"/>
    </xf>
    <xf numFmtId="0" fontId="436" fillId="0" borderId="0" xfId="46832" applyFont="1"/>
    <xf numFmtId="1" fontId="432" fillId="0" borderId="0" xfId="46838" applyNumberFormat="1" applyFont="1" applyAlignment="1">
      <alignment horizontal="right"/>
    </xf>
    <xf numFmtId="0" fontId="42" fillId="2" borderId="0" xfId="6" applyFont="1" applyFill="1" applyAlignment="1">
      <alignment horizontal="left"/>
      <protection locked="0"/>
    </xf>
    <xf numFmtId="0" fontId="39" fillId="0" borderId="70" xfId="46820" applyFont="1" applyBorder="1"/>
    <xf numFmtId="172" fontId="14" fillId="0" borderId="70" xfId="0" applyNumberFormat="1" applyFont="1" applyBorder="1"/>
    <xf numFmtId="172" fontId="49" fillId="0" borderId="70" xfId="2" applyNumberFormat="1" applyFont="1" applyBorder="1"/>
    <xf numFmtId="172" fontId="39" fillId="0" borderId="70" xfId="2" applyNumberFormat="1" applyFont="1" applyBorder="1"/>
    <xf numFmtId="172" fontId="39" fillId="0" borderId="70" xfId="2" applyNumberFormat="1" applyFont="1" applyFill="1" applyBorder="1"/>
    <xf numFmtId="172" fontId="418" fillId="0" borderId="70" xfId="46131" applyNumberFormat="1" applyFont="1" applyBorder="1"/>
    <xf numFmtId="172" fontId="14" fillId="0" borderId="70" xfId="2" applyNumberFormat="1" applyFont="1" applyBorder="1"/>
    <xf numFmtId="171" fontId="440" fillId="2" borderId="6" xfId="0" applyNumberFormat="1" applyFont="1" applyFill="1" applyBorder="1" applyAlignment="1">
      <alignment horizontal="left" vertical="center" indent="2"/>
    </xf>
    <xf numFmtId="0" fontId="440" fillId="2" borderId="6" xfId="0" applyFont="1" applyFill="1" applyBorder="1" applyAlignment="1">
      <alignment horizontal="left" vertical="center" indent="2"/>
    </xf>
    <xf numFmtId="0" fontId="41" fillId="88" borderId="0" xfId="0" applyFont="1" applyFill="1"/>
    <xf numFmtId="0" fontId="45" fillId="88" borderId="0" xfId="0" applyFont="1" applyFill="1"/>
    <xf numFmtId="0" fontId="39" fillId="0" borderId="0" xfId="14" applyFont="1"/>
    <xf numFmtId="0" fontId="444" fillId="0" borderId="0" xfId="0" applyFont="1"/>
    <xf numFmtId="0" fontId="427" fillId="85" borderId="0" xfId="0" applyFont="1" applyFill="1"/>
    <xf numFmtId="0" fontId="427" fillId="85" borderId="3" xfId="0" applyFont="1" applyFill="1" applyBorder="1" applyAlignment="1">
      <alignment horizontal="center" vertical="center"/>
    </xf>
    <xf numFmtId="0" fontId="427" fillId="85" borderId="0" xfId="0" applyFont="1" applyFill="1" applyAlignment="1">
      <alignment horizontal="center"/>
    </xf>
    <xf numFmtId="0" fontId="427" fillId="85" borderId="4" xfId="0" applyFont="1" applyFill="1" applyBorder="1" applyAlignment="1">
      <alignment horizontal="center" vertical="center" wrapText="1"/>
    </xf>
    <xf numFmtId="0" fontId="427" fillId="85" borderId="4" xfId="0" applyFont="1" applyFill="1" applyBorder="1" applyAlignment="1">
      <alignment horizontal="center" vertical="center"/>
    </xf>
    <xf numFmtId="0" fontId="427" fillId="2" borderId="0" xfId="0" applyFont="1" applyFill="1"/>
    <xf numFmtId="1" fontId="427" fillId="2" borderId="0" xfId="0" applyNumberFormat="1" applyFont="1" applyFill="1" applyAlignment="1">
      <alignment horizontal="center" vertical="center"/>
    </xf>
    <xf numFmtId="0" fontId="445" fillId="86" borderId="0" xfId="0" applyFont="1" applyFill="1"/>
    <xf numFmtId="171" fontId="427" fillId="86" borderId="0" xfId="0" applyNumberFormat="1" applyFont="1" applyFill="1" applyAlignment="1">
      <alignment horizontal="center" vertical="center"/>
    </xf>
    <xf numFmtId="0" fontId="446" fillId="2" borderId="0" xfId="0" applyFont="1" applyFill="1"/>
    <xf numFmtId="171" fontId="446" fillId="2" borderId="0" xfId="0" applyNumberFormat="1" applyFont="1" applyFill="1" applyAlignment="1">
      <alignment horizontal="center" vertical="center"/>
    </xf>
    <xf numFmtId="0" fontId="427" fillId="86" borderId="0" xfId="0" applyFont="1" applyFill="1"/>
    <xf numFmtId="1" fontId="427" fillId="86" borderId="0" xfId="0" applyNumberFormat="1" applyFont="1" applyFill="1" applyAlignment="1">
      <alignment horizontal="center" vertical="center"/>
    </xf>
    <xf numFmtId="0" fontId="445" fillId="2" borderId="0" xfId="0" applyFont="1" applyFill="1"/>
    <xf numFmtId="171" fontId="427" fillId="2" borderId="0" xfId="0" applyNumberFormat="1" applyFont="1" applyFill="1" applyAlignment="1">
      <alignment horizontal="center" vertical="center"/>
    </xf>
    <xf numFmtId="0" fontId="445" fillId="85" borderId="0" xfId="0" applyFont="1" applyFill="1" applyAlignment="1">
      <alignment horizontal="center"/>
    </xf>
    <xf numFmtId="0" fontId="427" fillId="85" borderId="3" xfId="0" applyFont="1" applyFill="1" applyBorder="1" applyAlignment="1">
      <alignment horizontal="center"/>
    </xf>
    <xf numFmtId="1" fontId="439" fillId="2" borderId="6" xfId="0" applyNumberFormat="1" applyFont="1" applyFill="1" applyBorder="1" applyAlignment="1">
      <alignment horizontal="right" vertical="center"/>
    </xf>
    <xf numFmtId="1" fontId="439" fillId="2" borderId="0" xfId="0" applyNumberFormat="1" applyFont="1" applyFill="1" applyAlignment="1">
      <alignment horizontal="right" vertical="center"/>
    </xf>
    <xf numFmtId="1" fontId="439" fillId="98" borderId="92" xfId="0" applyNumberFormat="1" applyFont="1" applyFill="1" applyBorder="1" applyAlignment="1">
      <alignment horizontal="right" vertical="center"/>
    </xf>
    <xf numFmtId="1" fontId="440" fillId="2" borderId="6" xfId="0" applyNumberFormat="1" applyFont="1" applyFill="1" applyBorder="1" applyAlignment="1">
      <alignment horizontal="right" vertical="center"/>
    </xf>
    <xf numFmtId="1" fontId="440" fillId="2" borderId="0" xfId="0" applyNumberFormat="1" applyFont="1" applyFill="1" applyAlignment="1">
      <alignment horizontal="right" vertical="center"/>
    </xf>
    <xf numFmtId="1" fontId="440" fillId="98" borderId="92" xfId="0" applyNumberFormat="1" applyFont="1" applyFill="1" applyBorder="1" applyAlignment="1">
      <alignment horizontal="right" vertical="center"/>
    </xf>
    <xf numFmtId="1" fontId="442" fillId="2" borderId="6" xfId="0" applyNumberFormat="1" applyFont="1" applyFill="1" applyBorder="1" applyAlignment="1">
      <alignment horizontal="right" vertical="center"/>
    </xf>
    <xf numFmtId="1" fontId="442" fillId="2" borderId="0" xfId="0" applyNumberFormat="1" applyFont="1" applyFill="1" applyAlignment="1">
      <alignment horizontal="right" vertical="center"/>
    </xf>
    <xf numFmtId="1" fontId="442" fillId="98" borderId="92" xfId="0" applyNumberFormat="1" applyFont="1" applyFill="1" applyBorder="1" applyAlignment="1">
      <alignment horizontal="right" vertical="center"/>
    </xf>
    <xf numFmtId="1" fontId="442" fillId="2" borderId="93" xfId="0" applyNumberFormat="1" applyFont="1" applyFill="1" applyBorder="1" applyAlignment="1">
      <alignment horizontal="right" vertical="center"/>
    </xf>
    <xf numFmtId="1" fontId="442" fillId="2" borderId="3" xfId="0" applyNumberFormat="1" applyFont="1" applyFill="1" applyBorder="1" applyAlignment="1">
      <alignment horizontal="right" vertical="center"/>
    </xf>
    <xf numFmtId="1" fontId="442" fillId="98" borderId="94" xfId="0" applyNumberFormat="1" applyFont="1" applyFill="1" applyBorder="1" applyAlignment="1">
      <alignment horizontal="right" vertical="center"/>
    </xf>
    <xf numFmtId="0" fontId="39" fillId="2" borderId="0" xfId="0" applyFont="1" applyFill="1" applyAlignment="1">
      <alignment vertical="center" wrapText="1"/>
    </xf>
    <xf numFmtId="0" fontId="41" fillId="2" borderId="0" xfId="6" applyFont="1" applyFill="1" applyAlignment="1">
      <alignment horizontal="left" indent="1"/>
      <protection locked="0"/>
    </xf>
    <xf numFmtId="0" fontId="0" fillId="0" borderId="3" xfId="0" applyBorder="1"/>
    <xf numFmtId="171" fontId="437" fillId="102" borderId="56" xfId="0" applyNumberFormat="1" applyFont="1" applyFill="1" applyBorder="1" applyAlignment="1">
      <alignment horizontal="center" vertical="center"/>
    </xf>
    <xf numFmtId="0" fontId="437" fillId="102" borderId="69" xfId="0" applyFont="1" applyFill="1" applyBorder="1" applyAlignment="1">
      <alignment horizontal="center" vertical="center"/>
    </xf>
    <xf numFmtId="0" fontId="437" fillId="102" borderId="5" xfId="0" applyFont="1" applyFill="1" applyBorder="1" applyAlignment="1">
      <alignment horizontal="center" vertical="center"/>
    </xf>
    <xf numFmtId="0" fontId="437" fillId="102" borderId="97" xfId="0" applyFont="1" applyFill="1" applyBorder="1" applyAlignment="1">
      <alignment horizontal="center" vertical="center"/>
    </xf>
    <xf numFmtId="0" fontId="45" fillId="2" borderId="0" xfId="9" applyFont="1" applyFill="1"/>
    <xf numFmtId="172" fontId="449" fillId="0" borderId="3" xfId="2" applyNumberFormat="1" applyFont="1" applyBorder="1"/>
    <xf numFmtId="172" fontId="449" fillId="0" borderId="0" xfId="2" applyNumberFormat="1" applyFont="1" applyBorder="1"/>
    <xf numFmtId="172" fontId="449" fillId="0" borderId="70" xfId="2" applyNumberFormat="1" applyFont="1" applyBorder="1"/>
    <xf numFmtId="172" fontId="449" fillId="0" borderId="98" xfId="2" applyNumberFormat="1" applyFont="1" applyBorder="1"/>
    <xf numFmtId="171" fontId="447" fillId="0" borderId="3" xfId="0" applyNumberFormat="1" applyFont="1" applyBorder="1"/>
    <xf numFmtId="171" fontId="447" fillId="0" borderId="98" xfId="0" applyNumberFormat="1" applyFont="1" applyBorder="1"/>
    <xf numFmtId="0" fontId="449" fillId="0" borderId="70" xfId="0" applyFont="1" applyBorder="1"/>
    <xf numFmtId="2" fontId="449" fillId="0" borderId="70" xfId="0" applyNumberFormat="1" applyFont="1" applyBorder="1"/>
    <xf numFmtId="2" fontId="449" fillId="0" borderId="98" xfId="0" applyNumberFormat="1" applyFont="1" applyBorder="1"/>
    <xf numFmtId="0" fontId="448" fillId="0" borderId="70" xfId="0" applyFont="1" applyBorder="1"/>
    <xf numFmtId="2" fontId="450" fillId="0" borderId="70" xfId="0" applyNumberFormat="1" applyFont="1" applyBorder="1"/>
    <xf numFmtId="172" fontId="450" fillId="0" borderId="0" xfId="2" applyNumberFormat="1" applyFont="1" applyBorder="1"/>
    <xf numFmtId="172" fontId="450" fillId="0" borderId="70" xfId="2" applyNumberFormat="1" applyFont="1" applyBorder="1"/>
    <xf numFmtId="4" fontId="39" fillId="0" borderId="0" xfId="0" applyNumberFormat="1" applyFont="1" applyAlignment="1">
      <alignment horizontal="center"/>
    </xf>
    <xf numFmtId="14" fontId="49" fillId="0" borderId="0" xfId="0" applyNumberFormat="1" applyFont="1"/>
    <xf numFmtId="0" fontId="54" fillId="0" borderId="0" xfId="0" applyFont="1"/>
    <xf numFmtId="174" fontId="43" fillId="2" borderId="0" xfId="30573" applyNumberFormat="1" applyFont="1" applyFill="1" applyAlignment="1">
      <alignment horizontal="right" indent="1"/>
    </xf>
    <xf numFmtId="2" fontId="39" fillId="2" borderId="0" xfId="45640" applyNumberFormat="1" applyFont="1" applyFill="1"/>
    <xf numFmtId="0" fontId="0" fillId="97" borderId="0" xfId="0" applyFill="1"/>
    <xf numFmtId="0" fontId="427" fillId="2" borderId="0" xfId="646" applyFont="1" applyFill="1"/>
    <xf numFmtId="2" fontId="435" fillId="2" borderId="0" xfId="37820" applyNumberFormat="1" applyFont="1" applyFill="1" applyAlignment="1">
      <alignment horizontal="center"/>
    </xf>
    <xf numFmtId="0" fontId="427" fillId="2" borderId="8" xfId="646" applyFont="1" applyFill="1" applyBorder="1"/>
    <xf numFmtId="0" fontId="445" fillId="2" borderId="0" xfId="646" applyFont="1" applyFill="1" applyAlignment="1">
      <alignment horizontal="right"/>
    </xf>
    <xf numFmtId="0" fontId="427" fillId="2" borderId="0" xfId="37820" applyFont="1" applyFill="1" applyAlignment="1">
      <alignment horizontal="center"/>
    </xf>
    <xf numFmtId="0" fontId="427" fillId="2" borderId="0" xfId="11" applyFont="1" applyFill="1"/>
    <xf numFmtId="171" fontId="427" fillId="2" borderId="0" xfId="37820" applyNumberFormat="1" applyFont="1" applyFill="1"/>
    <xf numFmtId="171" fontId="427" fillId="2" borderId="0" xfId="646" applyNumberFormat="1" applyFont="1" applyFill="1"/>
    <xf numFmtId="1" fontId="427" fillId="2" borderId="0" xfId="646" applyNumberFormat="1" applyFont="1" applyFill="1"/>
    <xf numFmtId="0" fontId="427" fillId="2" borderId="0" xfId="37822" applyFont="1" applyFill="1" applyAlignment="1">
      <alignment horizontal="center"/>
    </xf>
    <xf numFmtId="171" fontId="427" fillId="2" borderId="0" xfId="37822" applyNumberFormat="1" applyFont="1" applyFill="1"/>
    <xf numFmtId="0" fontId="427" fillId="2" borderId="38" xfId="646" applyFont="1" applyFill="1" applyBorder="1"/>
    <xf numFmtId="0" fontId="427" fillId="2" borderId="10" xfId="646" applyFont="1" applyFill="1" applyBorder="1"/>
    <xf numFmtId="0" fontId="39" fillId="103" borderId="0" xfId="37815" applyFont="1" applyFill="1"/>
    <xf numFmtId="0" fontId="45" fillId="2" borderId="0" xfId="6" applyFont="1" applyFill="1" applyAlignment="1">
      <alignment horizontal="left"/>
      <protection locked="0"/>
    </xf>
    <xf numFmtId="0" fontId="45" fillId="2" borderId="0" xfId="2" applyNumberFormat="1" applyFont="1" applyFill="1"/>
    <xf numFmtId="0" fontId="45" fillId="2" borderId="0" xfId="2" applyNumberFormat="1" applyFont="1" applyFill="1" applyProtection="1"/>
    <xf numFmtId="49" fontId="45" fillId="2" borderId="0" xfId="2" applyNumberFormat="1" applyFont="1" applyFill="1" applyAlignment="1" applyProtection="1">
      <alignment horizontal="right"/>
    </xf>
    <xf numFmtId="14" fontId="39" fillId="0" borderId="0" xfId="0" applyNumberFormat="1" applyFont="1"/>
    <xf numFmtId="14" fontId="49" fillId="0" borderId="70" xfId="0" applyNumberFormat="1" applyFont="1" applyBorder="1"/>
    <xf numFmtId="4" fontId="39" fillId="2" borderId="0" xfId="0" applyNumberFormat="1" applyFont="1" applyFill="1"/>
    <xf numFmtId="172" fontId="453" fillId="0" borderId="0" xfId="2" applyNumberFormat="1" applyFont="1"/>
    <xf numFmtId="172" fontId="453" fillId="0" borderId="70" xfId="2" applyNumberFormat="1" applyFont="1" applyBorder="1"/>
    <xf numFmtId="172" fontId="0" fillId="0" borderId="70" xfId="2" applyNumberFormat="1" applyFont="1" applyBorder="1"/>
    <xf numFmtId="172" fontId="130" fillId="0" borderId="0" xfId="46131" applyNumberFormat="1" applyFont="1"/>
    <xf numFmtId="172" fontId="130" fillId="0" borderId="70" xfId="46131" applyNumberFormat="1" applyFont="1" applyBorder="1"/>
    <xf numFmtId="172" fontId="454" fillId="0" borderId="0" xfId="2" applyNumberFormat="1" applyFont="1"/>
    <xf numFmtId="172" fontId="454" fillId="0" borderId="70" xfId="2" applyNumberFormat="1" applyFont="1" applyBorder="1"/>
    <xf numFmtId="172" fontId="130" fillId="0" borderId="3" xfId="46131" applyNumberFormat="1" applyFont="1" applyBorder="1"/>
    <xf numFmtId="172" fontId="130" fillId="0" borderId="98" xfId="46131" applyNumberFormat="1" applyFont="1" applyBorder="1"/>
    <xf numFmtId="172" fontId="296" fillId="0" borderId="0" xfId="46131" applyNumberFormat="1" applyFont="1"/>
    <xf numFmtId="172" fontId="296" fillId="0" borderId="70" xfId="46131" applyNumberFormat="1" applyFont="1" applyBorder="1"/>
    <xf numFmtId="3" fontId="33" fillId="2" borderId="0" xfId="646" applyNumberFormat="1" applyFill="1"/>
    <xf numFmtId="361" fontId="33" fillId="2" borderId="0" xfId="646" applyNumberFormat="1" applyFill="1"/>
    <xf numFmtId="171" fontId="33" fillId="101" borderId="0" xfId="646" applyNumberFormat="1" applyFill="1"/>
    <xf numFmtId="0" fontId="455" fillId="2" borderId="0" xfId="46834" applyFont="1" applyFill="1" applyAlignment="1">
      <alignment horizontal="left"/>
    </xf>
    <xf numFmtId="0" fontId="455" fillId="2" borderId="0" xfId="46832" applyFont="1" applyFill="1"/>
    <xf numFmtId="172" fontId="455" fillId="2" borderId="0" xfId="2" applyNumberFormat="1" applyFont="1" applyFill="1"/>
    <xf numFmtId="172" fontId="2" fillId="0" borderId="0" xfId="2" applyNumberFormat="1" applyFont="1"/>
    <xf numFmtId="1" fontId="427" fillId="0" borderId="0" xfId="46832" applyNumberFormat="1" applyFont="1"/>
    <xf numFmtId="0" fontId="427" fillId="0" borderId="0" xfId="46832" applyFont="1"/>
    <xf numFmtId="172" fontId="427" fillId="0" borderId="0" xfId="46832" applyNumberFormat="1" applyFont="1"/>
    <xf numFmtId="2" fontId="427" fillId="0" borderId="0" xfId="46832" applyNumberFormat="1" applyFont="1"/>
    <xf numFmtId="0" fontId="427" fillId="0" borderId="0" xfId="46834" applyFont="1"/>
    <xf numFmtId="0" fontId="427" fillId="0" borderId="0" xfId="46834" applyFont="1" applyAlignment="1">
      <alignment horizontal="left"/>
    </xf>
    <xf numFmtId="0" fontId="427" fillId="2" borderId="0" xfId="46834" applyFont="1" applyFill="1" applyAlignment="1">
      <alignment horizontal="left"/>
    </xf>
    <xf numFmtId="172" fontId="427" fillId="0" borderId="0" xfId="46833" applyNumberFormat="1" applyFont="1"/>
    <xf numFmtId="0" fontId="427" fillId="2" borderId="0" xfId="46832" applyFont="1" applyFill="1"/>
    <xf numFmtId="172" fontId="427" fillId="0" borderId="0" xfId="46835" applyNumberFormat="1" applyFont="1"/>
    <xf numFmtId="172" fontId="427" fillId="0" borderId="0" xfId="46836" applyNumberFormat="1" applyFont="1"/>
    <xf numFmtId="172" fontId="427" fillId="0" borderId="0" xfId="2" applyNumberFormat="1" applyFont="1"/>
    <xf numFmtId="172" fontId="427" fillId="0" borderId="0" xfId="2" applyNumberFormat="1" applyFont="1" applyFill="1"/>
    <xf numFmtId="172" fontId="427" fillId="2" borderId="0" xfId="2" applyNumberFormat="1" applyFont="1" applyFill="1"/>
    <xf numFmtId="172" fontId="427" fillId="0" borderId="0" xfId="46835" applyNumberFormat="1" applyFont="1" applyFill="1"/>
    <xf numFmtId="9" fontId="427" fillId="0" borderId="0" xfId="46837" applyFont="1"/>
    <xf numFmtId="9" fontId="427" fillId="0" borderId="0" xfId="46832" applyNumberFormat="1" applyFont="1"/>
    <xf numFmtId="171" fontId="427" fillId="0" borderId="0" xfId="2" applyNumberFormat="1" applyFont="1"/>
    <xf numFmtId="171" fontId="427" fillId="0" borderId="0" xfId="2" applyNumberFormat="1" applyFont="1" applyFill="1"/>
    <xf numFmtId="0" fontId="427" fillId="0" borderId="0" xfId="46838" applyFont="1"/>
    <xf numFmtId="1" fontId="427" fillId="0" borderId="0" xfId="46838" applyNumberFormat="1" applyFont="1"/>
    <xf numFmtId="171" fontId="427" fillId="0" borderId="0" xfId="46832" applyNumberFormat="1" applyFont="1"/>
    <xf numFmtId="171" fontId="427" fillId="0" borderId="0" xfId="46838" applyNumberFormat="1" applyFont="1"/>
    <xf numFmtId="0" fontId="427" fillId="0" borderId="0" xfId="14" applyFont="1"/>
    <xf numFmtId="2" fontId="427" fillId="0" borderId="0" xfId="14" applyNumberFormat="1" applyFont="1"/>
    <xf numFmtId="9" fontId="427" fillId="0" borderId="0" xfId="2" applyFont="1"/>
    <xf numFmtId="172" fontId="427" fillId="0" borderId="0" xfId="46821" applyNumberFormat="1" applyFont="1"/>
    <xf numFmtId="172" fontId="427" fillId="0" borderId="0" xfId="14" applyNumberFormat="1" applyFont="1"/>
    <xf numFmtId="9" fontId="427" fillId="2" borderId="0" xfId="2" applyFont="1" applyFill="1"/>
    <xf numFmtId="10" fontId="427" fillId="0" borderId="0" xfId="14" applyNumberFormat="1" applyFont="1"/>
    <xf numFmtId="175" fontId="427" fillId="0" borderId="0" xfId="1" applyNumberFormat="1" applyFont="1" applyAlignment="1"/>
    <xf numFmtId="1" fontId="427" fillId="0" borderId="0" xfId="46821" applyNumberFormat="1" applyFont="1"/>
    <xf numFmtId="1" fontId="427" fillId="0" borderId="0" xfId="14" applyNumberFormat="1" applyFont="1"/>
    <xf numFmtId="10" fontId="427" fillId="0" borderId="0" xfId="2" applyNumberFormat="1" applyFont="1"/>
    <xf numFmtId="172" fontId="2" fillId="2" borderId="0" xfId="2" applyNumberFormat="1" applyFont="1" applyFill="1"/>
    <xf numFmtId="172" fontId="297" fillId="99" borderId="0" xfId="2" applyNumberFormat="1" applyFont="1" applyFill="1" applyAlignment="1">
      <alignment horizontal="right"/>
    </xf>
    <xf numFmtId="4" fontId="41" fillId="0" borderId="38" xfId="0" applyNumberFormat="1" applyFont="1" applyBorder="1" applyAlignment="1">
      <alignment horizontal="right" indent="1"/>
    </xf>
    <xf numFmtId="172" fontId="424" fillId="0" borderId="0" xfId="2" applyNumberFormat="1" applyFont="1" applyAlignment="1">
      <alignment horizontal="right"/>
    </xf>
    <xf numFmtId="0" fontId="439" fillId="0" borderId="0" xfId="47463" applyFont="1"/>
    <xf numFmtId="0" fontId="442" fillId="0" borderId="0" xfId="47463" applyFont="1"/>
    <xf numFmtId="0" fontId="1" fillId="0" borderId="0" xfId="47463"/>
    <xf numFmtId="0" fontId="441" fillId="2" borderId="5" xfId="47463" applyFont="1" applyFill="1" applyBorder="1" applyAlignment="1">
      <alignment wrapText="1"/>
    </xf>
    <xf numFmtId="0" fontId="441" fillId="2" borderId="5" xfId="38113" applyFont="1" applyFill="1" applyBorder="1" applyAlignment="1">
      <alignment horizontal="center" vertical="center" wrapText="1"/>
    </xf>
    <xf numFmtId="183" fontId="439" fillId="2" borderId="0" xfId="38113" applyNumberFormat="1" applyFont="1" applyFill="1" applyAlignment="1">
      <alignment horizontal="left" indent="1"/>
    </xf>
    <xf numFmtId="183" fontId="439" fillId="2" borderId="4" xfId="38113" applyNumberFormat="1" applyFont="1" applyFill="1" applyBorder="1"/>
    <xf numFmtId="183" fontId="442" fillId="2" borderId="0" xfId="38113" applyNumberFormat="1" applyFont="1" applyFill="1" applyAlignment="1">
      <alignment horizontal="left" vertical="center" indent="2"/>
    </xf>
    <xf numFmtId="183" fontId="442" fillId="2" borderId="0" xfId="38113" applyNumberFormat="1" applyFont="1" applyFill="1" applyAlignment="1">
      <alignment horizontal="right" vertical="center"/>
    </xf>
    <xf numFmtId="183" fontId="442" fillId="2" borderId="0" xfId="38113" applyNumberFormat="1" applyFont="1" applyFill="1" applyAlignment="1">
      <alignment vertical="center"/>
    </xf>
    <xf numFmtId="183" fontId="442" fillId="2" borderId="3" xfId="38113" applyNumberFormat="1" applyFont="1" applyFill="1" applyBorder="1" applyAlignment="1">
      <alignment horizontal="left" vertical="center" indent="2"/>
    </xf>
    <xf numFmtId="183" fontId="442" fillId="2" borderId="3" xfId="38113" applyNumberFormat="1" applyFont="1" applyFill="1" applyBorder="1" applyAlignment="1">
      <alignment vertical="center"/>
    </xf>
    <xf numFmtId="183" fontId="442" fillId="2" borderId="0" xfId="38113" applyNumberFormat="1" applyFont="1" applyFill="1" applyAlignment="1">
      <alignment horizontal="left" indent="1"/>
    </xf>
    <xf numFmtId="183" fontId="442" fillId="2" borderId="0" xfId="38113" applyNumberFormat="1" applyFont="1" applyFill="1"/>
    <xf numFmtId="171" fontId="442" fillId="2" borderId="0" xfId="38113" applyNumberFormat="1" applyFont="1" applyFill="1"/>
    <xf numFmtId="183" fontId="442" fillId="0" borderId="0" xfId="47463" applyNumberFormat="1" applyFont="1"/>
    <xf numFmtId="183" fontId="438" fillId="2" borderId="4" xfId="38113" applyNumberFormat="1" applyFont="1" applyFill="1" applyBorder="1" applyAlignment="1">
      <alignment vertical="center"/>
    </xf>
    <xf numFmtId="183" fontId="439" fillId="2" borderId="4" xfId="38113" applyNumberFormat="1" applyFont="1" applyFill="1" applyBorder="1" applyAlignment="1">
      <alignment vertical="center"/>
    </xf>
    <xf numFmtId="183" fontId="442" fillId="2" borderId="0" xfId="38113" applyNumberFormat="1" applyFont="1" applyFill="1" applyAlignment="1">
      <alignment horizontal="left" indent="3"/>
    </xf>
    <xf numFmtId="183" fontId="456" fillId="2" borderId="0" xfId="38113" applyNumberFormat="1" applyFont="1" applyFill="1" applyAlignment="1">
      <alignment horizontal="left" indent="5"/>
    </xf>
    <xf numFmtId="183" fontId="441" fillId="2" borderId="0" xfId="38113" applyNumberFormat="1" applyFont="1" applyFill="1" applyAlignment="1">
      <alignment vertical="center"/>
    </xf>
    <xf numFmtId="183" fontId="442" fillId="2" borderId="3" xfId="38113" applyNumberFormat="1" applyFont="1" applyFill="1" applyBorder="1" applyAlignment="1">
      <alignment horizontal="left" indent="1"/>
    </xf>
    <xf numFmtId="0" fontId="427" fillId="0" borderId="0" xfId="47463" applyFont="1"/>
    <xf numFmtId="172" fontId="457" fillId="0" borderId="0" xfId="2" applyNumberFormat="1" applyFont="1"/>
    <xf numFmtId="171" fontId="439" fillId="2" borderId="4" xfId="2" applyNumberFormat="1" applyFont="1" applyFill="1" applyBorder="1" applyAlignment="1">
      <alignment vertical="center"/>
    </xf>
    <xf numFmtId="171" fontId="442" fillId="2" borderId="0" xfId="2" applyNumberFormat="1" applyFont="1" applyFill="1" applyAlignment="1">
      <alignment vertical="center"/>
    </xf>
    <xf numFmtId="171" fontId="442" fillId="2" borderId="3" xfId="2" applyNumberFormat="1" applyFont="1" applyFill="1" applyBorder="1" applyAlignment="1">
      <alignment vertical="center"/>
    </xf>
    <xf numFmtId="171" fontId="442" fillId="2" borderId="0" xfId="2" applyNumberFormat="1" applyFont="1" applyFill="1" applyBorder="1" applyAlignment="1">
      <alignment vertical="center"/>
    </xf>
    <xf numFmtId="171" fontId="442" fillId="2" borderId="6" xfId="0" applyNumberFormat="1" applyFont="1" applyFill="1" applyBorder="1" applyAlignment="1">
      <alignment horizontal="left" vertical="center" indent="4"/>
    </xf>
    <xf numFmtId="171" fontId="442" fillId="2" borderId="6" xfId="0" applyNumberFormat="1" applyFont="1" applyFill="1" applyBorder="1" applyAlignment="1">
      <alignment horizontal="left" vertical="center" indent="6"/>
    </xf>
    <xf numFmtId="171" fontId="442" fillId="2" borderId="6" xfId="0" applyNumberFormat="1" applyFont="1" applyFill="1" applyBorder="1" applyAlignment="1">
      <alignment horizontal="left" vertical="center" wrapText="1" indent="6"/>
    </xf>
    <xf numFmtId="0" fontId="442" fillId="2" borderId="6" xfId="0" applyFont="1" applyFill="1" applyBorder="1" applyAlignment="1">
      <alignment horizontal="left" vertical="center" indent="4"/>
    </xf>
    <xf numFmtId="0" fontId="442" fillId="2" borderId="93" xfId="0" applyFont="1" applyFill="1" applyBorder="1" applyAlignment="1">
      <alignment horizontal="left" vertical="center" indent="4"/>
    </xf>
    <xf numFmtId="171" fontId="439" fillId="2" borderId="6" xfId="0" applyNumberFormat="1" applyFont="1" applyFill="1" applyBorder="1" applyAlignment="1">
      <alignment vertical="center"/>
    </xf>
    <xf numFmtId="0" fontId="458" fillId="2" borderId="5" xfId="47463" applyFont="1" applyFill="1" applyBorder="1" applyAlignment="1">
      <alignment wrapText="1"/>
    </xf>
    <xf numFmtId="0" fontId="458" fillId="2" borderId="5" xfId="38113" applyFont="1" applyFill="1" applyBorder="1" applyAlignment="1">
      <alignment horizontal="center" vertical="center" wrapText="1"/>
    </xf>
    <xf numFmtId="183" fontId="459" fillId="2" borderId="0" xfId="38113" applyNumberFormat="1" applyFont="1" applyFill="1" applyAlignment="1">
      <alignment horizontal="left" indent="1"/>
    </xf>
    <xf numFmtId="183" fontId="459" fillId="2" borderId="4" xfId="38113" applyNumberFormat="1" applyFont="1" applyFill="1" applyBorder="1" applyAlignment="1">
      <alignment horizontal="center"/>
    </xf>
    <xf numFmtId="183" fontId="459" fillId="2" borderId="4" xfId="38113" applyNumberFormat="1" applyFont="1" applyFill="1" applyBorder="1"/>
    <xf numFmtId="171" fontId="459" fillId="2" borderId="4" xfId="2" applyNumberFormat="1" applyFont="1" applyFill="1" applyBorder="1" applyAlignment="1">
      <alignment vertical="center"/>
    </xf>
    <xf numFmtId="183" fontId="460" fillId="2" borderId="0" xfId="38113" applyNumberFormat="1" applyFont="1" applyFill="1" applyAlignment="1">
      <alignment horizontal="left" vertical="center" indent="2"/>
    </xf>
    <xf numFmtId="183" fontId="460" fillId="2" borderId="0" xfId="38113" applyNumberFormat="1" applyFont="1" applyFill="1" applyAlignment="1">
      <alignment horizontal="right" vertical="center"/>
    </xf>
    <xf numFmtId="183" fontId="460" fillId="2" borderId="0" xfId="38113" applyNumberFormat="1" applyFont="1" applyFill="1" applyAlignment="1">
      <alignment vertical="center"/>
    </xf>
    <xf numFmtId="171" fontId="460" fillId="2" borderId="0" xfId="2" applyNumberFormat="1" applyFont="1" applyFill="1" applyAlignment="1">
      <alignment vertical="center"/>
    </xf>
    <xf numFmtId="183" fontId="460" fillId="2" borderId="3" xfId="38113" applyNumberFormat="1" applyFont="1" applyFill="1" applyBorder="1" applyAlignment="1">
      <alignment horizontal="left" vertical="center" indent="2"/>
    </xf>
    <xf numFmtId="183" fontId="460" fillId="2" borderId="3" xfId="38113" applyNumberFormat="1" applyFont="1" applyFill="1" applyBorder="1" applyAlignment="1">
      <alignment vertical="center"/>
    </xf>
    <xf numFmtId="171" fontId="460" fillId="2" borderId="3" xfId="2" applyNumberFormat="1" applyFont="1" applyFill="1" applyBorder="1" applyAlignment="1">
      <alignment vertical="center"/>
    </xf>
    <xf numFmtId="0" fontId="461" fillId="0" borderId="0" xfId="47463" applyFont="1"/>
    <xf numFmtId="0" fontId="459" fillId="0" borderId="0" xfId="47463" applyFont="1"/>
    <xf numFmtId="0" fontId="460" fillId="0" borderId="0" xfId="47463" applyFont="1"/>
    <xf numFmtId="183" fontId="460" fillId="2" borderId="0" xfId="38113" applyNumberFormat="1" applyFont="1" applyFill="1" applyAlignment="1">
      <alignment horizontal="left" indent="1"/>
    </xf>
    <xf numFmtId="183" fontId="460" fillId="2" borderId="0" xfId="38113" applyNumberFormat="1" applyFont="1" applyFill="1"/>
    <xf numFmtId="171" fontId="460" fillId="2" borderId="0" xfId="38113" applyNumberFormat="1" applyFont="1" applyFill="1"/>
    <xf numFmtId="183" fontId="460" fillId="0" borderId="0" xfId="47463" applyNumberFormat="1" applyFont="1"/>
    <xf numFmtId="183" fontId="462" fillId="2" borderId="4" xfId="38113" applyNumberFormat="1" applyFont="1" applyFill="1" applyBorder="1" applyAlignment="1">
      <alignment vertical="center"/>
    </xf>
    <xf numFmtId="183" fontId="459" fillId="2" borderId="4" xfId="38113" applyNumberFormat="1" applyFont="1" applyFill="1" applyBorder="1" applyAlignment="1">
      <alignment vertical="center"/>
    </xf>
    <xf numFmtId="183" fontId="460" fillId="2" borderId="0" xfId="38113" applyNumberFormat="1" applyFont="1" applyFill="1" applyAlignment="1">
      <alignment horizontal="left" indent="3"/>
    </xf>
    <xf numFmtId="183" fontId="463" fillId="2" borderId="0" xfId="38113" applyNumberFormat="1" applyFont="1" applyFill="1" applyAlignment="1">
      <alignment horizontal="left" indent="5"/>
    </xf>
    <xf numFmtId="183" fontId="458" fillId="2" borderId="0" xfId="38113" applyNumberFormat="1" applyFont="1" applyFill="1" applyAlignment="1">
      <alignment vertical="center"/>
    </xf>
    <xf numFmtId="183" fontId="460" fillId="2" borderId="3" xfId="38113" applyNumberFormat="1" applyFont="1" applyFill="1" applyBorder="1" applyAlignment="1">
      <alignment horizontal="left" indent="1"/>
    </xf>
    <xf numFmtId="192" fontId="460" fillId="2" borderId="3" xfId="38113" applyNumberFormat="1" applyFont="1" applyFill="1" applyBorder="1" applyAlignment="1">
      <alignment vertical="center"/>
    </xf>
    <xf numFmtId="183" fontId="1" fillId="0" borderId="0" xfId="47463" applyNumberFormat="1"/>
    <xf numFmtId="0" fontId="2" fillId="2" borderId="0" xfId="2" applyNumberFormat="1" applyFont="1" applyFill="1"/>
    <xf numFmtId="360" fontId="33" fillId="2" borderId="0" xfId="2" applyNumberFormat="1" applyFont="1" applyFill="1"/>
    <xf numFmtId="171" fontId="450" fillId="2" borderId="96" xfId="0" applyNumberFormat="1" applyFont="1" applyFill="1" applyBorder="1" applyAlignment="1">
      <alignment horizontal="center" vertical="center"/>
    </xf>
    <xf numFmtId="171" fontId="450" fillId="2" borderId="6" xfId="0" applyNumberFormat="1" applyFont="1" applyFill="1" applyBorder="1" applyAlignment="1">
      <alignment horizontal="center" vertical="center"/>
    </xf>
    <xf numFmtId="171" fontId="449" fillId="2" borderId="6" xfId="0" applyNumberFormat="1" applyFont="1" applyFill="1" applyBorder="1" applyAlignment="1">
      <alignment horizontal="center" vertical="center"/>
    </xf>
    <xf numFmtId="171" fontId="449" fillId="2" borderId="93" xfId="0" applyNumberFormat="1" applyFont="1" applyFill="1" applyBorder="1" applyAlignment="1">
      <alignment horizontal="center" vertical="center"/>
    </xf>
    <xf numFmtId="172" fontId="450" fillId="2" borderId="21" xfId="2" applyNumberFormat="1" applyFont="1" applyFill="1" applyBorder="1" applyAlignment="1">
      <alignment horizontal="center" vertical="center" wrapText="1"/>
    </xf>
    <xf numFmtId="172" fontId="450" fillId="2" borderId="92" xfId="2" applyNumberFormat="1" applyFont="1" applyFill="1" applyBorder="1" applyAlignment="1">
      <alignment horizontal="center" vertical="center" wrapText="1"/>
    </xf>
    <xf numFmtId="172" fontId="449" fillId="2" borderId="92" xfId="2" applyNumberFormat="1" applyFont="1" applyFill="1" applyBorder="1" applyAlignment="1">
      <alignment horizontal="center" vertical="center" wrapText="1"/>
    </xf>
    <xf numFmtId="172" fontId="449" fillId="2" borderId="94" xfId="2" applyNumberFormat="1" applyFont="1" applyFill="1" applyBorder="1" applyAlignment="1">
      <alignment horizontal="center" vertical="center" wrapText="1"/>
    </xf>
    <xf numFmtId="171" fontId="449" fillId="2" borderId="92" xfId="0" applyNumberFormat="1" applyFont="1" applyFill="1" applyBorder="1" applyAlignment="1">
      <alignment horizontal="center" vertical="center" wrapText="1"/>
    </xf>
    <xf numFmtId="171" fontId="449" fillId="2" borderId="92" xfId="0" applyNumberFormat="1" applyFont="1" applyFill="1" applyBorder="1" applyAlignment="1">
      <alignment horizontal="center" vertical="center"/>
    </xf>
    <xf numFmtId="171" fontId="449" fillId="2" borderId="94" xfId="0" applyNumberFormat="1" applyFont="1" applyFill="1" applyBorder="1" applyAlignment="1">
      <alignment horizontal="center" vertical="center"/>
    </xf>
    <xf numFmtId="0" fontId="450" fillId="2" borderId="96" xfId="0" applyFont="1" applyFill="1" applyBorder="1" applyAlignment="1">
      <alignment vertical="center"/>
    </xf>
    <xf numFmtId="0" fontId="450" fillId="2" borderId="6" xfId="0" applyFont="1" applyFill="1" applyBorder="1" applyAlignment="1">
      <alignment vertical="center"/>
    </xf>
    <xf numFmtId="0" fontId="449" fillId="2" borderId="6" xfId="0" applyFont="1" applyFill="1" applyBorder="1" applyAlignment="1">
      <alignment vertical="center"/>
    </xf>
    <xf numFmtId="0" fontId="449" fillId="2" borderId="93" xfId="0" applyFont="1" applyFill="1" applyBorder="1" applyAlignment="1">
      <alignment vertical="center"/>
    </xf>
    <xf numFmtId="0" fontId="452" fillId="2" borderId="6" xfId="0" applyFont="1" applyFill="1" applyBorder="1" applyAlignment="1">
      <alignment vertical="center"/>
    </xf>
    <xf numFmtId="0" fontId="452" fillId="2" borderId="93" xfId="0" applyFont="1" applyFill="1" applyBorder="1" applyAlignment="1">
      <alignment vertical="center"/>
    </xf>
    <xf numFmtId="171" fontId="450" fillId="2" borderId="21" xfId="0" applyNumberFormat="1" applyFont="1" applyFill="1" applyBorder="1" applyAlignment="1">
      <alignment horizontal="center" vertical="center" wrapText="1"/>
    </xf>
    <xf numFmtId="171" fontId="450" fillId="2" borderId="92" xfId="0" applyNumberFormat="1" applyFont="1" applyFill="1" applyBorder="1" applyAlignment="1">
      <alignment horizontal="center" vertical="center" wrapText="1"/>
    </xf>
    <xf numFmtId="171" fontId="449" fillId="2" borderId="94" xfId="0" applyNumberFormat="1" applyFont="1" applyFill="1" applyBorder="1" applyAlignment="1">
      <alignment horizontal="center" vertical="center" wrapText="1"/>
    </xf>
    <xf numFmtId="0" fontId="450" fillId="104" borderId="56" xfId="0" applyFont="1" applyFill="1" applyBorder="1" applyAlignment="1">
      <alignment horizontal="center" vertical="center" wrapText="1"/>
    </xf>
    <xf numFmtId="0" fontId="449" fillId="104" borderId="56" xfId="0" applyFont="1" applyFill="1" applyBorder="1" applyAlignment="1">
      <alignment horizontal="center" vertical="center" wrapText="1"/>
    </xf>
    <xf numFmtId="0" fontId="449" fillId="104" borderId="69" xfId="0" applyFont="1" applyFill="1" applyBorder="1" applyAlignment="1">
      <alignment horizontal="center" vertical="center"/>
    </xf>
    <xf numFmtId="0" fontId="450" fillId="2" borderId="92" xfId="0" applyFont="1" applyFill="1" applyBorder="1" applyAlignment="1">
      <alignment vertical="center"/>
    </xf>
    <xf numFmtId="0" fontId="449" fillId="2" borderId="92" xfId="0" applyFont="1" applyFill="1" applyBorder="1" applyAlignment="1">
      <alignment vertical="center"/>
    </xf>
    <xf numFmtId="0" fontId="452" fillId="2" borderId="94" xfId="0" applyFont="1" applyFill="1" applyBorder="1" applyAlignment="1">
      <alignment vertical="center"/>
    </xf>
    <xf numFmtId="171" fontId="450" fillId="2" borderId="92" xfId="0" applyNumberFormat="1" applyFont="1" applyFill="1" applyBorder="1" applyAlignment="1">
      <alignment horizontal="center" vertical="center"/>
    </xf>
    <xf numFmtId="0" fontId="450" fillId="2" borderId="21" xfId="0" applyFont="1" applyFill="1" applyBorder="1" applyAlignment="1">
      <alignment vertical="center"/>
    </xf>
    <xf numFmtId="171" fontId="450" fillId="2" borderId="21" xfId="0" applyNumberFormat="1" applyFont="1" applyFill="1" applyBorder="1" applyAlignment="1">
      <alignment horizontal="center" vertical="center"/>
    </xf>
    <xf numFmtId="0" fontId="449" fillId="2" borderId="94" xfId="0" applyFont="1" applyFill="1" applyBorder="1" applyAlignment="1">
      <alignment vertical="center"/>
    </xf>
    <xf numFmtId="0" fontId="449" fillId="104" borderId="94" xfId="0" applyFont="1" applyFill="1" applyBorder="1" applyAlignment="1">
      <alignment horizontal="center" vertical="center" wrapText="1"/>
    </xf>
    <xf numFmtId="0" fontId="449" fillId="104" borderId="56" xfId="0" applyFont="1" applyFill="1" applyBorder="1" applyAlignment="1">
      <alignment horizontal="center" vertical="center"/>
    </xf>
    <xf numFmtId="183" fontId="439" fillId="2" borderId="4" xfId="38113" applyNumberFormat="1" applyFont="1" applyFill="1" applyBorder="1" applyAlignment="1">
      <alignment horizontal="center"/>
    </xf>
    <xf numFmtId="171" fontId="464" fillId="2" borderId="0" xfId="0" applyNumberFormat="1" applyFont="1" applyFill="1"/>
    <xf numFmtId="171" fontId="0" fillId="2" borderId="0" xfId="1" applyNumberFormat="1" applyFont="1" applyFill="1"/>
    <xf numFmtId="1" fontId="0" fillId="2" borderId="0" xfId="1" applyNumberFormat="1" applyFont="1" applyFill="1"/>
    <xf numFmtId="172" fontId="465" fillId="0" borderId="0" xfId="2" applyNumberFormat="1" applyFont="1" applyFill="1"/>
    <xf numFmtId="172" fontId="465" fillId="0" borderId="0" xfId="46832" applyNumberFormat="1" applyFont="1"/>
    <xf numFmtId="172" fontId="465" fillId="0" borderId="0" xfId="2" applyNumberFormat="1" applyFont="1"/>
    <xf numFmtId="172" fontId="465" fillId="2" borderId="0" xfId="2" applyNumberFormat="1" applyFont="1" applyFill="1"/>
    <xf numFmtId="172" fontId="466" fillId="2" borderId="0" xfId="46832" applyNumberFormat="1" applyFont="1" applyFill="1" applyAlignment="1">
      <alignment vertical="top"/>
    </xf>
    <xf numFmtId="172" fontId="465" fillId="2" borderId="0" xfId="46832" applyNumberFormat="1" applyFont="1" applyFill="1"/>
    <xf numFmtId="1" fontId="466" fillId="2" borderId="0" xfId="46832" applyNumberFormat="1" applyFont="1" applyFill="1" applyAlignment="1">
      <alignment vertical="top"/>
    </xf>
    <xf numFmtId="0" fontId="465" fillId="2" borderId="0" xfId="46832" applyFont="1" applyFill="1"/>
    <xf numFmtId="172" fontId="430" fillId="0" borderId="0" xfId="2" applyNumberFormat="1" applyFont="1"/>
    <xf numFmtId="172" fontId="427" fillId="2" borderId="0" xfId="46835" applyNumberFormat="1" applyFont="1" applyFill="1"/>
    <xf numFmtId="0" fontId="430" fillId="2" borderId="0" xfId="46832" applyFont="1" applyFill="1"/>
    <xf numFmtId="9" fontId="430" fillId="0" borderId="0" xfId="2" applyFont="1"/>
    <xf numFmtId="1" fontId="430" fillId="0" borderId="0" xfId="2" applyNumberFormat="1" applyFont="1"/>
    <xf numFmtId="1" fontId="431" fillId="0" borderId="4" xfId="14" applyNumberFormat="1" applyFont="1" applyBorder="1" applyAlignment="1">
      <alignment vertical="top" wrapText="1"/>
    </xf>
    <xf numFmtId="172" fontId="431" fillId="0" borderId="4" xfId="2" applyNumberFormat="1" applyFont="1" applyBorder="1" applyAlignment="1">
      <alignment vertical="top" wrapText="1"/>
    </xf>
    <xf numFmtId="172" fontId="429" fillId="0" borderId="4" xfId="2" applyNumberFormat="1" applyFont="1" applyBorder="1" applyAlignment="1">
      <alignment horizontal="right"/>
    </xf>
    <xf numFmtId="172" fontId="429" fillId="0" borderId="4" xfId="2" applyNumberFormat="1" applyFont="1" applyBorder="1"/>
    <xf numFmtId="172" fontId="427" fillId="0" borderId="4" xfId="2" applyNumberFormat="1" applyFont="1" applyBorder="1"/>
    <xf numFmtId="0" fontId="427" fillId="0" borderId="4" xfId="14" applyFont="1" applyBorder="1"/>
    <xf numFmtId="0" fontId="427" fillId="0" borderId="4" xfId="0" applyFont="1" applyBorder="1"/>
    <xf numFmtId="9" fontId="430" fillId="0" borderId="4" xfId="2" applyFont="1" applyBorder="1"/>
    <xf numFmtId="0" fontId="430" fillId="0" borderId="4" xfId="14" applyFont="1" applyBorder="1"/>
    <xf numFmtId="10" fontId="427" fillId="0" borderId="4" xfId="2" applyNumberFormat="1" applyFont="1" applyBorder="1"/>
    <xf numFmtId="0" fontId="435" fillId="0" borderId="4" xfId="14" applyFont="1" applyBorder="1"/>
    <xf numFmtId="4" fontId="432" fillId="3" borderId="4" xfId="0" applyNumberFormat="1" applyFont="1" applyFill="1" applyBorder="1" applyAlignment="1">
      <alignment horizontal="right" indent="1"/>
    </xf>
    <xf numFmtId="1" fontId="431" fillId="0" borderId="96" xfId="14" applyNumberFormat="1" applyFont="1" applyBorder="1" applyAlignment="1">
      <alignment vertical="top" wrapText="1"/>
    </xf>
    <xf numFmtId="0" fontId="430" fillId="0" borderId="95" xfId="14" applyFont="1" applyBorder="1"/>
    <xf numFmtId="172" fontId="430" fillId="0" borderId="6" xfId="2" applyNumberFormat="1" applyFont="1" applyBorder="1"/>
    <xf numFmtId="10" fontId="430" fillId="0" borderId="70" xfId="2" applyNumberFormat="1" applyFont="1" applyBorder="1"/>
    <xf numFmtId="172" fontId="430" fillId="0" borderId="93" xfId="2" applyNumberFormat="1" applyFont="1" applyBorder="1"/>
    <xf numFmtId="10" fontId="430" fillId="0" borderId="98" xfId="2" applyNumberFormat="1" applyFont="1" applyBorder="1"/>
    <xf numFmtId="2" fontId="430" fillId="0" borderId="0" xfId="14" applyNumberFormat="1" applyFont="1"/>
    <xf numFmtId="2" fontId="432" fillId="3" borderId="0" xfId="0" applyNumberFormat="1" applyFont="1" applyFill="1" applyAlignment="1">
      <alignment horizontal="right" indent="1"/>
    </xf>
    <xf numFmtId="2" fontId="433" fillId="0" borderId="38" xfId="0" applyNumberFormat="1" applyFont="1" applyBorder="1" applyAlignment="1">
      <alignment horizontal="right" indent="1"/>
    </xf>
    <xf numFmtId="0" fontId="432" fillId="0" borderId="0" xfId="0" applyFont="1" applyAlignment="1">
      <alignment horizontal="center" vertical="center"/>
    </xf>
    <xf numFmtId="0" fontId="432" fillId="105" borderId="0" xfId="0" applyFont="1" applyFill="1" applyAlignment="1">
      <alignment horizontal="center" vertical="center" wrapText="1"/>
    </xf>
    <xf numFmtId="0" fontId="432" fillId="105" borderId="70" xfId="0" applyFont="1" applyFill="1" applyBorder="1" applyAlignment="1">
      <alignment horizontal="center" vertical="center"/>
    </xf>
    <xf numFmtId="0" fontId="467" fillId="0" borderId="0" xfId="47462" applyFont="1" applyAlignment="1">
      <alignment horizontal="center" vertical="center"/>
    </xf>
    <xf numFmtId="0" fontId="432" fillId="0" borderId="70" xfId="0" applyFont="1" applyBorder="1" applyAlignment="1">
      <alignment horizontal="center" vertical="center"/>
    </xf>
    <xf numFmtId="0" fontId="432" fillId="0" borderId="0" xfId="0" applyFont="1" applyAlignment="1">
      <alignment horizontal="center" vertical="center" wrapText="1"/>
    </xf>
    <xf numFmtId="0" fontId="432" fillId="0" borderId="70" xfId="0" applyFont="1" applyBorder="1" applyAlignment="1">
      <alignment horizontal="center" vertical="center" wrapText="1"/>
    </xf>
    <xf numFmtId="0" fontId="467" fillId="0" borderId="0" xfId="0" applyFont="1" applyAlignment="1">
      <alignment horizontal="center" vertical="center" wrapText="1"/>
    </xf>
    <xf numFmtId="170" fontId="432" fillId="0" borderId="0" xfId="1" applyFont="1" applyAlignment="1">
      <alignment horizontal="center" vertical="center"/>
    </xf>
    <xf numFmtId="0" fontId="427" fillId="0" borderId="0" xfId="0" applyFont="1" applyAlignment="1">
      <alignment horizontal="center" vertical="center"/>
    </xf>
    <xf numFmtId="0" fontId="432" fillId="0" borderId="3" xfId="0" applyFont="1" applyBorder="1" applyAlignment="1">
      <alignment horizontal="center" vertical="center"/>
    </xf>
    <xf numFmtId="0" fontId="432" fillId="105" borderId="98" xfId="0" applyFont="1" applyFill="1" applyBorder="1" applyAlignment="1">
      <alignment horizontal="center" vertical="center"/>
    </xf>
    <xf numFmtId="0" fontId="432" fillId="0" borderId="3" xfId="47462" applyFont="1" applyBorder="1" applyAlignment="1">
      <alignment horizontal="center" vertical="center" wrapText="1"/>
    </xf>
    <xf numFmtId="0" fontId="432" fillId="0" borderId="98" xfId="47462" applyFont="1" applyBorder="1" applyAlignment="1">
      <alignment horizontal="center" vertical="center" wrapText="1"/>
    </xf>
    <xf numFmtId="0" fontId="432" fillId="0" borderId="3" xfId="0" applyFont="1" applyBorder="1" applyAlignment="1">
      <alignment horizontal="center" vertical="center" wrapText="1"/>
    </xf>
    <xf numFmtId="0" fontId="432" fillId="0" borderId="98" xfId="0" applyFont="1" applyBorder="1" applyAlignment="1">
      <alignment horizontal="center" vertical="center" wrapText="1"/>
    </xf>
    <xf numFmtId="171" fontId="432" fillId="0" borderId="3" xfId="0" applyNumberFormat="1" applyFont="1" applyBorder="1" applyAlignment="1">
      <alignment horizontal="center" vertical="center" wrapText="1"/>
    </xf>
    <xf numFmtId="170" fontId="432" fillId="0" borderId="0" xfId="1" applyFont="1" applyBorder="1" applyAlignment="1">
      <alignment horizontal="center" vertical="center" wrapText="1"/>
    </xf>
    <xf numFmtId="0" fontId="432" fillId="0" borderId="0" xfId="0" applyFont="1" applyAlignment="1">
      <alignment vertical="center"/>
    </xf>
    <xf numFmtId="170" fontId="432" fillId="0" borderId="0" xfId="1" applyFont="1" applyAlignment="1">
      <alignment vertical="center"/>
    </xf>
    <xf numFmtId="171" fontId="432" fillId="0" borderId="0" xfId="0" applyNumberFormat="1" applyFont="1" applyAlignment="1">
      <alignment vertical="center"/>
    </xf>
    <xf numFmtId="0" fontId="432" fillId="0" borderId="70" xfId="0" applyFont="1" applyBorder="1" applyAlignment="1">
      <alignment vertical="center"/>
    </xf>
    <xf numFmtId="0" fontId="432" fillId="0" borderId="0" xfId="47462" applyFont="1" applyAlignment="1">
      <alignment horizontal="center" vertical="center" wrapText="1"/>
    </xf>
    <xf numFmtId="0" fontId="432" fillId="0" borderId="70" xfId="47462" applyFont="1" applyBorder="1" applyAlignment="1">
      <alignment horizontal="center" vertical="center" wrapText="1"/>
    </xf>
    <xf numFmtId="0" fontId="432" fillId="0" borderId="0" xfId="0" applyFont="1" applyAlignment="1">
      <alignment vertical="center" wrapText="1"/>
    </xf>
    <xf numFmtId="0" fontId="432" fillId="0" borderId="70" xfId="0" applyFont="1" applyBorder="1" applyAlignment="1">
      <alignment vertical="center" wrapText="1"/>
    </xf>
    <xf numFmtId="0" fontId="427" fillId="0" borderId="0" xfId="0" applyFont="1" applyAlignment="1">
      <alignment vertical="center"/>
    </xf>
    <xf numFmtId="43" fontId="432" fillId="0" borderId="0" xfId="0" applyNumberFormat="1" applyFont="1" applyAlignment="1">
      <alignment vertical="center"/>
    </xf>
    <xf numFmtId="10" fontId="432" fillId="0" borderId="0" xfId="2" applyNumberFormat="1" applyFont="1" applyBorder="1" applyAlignment="1">
      <alignment horizontal="center" vertical="center" wrapText="1"/>
    </xf>
    <xf numFmtId="170" fontId="432" fillId="0" borderId="0" xfId="0" applyNumberFormat="1" applyFont="1" applyAlignment="1">
      <alignment vertical="center"/>
    </xf>
    <xf numFmtId="170" fontId="432" fillId="0" borderId="0" xfId="0" applyNumberFormat="1" applyFont="1" applyAlignment="1">
      <alignment horizontal="center" vertical="center" wrapText="1"/>
    </xf>
    <xf numFmtId="170" fontId="432" fillId="0" borderId="0" xfId="1" applyFont="1" applyAlignment="1">
      <alignment horizontal="center" vertical="center" wrapText="1"/>
    </xf>
    <xf numFmtId="170" fontId="432" fillId="0" borderId="70" xfId="0" applyNumberFormat="1" applyFont="1" applyBorder="1" applyAlignment="1">
      <alignment vertical="center"/>
    </xf>
    <xf numFmtId="170" fontId="432" fillId="0" borderId="70" xfId="0" applyNumberFormat="1" applyFont="1" applyBorder="1" applyAlignment="1">
      <alignment horizontal="center" vertical="center" wrapText="1"/>
    </xf>
    <xf numFmtId="0" fontId="468" fillId="0" borderId="0" xfId="0" applyFont="1" applyAlignment="1">
      <alignment vertical="center"/>
    </xf>
    <xf numFmtId="2" fontId="468" fillId="0" borderId="0" xfId="0" applyNumberFormat="1" applyFont="1" applyAlignment="1">
      <alignment vertical="center"/>
    </xf>
    <xf numFmtId="2" fontId="432" fillId="0" borderId="0" xfId="0" applyNumberFormat="1" applyFont="1" applyAlignment="1">
      <alignment vertical="center"/>
    </xf>
    <xf numFmtId="0" fontId="468" fillId="0" borderId="70" xfId="0" applyFont="1" applyBorder="1" applyAlignment="1">
      <alignment vertical="center"/>
    </xf>
    <xf numFmtId="10" fontId="432" fillId="0" borderId="0" xfId="0" applyNumberFormat="1" applyFont="1" applyAlignment="1">
      <alignment vertical="center"/>
    </xf>
    <xf numFmtId="10" fontId="468" fillId="0" borderId="0" xfId="2" applyNumberFormat="1" applyFont="1" applyBorder="1" applyAlignment="1">
      <alignment horizontal="center" vertical="center" wrapText="1"/>
    </xf>
    <xf numFmtId="10" fontId="468" fillId="0" borderId="0" xfId="2" applyNumberFormat="1" applyFont="1" applyAlignment="1">
      <alignment vertical="center"/>
    </xf>
    <xf numFmtId="0" fontId="435" fillId="0" borderId="0" xfId="0" applyFont="1" applyAlignment="1">
      <alignment vertical="center"/>
    </xf>
    <xf numFmtId="172" fontId="432" fillId="0" borderId="0" xfId="2" applyNumberFormat="1" applyFont="1" applyAlignment="1">
      <alignment vertical="center"/>
    </xf>
    <xf numFmtId="10" fontId="432" fillId="0" borderId="0" xfId="2" applyNumberFormat="1" applyFont="1" applyAlignment="1">
      <alignment vertical="center"/>
    </xf>
    <xf numFmtId="172" fontId="432" fillId="2" borderId="0" xfId="2" applyNumberFormat="1" applyFont="1" applyFill="1" applyAlignment="1">
      <alignment vertical="center"/>
    </xf>
    <xf numFmtId="0" fontId="432" fillId="2" borderId="0" xfId="0" applyFont="1" applyFill="1" applyAlignment="1">
      <alignment vertical="center"/>
    </xf>
    <xf numFmtId="43" fontId="432" fillId="2" borderId="0" xfId="0" applyNumberFormat="1" applyFont="1" applyFill="1" applyAlignment="1">
      <alignment vertical="center"/>
    </xf>
    <xf numFmtId="172" fontId="432" fillId="2" borderId="70" xfId="2" applyNumberFormat="1" applyFont="1" applyFill="1" applyBorder="1" applyAlignment="1">
      <alignment horizontal="left" vertical="center" wrapText="1"/>
    </xf>
    <xf numFmtId="172" fontId="8" fillId="0" borderId="0" xfId="46820" applyNumberFormat="1"/>
    <xf numFmtId="172" fontId="41" fillId="0" borderId="0" xfId="46131" applyNumberFormat="1" applyFont="1"/>
    <xf numFmtId="172" fontId="41" fillId="0" borderId="70" xfId="46131" applyNumberFormat="1" applyFont="1" applyBorder="1"/>
    <xf numFmtId="172" fontId="41" fillId="0" borderId="0" xfId="46131" applyNumberFormat="1" applyFont="1" applyBorder="1"/>
    <xf numFmtId="172" fontId="41" fillId="0" borderId="0" xfId="5867" applyNumberFormat="1" applyFont="1" applyBorder="1"/>
    <xf numFmtId="172" fontId="41" fillId="0" borderId="70" xfId="5867" applyNumberFormat="1" applyFont="1" applyBorder="1"/>
    <xf numFmtId="0" fontId="469" fillId="0" borderId="0" xfId="46831" applyFont="1"/>
    <xf numFmtId="0" fontId="4" fillId="0" borderId="70" xfId="46831" applyBorder="1"/>
    <xf numFmtId="172" fontId="2" fillId="0" borderId="70" xfId="2" applyNumberFormat="1" applyFont="1" applyBorder="1"/>
    <xf numFmtId="0" fontId="54" fillId="0" borderId="96" xfId="46831" applyFont="1" applyBorder="1"/>
    <xf numFmtId="172" fontId="54" fillId="0" borderId="4" xfId="2" applyNumberFormat="1" applyFont="1" applyBorder="1"/>
    <xf numFmtId="172" fontId="54" fillId="0" borderId="95" xfId="2" applyNumberFormat="1" applyFont="1" applyBorder="1"/>
    <xf numFmtId="0" fontId="54" fillId="0" borderId="93" xfId="46831" applyFont="1" applyBorder="1"/>
    <xf numFmtId="172" fontId="54" fillId="0" borderId="3" xfId="2" applyNumberFormat="1" applyFont="1" applyBorder="1"/>
    <xf numFmtId="172" fontId="54" fillId="0" borderId="98" xfId="2" applyNumberFormat="1" applyFont="1" applyBorder="1"/>
    <xf numFmtId="0" fontId="469" fillId="0" borderId="5" xfId="46831" applyFont="1" applyBorder="1"/>
    <xf numFmtId="172" fontId="469" fillId="0" borderId="5" xfId="2" applyNumberFormat="1" applyFont="1" applyFill="1" applyBorder="1"/>
    <xf numFmtId="172" fontId="469" fillId="0" borderId="97" xfId="2" applyNumberFormat="1" applyFont="1" applyFill="1" applyBorder="1"/>
    <xf numFmtId="172" fontId="469" fillId="0" borderId="5" xfId="46131" applyNumberFormat="1" applyFont="1" applyFill="1" applyBorder="1"/>
    <xf numFmtId="172" fontId="469" fillId="0" borderId="97" xfId="46131" applyNumberFormat="1" applyFont="1" applyFill="1" applyBorder="1"/>
    <xf numFmtId="0" fontId="4" fillId="0" borderId="4" xfId="46831" applyBorder="1"/>
    <xf numFmtId="172" fontId="2" fillId="0" borderId="4" xfId="2" applyNumberFormat="1" applyFont="1" applyBorder="1"/>
    <xf numFmtId="172" fontId="2" fillId="0" borderId="95" xfId="2" applyNumberFormat="1" applyFont="1" applyBorder="1"/>
    <xf numFmtId="172" fontId="2" fillId="0" borderId="0" xfId="2" applyNumberFormat="1" applyFont="1" applyBorder="1"/>
    <xf numFmtId="0" fontId="4" fillId="0" borderId="3" xfId="46831" applyBorder="1"/>
    <xf numFmtId="172" fontId="2" fillId="0" borderId="3" xfId="2" applyNumberFormat="1" applyFont="1" applyBorder="1"/>
    <xf numFmtId="172" fontId="2" fillId="0" borderId="98" xfId="2" applyNumberFormat="1" applyFont="1" applyBorder="1"/>
    <xf numFmtId="0" fontId="39" fillId="0" borderId="0" xfId="46820" applyFont="1" applyAlignment="1">
      <alignment horizontal="center"/>
    </xf>
    <xf numFmtId="0" fontId="39" fillId="0" borderId="70" xfId="46820" applyFont="1" applyBorder="1" applyAlignment="1">
      <alignment horizontal="center"/>
    </xf>
    <xf numFmtId="0" fontId="39" fillId="0" borderId="6" xfId="46820" applyFont="1" applyBorder="1" applyAlignment="1">
      <alignment horizontal="center"/>
    </xf>
    <xf numFmtId="0" fontId="39" fillId="2" borderId="0" xfId="37815" applyFont="1" applyFill="1" applyAlignment="1">
      <alignment horizontal="center" vertical="center" wrapText="1"/>
    </xf>
    <xf numFmtId="0" fontId="39" fillId="2" borderId="3" xfId="37815" applyFont="1" applyFill="1" applyBorder="1" applyAlignment="1">
      <alignment horizontal="center" vertical="center" wrapText="1"/>
    </xf>
    <xf numFmtId="0" fontId="45" fillId="2" borderId="0" xfId="6" applyFont="1" applyFill="1" applyAlignment="1">
      <alignment horizontal="center" vertical="center" wrapText="1"/>
      <protection locked="0"/>
    </xf>
    <xf numFmtId="0" fontId="45" fillId="88" borderId="0" xfId="0" applyFont="1" applyFill="1" applyAlignment="1">
      <alignment horizontal="center"/>
    </xf>
    <xf numFmtId="0" fontId="448" fillId="0" borderId="0" xfId="0" applyFont="1" applyAlignment="1">
      <alignment horizontal="center"/>
    </xf>
    <xf numFmtId="0" fontId="448" fillId="0" borderId="70" xfId="0" applyFont="1" applyBorder="1" applyAlignment="1">
      <alignment horizontal="center"/>
    </xf>
    <xf numFmtId="2" fontId="429" fillId="0" borderId="0" xfId="14" applyNumberFormat="1" applyFont="1" applyAlignment="1">
      <alignment horizontal="left" vertical="top" wrapText="1"/>
    </xf>
    <xf numFmtId="1" fontId="429" fillId="0" borderId="0" xfId="14" applyNumberFormat="1" applyFont="1" applyAlignment="1">
      <alignment horizontal="center"/>
    </xf>
    <xf numFmtId="0" fontId="427" fillId="0" borderId="0" xfId="14" applyFont="1" applyAlignment="1">
      <alignment horizontal="center"/>
    </xf>
    <xf numFmtId="0" fontId="467" fillId="105" borderId="0" xfId="0" applyFont="1" applyFill="1" applyAlignment="1">
      <alignment horizontal="center" vertical="center" wrapText="1"/>
    </xf>
    <xf numFmtId="0" fontId="432" fillId="0" borderId="0" xfId="0" applyFont="1" applyAlignment="1">
      <alignment horizontal="center" vertical="center"/>
    </xf>
    <xf numFmtId="0" fontId="432" fillId="0" borderId="3" xfId="0" applyFont="1" applyBorder="1" applyAlignment="1">
      <alignment horizontal="center" vertical="center"/>
    </xf>
    <xf numFmtId="0" fontId="420" fillId="101" borderId="0" xfId="0" applyFont="1" applyFill="1" applyAlignment="1">
      <alignment horizontal="center" vertical="center" wrapText="1"/>
    </xf>
    <xf numFmtId="0" fontId="452" fillId="104" borderId="96" xfId="0" applyFont="1" applyFill="1" applyBorder="1" applyAlignment="1">
      <alignment horizontal="center" vertical="center"/>
    </xf>
    <xf numFmtId="0" fontId="452" fillId="104" borderId="6" xfId="0" applyFont="1" applyFill="1" applyBorder="1" applyAlignment="1">
      <alignment horizontal="center" vertical="center"/>
    </xf>
    <xf numFmtId="2" fontId="450" fillId="104" borderId="96" xfId="0" applyNumberFormat="1" applyFont="1" applyFill="1" applyBorder="1" applyAlignment="1">
      <alignment horizontal="center" vertical="center" wrapText="1"/>
    </xf>
    <xf numFmtId="2" fontId="450" fillId="104" borderId="95" xfId="0" applyNumberFormat="1" applyFont="1" applyFill="1" applyBorder="1" applyAlignment="1">
      <alignment horizontal="center" vertical="center" wrapText="1"/>
    </xf>
    <xf numFmtId="0" fontId="452" fillId="104" borderId="21" xfId="0" applyFont="1" applyFill="1" applyBorder="1" applyAlignment="1">
      <alignment horizontal="center" vertical="center"/>
    </xf>
    <xf numFmtId="0" fontId="452" fillId="104" borderId="94" xfId="0" applyFont="1" applyFill="1" applyBorder="1" applyAlignment="1">
      <alignment horizontal="center" vertical="center"/>
    </xf>
    <xf numFmtId="2" fontId="450" fillId="104" borderId="4" xfId="0" applyNumberFormat="1" applyFont="1" applyFill="1" applyBorder="1" applyAlignment="1">
      <alignment horizontal="center" vertical="center" wrapText="1"/>
    </xf>
    <xf numFmtId="0" fontId="427" fillId="85" borderId="0" xfId="0" applyFont="1" applyFill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87" borderId="0" xfId="0" applyFont="1" applyFill="1" applyAlignment="1">
      <alignment horizontal="center" vertical="center"/>
    </xf>
    <xf numFmtId="0" fontId="49" fillId="2" borderId="56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172" fontId="43" fillId="2" borderId="4" xfId="2" applyNumberFormat="1" applyFont="1" applyFill="1" applyBorder="1" applyAlignment="1">
      <alignment horizontal="right"/>
    </xf>
    <xf numFmtId="0" fontId="0" fillId="0" borderId="0" xfId="0" applyFill="1" applyBorder="1"/>
    <xf numFmtId="180" fontId="39" fillId="2" borderId="0" xfId="45640" applyNumberFormat="1" applyFont="1" applyFill="1"/>
    <xf numFmtId="14" fontId="300" fillId="0" borderId="0" xfId="0" applyNumberFormat="1" applyFont="1"/>
  </cellXfs>
  <cellStyles count="47464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12" xfId="46840" xr:uid="{6242D119-31FB-4C76-8F74-ADA52CDCCD17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13" xfId="47401" xr:uid="{88F54096-9F1E-4BB8-B5EF-25923C6A8A7A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0 9" xfId="47395" xr:uid="{351F156B-915F-43CE-A20B-DEB131A9F2F4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26" xfId="46841" xr:uid="{316B8D87-73A3-4DD8-B16E-FB98A80A961E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11" xfId="46842" xr:uid="{5D17A035-D913-4A8D-8589-90FF1802374F}"/>
    <cellStyle name="Comma 5 2 2 2" xfId="1452" xr:uid="{00000000-0005-0000-0000-000086330000}"/>
    <cellStyle name="Comma 5 2 2 2 10" xfId="46843" xr:uid="{D4DCFFDC-179F-467A-9778-BAC183D63C9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2 7" xfId="46845" xr:uid="{0F1AAF65-EAED-4E21-9AD8-326D41493BFF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2 8" xfId="46844" xr:uid="{BAFC888C-4BB0-4A9F-999C-ED3088C1F17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3 7" xfId="46846" xr:uid="{7A153132-E12B-4B3D-96CF-510020539A53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2 7" xfId="46848" xr:uid="{8DE1C91A-62CD-4BDE-B71B-0F535D840B84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3 9" xfId="46847" xr:uid="{EB579C47-E606-40FE-858E-BC178277FC73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4 7" xfId="46849" xr:uid="{FD003348-7D42-457A-BE8C-AA8F31432206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11" xfId="46850" xr:uid="{C799C4A5-5AFB-40F5-AB1E-14CE2D5E98D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2 7" xfId="46852" xr:uid="{550932AC-D51B-48FC-B478-074242B3D935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2 9" xfId="46851" xr:uid="{C1A2419D-9576-4F57-A0BE-BCEBFADAF39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3 7" xfId="46853" xr:uid="{72D9A018-6E9B-4E38-929B-F7CF3EC64812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2 8" xfId="46855" xr:uid="{40609722-A29B-4A31-98DC-4FAA72E2735D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4 9" xfId="46854" xr:uid="{23071F60-77C4-4A74-824F-377A8D34B37F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5 8" xfId="46856" xr:uid="{6D2E92C1-A30D-44E0-8F29-9303F1A5EDEF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12" xfId="46857" xr:uid="{B25779EF-89B7-48FC-924F-5BEA78F6AA28}"/>
    <cellStyle name="Comma 6 2 2" xfId="1309" xr:uid="{00000000-0005-0000-0000-000056350000}"/>
    <cellStyle name="Comma 6 2 2 10" xfId="46858" xr:uid="{45C2B80C-108F-40E8-8273-0BB0F84C32FC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2 6" xfId="46861" xr:uid="{65BA0E5C-FB7A-41AE-9C14-593BFEBA744E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2 7" xfId="46860" xr:uid="{3125A1EB-4A04-40DC-A1E8-D2F0649C981B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3 6" xfId="46862" xr:uid="{3864C9F0-A530-4451-A5A3-9EDC7E70D2D9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2 8" xfId="46859" xr:uid="{FAB1BBA6-4A3D-4330-90FD-59B4658378B4}"/>
    <cellStyle name="Comma 6 2 2 3" xfId="1485" xr:uid="{00000000-0005-0000-0000-00007C350000}"/>
    <cellStyle name="Comma 6 2 2 3 10" xfId="46863" xr:uid="{17B2E765-B15E-4359-A7AC-243FBBF5BA5A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2 9" xfId="46864" xr:uid="{C7AA1E96-35B1-425B-A658-281E7CA8ACDA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4 7" xfId="46865" xr:uid="{9A2BC0D9-F195-4BC5-8F39-FC0BE64D5D31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2 8" xfId="46868" xr:uid="{5DE78A0D-C86D-405C-92D3-835785573C6B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2 8" xfId="46867" xr:uid="{4827929C-A974-42CE-9EB4-023446F105CD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3 6" xfId="46869" xr:uid="{4EE63EE2-A7EC-40F9-95FA-FED6ED577F2C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3 9" xfId="46866" xr:uid="{533CD5AA-4AFF-4E31-A956-DAE0E54BD1A2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2 6" xfId="46871" xr:uid="{31230C35-C99C-4B68-BE20-9C17B2BACCDA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4 8" xfId="46870" xr:uid="{09A17B5D-A9F8-4425-A9EB-00277A502064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5 7" xfId="46872" xr:uid="{01D2AA18-466F-4448-85BC-246919CA0C7F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4 8" xfId="46873" xr:uid="{75DE74B0-978A-48C9-AEF5-3EFE2A9FE681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2 6" xfId="47398" xr:uid="{3A629340-7C66-45BC-897C-35C3981A53CE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36" xfId="46874" xr:uid="{0E75F353-99B6-4E3E-B3CF-B161DDD1B883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6 4" xfId="47399" xr:uid="{5B703953-0ECF-4811-889F-7DE96B490323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11" xfId="46876" xr:uid="{E1D94729-5FD1-4ECF-A9DE-0382F0369C79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12" xfId="46877" xr:uid="{8F5A342F-62E4-4915-8C5F-40098CB233D5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2 9" xfId="46878" xr:uid="{D30A6A15-BE86-4CAD-9116-A07030A7A89D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3 8" xfId="46879" xr:uid="{0D2A63FC-DB1F-40BA-BA17-5C778D677813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12" xfId="46880" xr:uid="{29AC89E6-1D1D-4DA9-97E9-37AC64176182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2 9" xfId="46881" xr:uid="{7E5CBA91-B19F-453E-8076-FFC854855E3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32" xfId="46875" xr:uid="{A4A7ACF9-BCF4-49FF-8C08-D9DD99E08942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12" xfId="46882" xr:uid="{37C8980C-C9B3-40FF-B744-4BD5ABB0950A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10" xfId="46885" xr:uid="{C6970BDF-C33C-4831-B409-F952AE67F2C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 9" xfId="46884" xr:uid="{F75CA81C-19F1-47DE-83D2-950AF4D2E676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3 7" xfId="46886" xr:uid="{18E41396-828D-4838-A9F9-B078041829AE}"/>
    <cellStyle name="Normal 10 4 30" xfId="46883" xr:uid="{0B1C278E-EAFA-4D0F-AD85-A816E694CF2E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12" xfId="46887" xr:uid="{227D3ECF-E329-426C-B051-3EC4F003809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2 9" xfId="46888" xr:uid="{499522C2-1C57-4825-B72D-5589C8B046DC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12" xfId="46889" xr:uid="{4A255F9B-712F-41DF-A646-39499254774F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13" xfId="46891" xr:uid="{B1EF2AAE-BCD6-4C0F-8217-FD959ABFE135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13" xfId="46892" xr:uid="{E9E6E15B-C2BC-4EFD-AA71-CA4E5CD4F185}"/>
    <cellStyle name="Normal 11 2 2 2 2" xfId="1531" xr:uid="{00000000-0005-0000-0000-000094520000}"/>
    <cellStyle name="Normal 11 2 2 2 2 10" xfId="46893" xr:uid="{2A4D7DD6-5916-40E8-8857-4A2C4F8FD508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3 9" xfId="46894" xr:uid="{B96D0E14-1086-458A-8B3A-11E76AF4334F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12" xfId="46895" xr:uid="{8C853091-388F-4920-9E91-6C41BE68E01F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2 9" xfId="46896" xr:uid="{4EACCB2F-6F83-4F53-A05D-20D5922EBD4D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30" xfId="46890" xr:uid="{68F21C90-76C6-411C-AD76-ECADCD11DBA2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12" xfId="46897" xr:uid="{D404DD82-F323-4429-AF2F-830F03F1B11E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10" xfId="46898" xr:uid="{C8163B5D-1813-4F4C-92E9-408F188DFCC5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14" xfId="46899" xr:uid="{D40C8D33-0055-442E-98A0-9A191782904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2 8" xfId="46900" xr:uid="{DAC900A3-BE0D-4687-802E-47D9B34B2C27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3 8" xfId="46901" xr:uid="{ECB9378E-2CAA-4516-8DB9-13BDDD592D7A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11" xfId="46903" xr:uid="{8D35620D-A144-48BC-8B21-3B5E66145285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4 9" xfId="46902" xr:uid="{40315C5B-BF0E-4AED-87FE-145F9303EB7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5 8" xfId="46904" xr:uid="{CC909158-A9A3-471D-B352-E640586E0347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19 2" xfId="47462" xr:uid="{0125CFC6-91C8-44C6-9C3F-77F7A2B2DCD2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20" xfId="47400" xr:uid="{79751A36-7E9D-43BB-B138-A49F6FDDC94E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10" xfId="46906" xr:uid="{8C689D8F-3C6D-4B3A-87AD-C2568A65E536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2 8" xfId="46908" xr:uid="{C5C6F436-032A-4B4A-B349-1B71F211C583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2 9" xfId="46907" xr:uid="{85A4A2B9-AB00-4A4E-B7D8-CCFAA6422B91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3 9" xfId="46909" xr:uid="{BB7884A6-F987-481D-BF38-C94E1BBA673E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12" xfId="46910" xr:uid="{624CA5CD-B86F-4738-A1A9-CA28347E0703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2 9" xfId="46911" xr:uid="{D467A9FA-3047-4670-9E06-AF571DDE8127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33" xfId="46905" xr:uid="{6EB1AB57-9F53-4E08-93C8-46AD634556C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12" xfId="46912" xr:uid="{A443642D-18B3-4DA9-BD15-79DDE310C111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29" xfId="46839" xr:uid="{B6631A9D-6244-4B9F-826A-911533561272}"/>
    <cellStyle name="Normal 12 3" xfId="287" xr:uid="{00000000-0005-0000-0000-000062580000}"/>
    <cellStyle name="Normal 12 3 10" xfId="46913" xr:uid="{38AAB6DB-B8E6-4D56-B60B-668BDD2A68C7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2 8" xfId="46915" xr:uid="{7CD59626-0AA0-42C7-A213-7F63BF5F5461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2 9" xfId="46914" xr:uid="{F94490B3-DBDB-42A8-B0E1-A79CCB70B7FF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3 9" xfId="46916" xr:uid="{FAFDB8C4-CBAC-4E46-BD2B-F75CD3037048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14" xfId="46917" xr:uid="{0DB63ADD-67CA-42CA-8C78-45CFBEDAED98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2 9" xfId="46918" xr:uid="{D3CD21BD-AF6E-4DE9-8DB0-9CD2A48C316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12" xfId="46919" xr:uid="{2EA700E9-5A59-40A1-B0EA-DB5F5A47C541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13" xfId="46920" xr:uid="{32931471-EFAF-4AC6-8BD3-D270FDF7303D}"/>
    <cellStyle name="Normal 13 2 2" xfId="1560" xr:uid="{00000000-0005-0000-0000-000097590000}"/>
    <cellStyle name="Normal 13 2 2 10" xfId="43381" xr:uid="{00000000-0005-0000-0000-000098590000}"/>
    <cellStyle name="Normal 13 2 2 11" xfId="46921" xr:uid="{37326CC3-8CF1-46D3-8CD5-705AB4F898B4}"/>
    <cellStyle name="Normal 13 2 2 2" xfId="1561" xr:uid="{00000000-0005-0000-0000-000099590000}"/>
    <cellStyle name="Normal 13 2 2 2 10" xfId="46922" xr:uid="{F7D1CBDF-A1CF-432F-BDCC-6F7143D7A064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2 9" xfId="46923" xr:uid="{BDD8F6C5-F1AC-4553-8B97-D2ECBCADBA0E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3 9" xfId="46924" xr:uid="{C1DEE96D-627E-4538-A677-0671BD98CE0A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10" xfId="46925" xr:uid="{40C8D32A-2E46-4EA4-9BDD-616492C812E4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2 9" xfId="46926" xr:uid="{F2511803-1321-4877-8F42-9012C8EF6F97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4 9" xfId="46927" xr:uid="{FB8D2F59-15C4-446E-8F5F-3489D10B7A44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11" xfId="46928" xr:uid="{B9D37228-5158-4F2E-9F34-4BCCBDAF99E6}"/>
    <cellStyle name="Normal 13 3 2" xfId="1568" xr:uid="{00000000-0005-0000-0000-0000075A0000}"/>
    <cellStyle name="Normal 13 3 2 10" xfId="46929" xr:uid="{2CA912B2-C91E-4FE4-BCD8-1D37AD733525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2 9" xfId="46930" xr:uid="{36F9C00C-4E4A-4108-ABC2-F019EAEE553B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3 9" xfId="46931" xr:uid="{E9EDA218-4055-4ACA-A697-5B32DF30C92E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10" xfId="46932" xr:uid="{68FA8868-3852-4434-851C-28BE4BF99F6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2 9" xfId="46933" xr:uid="{9FC8D84C-F1E9-4417-8801-8FD4D6AEC709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5 9" xfId="46934" xr:uid="{E6D9E827-53CB-443D-9CB1-BE865F9DA6FF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12" xfId="46936" xr:uid="{2E75491B-E3FD-4FBE-A8FF-4CD9019827D1}"/>
    <cellStyle name="Normal 14 2 2 2" xfId="1577" xr:uid="{00000000-0005-0000-0000-00006B5B0000}"/>
    <cellStyle name="Normal 14 2 2 2 10" xfId="46937" xr:uid="{A224B3EE-DB01-4F97-A0DA-395619FF66CA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2 6" xfId="46938" xr:uid="{4B30121C-87AF-4B4E-A8B3-AF598030C5D2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3 7" xfId="46939" xr:uid="{E3F71EC4-292F-4653-BBD8-968DE8A7A1BF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26" xfId="46935" xr:uid="{AD247FF6-A349-49DD-9248-42DDBF52AB7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12" xfId="46940" xr:uid="{CC585D2A-147C-4109-B2C6-0810320FACD3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2 9" xfId="46941" xr:uid="{0EBD4F26-02C1-4238-A73C-D52D488FC553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12" xfId="46942" xr:uid="{B5B83A5D-D5C3-4D0B-9FB3-A2450F27C41C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2 6" xfId="46945" xr:uid="{31943AFE-7293-45E3-90BD-EA571785232A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2 7" xfId="46944" xr:uid="{B1D3679F-5262-4D8F-80B1-1BCF6E7CD95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3 6" xfId="46946" xr:uid="{A79AAE43-DC92-4DF0-894C-909C43E7399F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3 9" xfId="46943" xr:uid="{B90CDBCC-684C-43D3-81A5-96BA7F77C218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2 6" xfId="46948" xr:uid="{73B2B14F-856E-447B-808A-634950BF65DF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4 7" xfId="46947" xr:uid="{FD6EF800-B9E1-46A4-A321-55A2E228BB56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5 6" xfId="46949" xr:uid="{EAEB1BA1-0054-433E-8F3E-69A08CDD192F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2 6" xfId="46953" xr:uid="{32FBF752-7535-4F04-82C3-862DFE3CA87B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2 7" xfId="46952" xr:uid="{1D446C22-8560-4F82-BC91-FDE2FC76AE3C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3 6" xfId="46954" xr:uid="{629FC577-2E47-41F3-82DA-C3554A05A7BF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 8" xfId="46951" xr:uid="{C84CE353-4B30-418C-8E7F-7D19FEED5CBA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24" xfId="46950" xr:uid="{A13AA414-E30C-4EE9-96B0-494A60F16305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2 6" xfId="46956" xr:uid="{8D0106A0-8C1B-4A66-A52E-2E80E446366E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3 7" xfId="46955" xr:uid="{F6D1CE4D-E246-4057-A4C1-2389D5D3F3CB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4 6" xfId="46957" xr:uid="{7CB475C1-6389-443A-977C-E14C6AA9F24C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2 6" xfId="46960" xr:uid="{0E63AF49-6E31-4C26-8195-3A47757CF321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2 7" xfId="46959" xr:uid="{A560873F-590E-4CEC-808D-36A12F10FC48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3 6" xfId="46961" xr:uid="{A59C0E1B-314E-4D6D-8EB0-D815FB2F6D6F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3 9" xfId="46958" xr:uid="{76151BEA-0A41-4033-968B-991373B5F352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2 6" xfId="46963" xr:uid="{87D32EA0-F0F4-4AD7-8CAB-A84550C0E8A2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4 7" xfId="46962" xr:uid="{BBA02085-D23D-4C46-B400-95B76F329316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5 6" xfId="46964" xr:uid="{AABCED8E-4E2C-4B11-A9C4-2BCF93B771D8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14" xfId="46965" xr:uid="{C7DE874F-4158-487D-B62E-C16C407CA629}"/>
    <cellStyle name="Normal 16 2" xfId="627" xr:uid="{00000000-0005-0000-0000-0000B05D0000}"/>
    <cellStyle name="Normal 16 2 10" xfId="46966" xr:uid="{BE8AB35E-72EC-44D1-A132-3D231337389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2 6" xfId="46969" xr:uid="{F150B169-A78F-4D17-8583-83F84D18FF66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2 7" xfId="46968" xr:uid="{733A2879-733A-4718-9EDF-1C14F5CACF43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3 6" xfId="46970" xr:uid="{723B4279-E8AD-40A7-9296-E57B9CC98564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2 8" xfId="46967" xr:uid="{F0B2520F-F7E7-4DB8-B10F-350181A6D06A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2 6" xfId="46972" xr:uid="{D911EC38-8300-4026-B993-D748AAC1BEE5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3 8" xfId="46971" xr:uid="{E62DD229-44B6-426D-82AB-1ED9AE29A7C6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4 6" xfId="46973" xr:uid="{766CDDC6-C5B6-4E88-845E-C2908A0B843D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2 6" xfId="46976" xr:uid="{32714ED7-11C8-4CDC-9DC2-794F2B1F48C4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2 7" xfId="46975" xr:uid="{972C7010-2FA3-4910-AD4B-2E4876F780A1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3 7" xfId="46977" xr:uid="{398FAE79-D2FF-465F-BDE1-EB8422E15DF9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3 9" xfId="46974" xr:uid="{35F67233-2389-46BB-9D96-5F6E048E6CCC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2 6" xfId="46979" xr:uid="{D724B34F-D956-4623-80D7-531E7DCF110E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4 7" xfId="46978" xr:uid="{7DB7D907-D07E-4B6E-9B80-0B8D17D34AA4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5 6" xfId="46980" xr:uid="{DB6779FC-7C8F-4AE3-9D27-DE7E99CBB646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13" xfId="46981" xr:uid="{FEE05CA8-C697-4D8F-8E03-85B87B2E6664}"/>
    <cellStyle name="Normal 17 2" xfId="628" xr:uid="{00000000-0005-0000-0000-0000755E0000}"/>
    <cellStyle name="Normal 17 2 10" xfId="46982" xr:uid="{1A515E31-E020-4B10-A2E7-86AF4C9980E7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2 6" xfId="46985" xr:uid="{5047E09F-A667-4AFD-B81A-1E19E896453D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2 7" xfId="46984" xr:uid="{9AAE2F7E-B5B9-42BB-88EC-4FCB4EEDAF93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3 6" xfId="46986" xr:uid="{B117653A-C6A0-42F3-856F-A1833E954E84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2 8" xfId="46983" xr:uid="{05AA2D48-8A04-442E-9957-0FF48F131111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2 6" xfId="46988" xr:uid="{A16455B7-8A45-49D1-B637-BEBBBF0AD154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3 7" xfId="46987" xr:uid="{8DC45902-1155-4537-AE0C-024CE2A4F629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4 6" xfId="46989" xr:uid="{6FEF1ADE-801D-4CC8-A23A-301D9D3522D4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2 6" xfId="46992" xr:uid="{B60513A5-4C13-4744-85D6-57B13A3CA567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2 7" xfId="46991" xr:uid="{2F89C4AC-2B29-40D0-9898-62973CFDA74E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3 6" xfId="46993" xr:uid="{5046F6AC-155D-4833-A834-988DDD6E28EF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3 9" xfId="46990" xr:uid="{8831B3E8-E938-4BE0-9626-4CA32141CB0A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2 6" xfId="46995" xr:uid="{D7AE8930-DBC0-45DE-A0E8-DAB405EBEC17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4 7" xfId="46994" xr:uid="{79F1623A-5226-465E-ADBE-7B3CB37B814E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5 7" xfId="46996" xr:uid="{46521F12-296E-4F5D-B325-31C778AC05EE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2 6" xfId="47001" xr:uid="{D0F77F35-66ED-45F5-91B4-809AA4BC15A8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2 7" xfId="47000" xr:uid="{54864AF7-4E57-4DBD-9932-828D5F59BE4C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3 7" xfId="47002" xr:uid="{04E2BFD6-2990-4320-8154-EECCE4127D7D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 8" xfId="46999" xr:uid="{04DBBE6F-97F2-4965-B98C-834C6F7F046A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26" xfId="46998" xr:uid="{12D3CFD9-0271-46D3-802D-25C5BBB4C2F7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2 6" xfId="47004" xr:uid="{3C59A967-0438-42CA-B4EC-CE10EE052982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3 7" xfId="47003" xr:uid="{ECE787C6-D9FE-4B7D-B023-724D5857B354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4 6" xfId="47005" xr:uid="{7C5A974A-45C2-49B5-92BA-E3978FA36CE8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26" xfId="46997" xr:uid="{804C5437-92B1-4095-B051-B9CCD4015849}"/>
    <cellStyle name="Normal 18 3" xfId="1647" xr:uid="{00000000-0005-0000-0000-000074600000}"/>
    <cellStyle name="Normal 18 3 10" xfId="47006" xr:uid="{EBF7DF65-2BC7-4EA3-B1BA-CA4AC33FD89E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2 6" xfId="47008" xr:uid="{FC56D9B2-4ED7-4673-BFD6-19F6B93EC65F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2 9" xfId="47007" xr:uid="{4690CA18-6801-41F5-88AC-5E81F4C8D90B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3 9" xfId="47009" xr:uid="{DE94E298-3F0E-45BE-957E-959852E004F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12" xfId="47010" xr:uid="{D3C7CF49-AD2A-47FC-B2C9-1723DF4D000E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2 9" xfId="47011" xr:uid="{EA4D79A2-C838-48A2-87CB-5E7DFAEE3819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12" xfId="47012" xr:uid="{06CE877B-2A68-4081-B213-114A0B07B908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13" xfId="47013" xr:uid="{33BCDE23-977D-420C-9984-6A3634DBCAE4}"/>
    <cellStyle name="Normal 19 2" xfId="562" xr:uid="{00000000-0005-0000-0000-00005E610000}"/>
    <cellStyle name="Normal 19 2 10" xfId="47014" xr:uid="{3764A55D-9612-47BB-A5BC-0E7717FF2674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2 6" xfId="47017" xr:uid="{6DF2C2EF-3BC8-4A63-BE71-12381D73EC94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2 7" xfId="47016" xr:uid="{9CE58A97-AD41-4B37-B88C-69C47DCDF43F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3 6" xfId="47018" xr:uid="{F7D3ED16-40BE-4EEF-B4B4-A8C97B9B7A95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2 8" xfId="47015" xr:uid="{420380E2-4D3E-4FFA-BFE5-9D8BDDDBB09B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2 6" xfId="47020" xr:uid="{16117485-04B5-446E-8368-EFF33AC03496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3 7" xfId="47019" xr:uid="{C967459B-8182-40C7-9344-6D2D3785623C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4 6" xfId="47021" xr:uid="{AFC24990-FB6D-4426-B345-39169BA82D32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2 6" xfId="47024" xr:uid="{7312B2F4-55BB-4AB6-9D10-3DE807B07C7D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2 7" xfId="47023" xr:uid="{726DEFAF-5E3B-4CB9-A38C-D1C99F2E2205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3 6" xfId="47025" xr:uid="{E4CCD0B9-674B-491A-A83D-54B434A0E56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3 9" xfId="47022" xr:uid="{7BEB223C-3E18-4DDA-9207-8AAF84146B31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2 6" xfId="47027" xr:uid="{31AD3514-AE57-4D29-BA94-031A26913327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4 8" xfId="47026" xr:uid="{85C1132A-8399-499E-9D95-D2DED6A3DB4B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5 7" xfId="47028" xr:uid="{3A4C8F56-2489-45D5-8941-C34257509AEC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8" xr:uid="{AA592422-2E74-45E9-A7EA-646A3D1015AF}"/>
    <cellStyle name="Normal 2 13 8" xfId="46823" xr:uid="{435594D6-18C8-4395-BF1B-958182A8D0B9}"/>
    <cellStyle name="Normal 2 13 9" xfId="46833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10" xfId="47029" xr:uid="{C317677E-2082-4DA6-B02C-387CF85C9BC6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2 6" xfId="47033" xr:uid="{F949C87D-0292-4BCB-A671-E687CE3BD9AD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2 7" xfId="47032" xr:uid="{9CEE4EBF-3377-4A7F-9616-411BA4676D49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3 6" xfId="47034" xr:uid="{B1B7B5BD-A1D7-4A04-A255-C94B5AFBD5B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2 8" xfId="47031" xr:uid="{1125827C-191C-4250-BDC3-EF27F17BB44C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2 6" xfId="47036" xr:uid="{C7385F51-B928-47EF-85B7-D0A1B6F0E4CB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3 7" xfId="47035" xr:uid="{29599270-55D3-4EA0-B697-AA1BAA6F61A2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4 6" xfId="47037" xr:uid="{A29C861B-7F27-44C9-A26C-850FF2D6A185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2 9" xfId="47030" xr:uid="{D600FEEA-8A07-41AB-9E84-FB5326152345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2 6" xfId="47040" xr:uid="{4E8631CC-AAF1-47E5-8936-3F9E074E0815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2 7" xfId="47039" xr:uid="{1E7A6823-6E3C-4448-9EE6-187F17B13787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3 6" xfId="47041" xr:uid="{77AD8062-78F3-4037-8FEB-0AEB4F303357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3 8" xfId="47038" xr:uid="{C43CC6F9-D435-40C4-B7D8-DA922F500772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2 6" xfId="47043" xr:uid="{BB669591-6CEB-4F2C-B832-F82102B28649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4 7" xfId="47042" xr:uid="{3D2ED032-4A00-4845-B3D7-D2BA7218217E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5 6" xfId="47044" xr:uid="{7AD2882C-7A89-47F2-BCCE-2F5CEAE3978E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4" xr:uid="{ECB8F926-4AE4-47AA-9FE8-4A8C46CD7791}"/>
    <cellStyle name="Normal 2 85" xfId="46825" xr:uid="{E55787DC-8449-4D29-9A1C-62958A7CF8DB}"/>
    <cellStyle name="Normal 2 86" xfId="46832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13" xfId="47046" xr:uid="{78EDCDDE-EF03-405F-8327-716B5112D7D6}"/>
    <cellStyle name="Normal 20 2 2" xfId="1748" xr:uid="{00000000-0005-0000-0000-00006D6E0000}"/>
    <cellStyle name="Normal 20 2 2 10" xfId="47047" xr:uid="{BA79C31B-C7AB-4616-B1BB-A22797419D96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2 6" xfId="47049" xr:uid="{1740F854-669C-4A0A-871F-411606C23925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2 7" xfId="47048" xr:uid="{F8518998-EC08-4F97-A579-B1512B0C9E9A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3 6" xfId="47050" xr:uid="{862D297A-4018-42B3-89DF-FB28CD4F93DE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10" xfId="47051" xr:uid="{5E5D4BA1-1FD7-402E-920B-20A300E774C1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2 8" xfId="47052" xr:uid="{185F5F14-79FB-4564-8B99-A6FCBF5496F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4 6" xfId="47053" xr:uid="{E97531C8-AF9C-450E-AEC7-5C7ED7A96367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26" xfId="47045" xr:uid="{C70C37CD-51D0-42FF-A930-EBA530B36DD4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12" xfId="47054" xr:uid="{7B252252-4ABD-4ED7-9F3A-393BBA8728A7}"/>
    <cellStyle name="Normal 20 3 2" xfId="1756" xr:uid="{00000000-0005-0000-0000-0000EE6E0000}"/>
    <cellStyle name="Normal 20 3 2 10" xfId="47055" xr:uid="{ECF8177D-ABBA-46E4-88F1-39368FE9135A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2 6" xfId="47056" xr:uid="{05F115D8-2E0D-47FF-B379-E3EA74BAE5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3 7" xfId="47057" xr:uid="{B0A3E6DA-849A-47AE-898E-29634D910213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12" xfId="47058" xr:uid="{7768BE2B-2989-45D6-966A-68059A6FA37C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2 9" xfId="47059" xr:uid="{EF8FF479-E3D5-43C1-8361-5D8D9D01F7EC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12" xfId="47060" xr:uid="{96BDA04E-0229-403F-A000-C8FBDD499D1D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12" xfId="47061" xr:uid="{37702C8C-5AC5-48AB-90EF-C495677653F3}"/>
    <cellStyle name="Normal 21 2" xfId="1763" xr:uid="{00000000-0005-0000-0000-0000D46F0000}"/>
    <cellStyle name="Normal 21 2 10" xfId="47062" xr:uid="{574F3DF2-CCF1-490E-8466-2D6A1A59C35A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2 6" xfId="47065" xr:uid="{6D58C107-6FB7-4C14-B336-7ED188B9CA81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2 7" xfId="47064" xr:uid="{CBB031A8-0457-4616-A735-EB348B764138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3 6" xfId="47066" xr:uid="{25DFA300-5443-425A-BCEF-3A8D4EB2FBFA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2 8" xfId="47063" xr:uid="{E600B103-93DB-4682-BECD-1018F9B4D2AB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2 6" xfId="47068" xr:uid="{D3ADE0C6-0A74-46C2-9DC0-4041C3E7BB56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3 7" xfId="47067" xr:uid="{3B997C84-0B9E-42EA-9CF0-7F646B64348B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4 6" xfId="47069" xr:uid="{D860C569-F7DC-4292-8ED8-A35F28588F3E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2 6" xfId="47072" xr:uid="{14F7EDA8-D2D1-48AD-9D11-A47382FF2267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2 7" xfId="47071" xr:uid="{A9F2770C-697E-477C-9D91-0FA5440FD742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3 6" xfId="47073" xr:uid="{418576DD-DB73-4996-8A4B-F101094953E2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3 9" xfId="47070" xr:uid="{929980AA-7A29-4679-AD1B-DADE287866AF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2 6" xfId="47075" xr:uid="{D61B26DE-F5D6-48CE-86F9-33EE73BC4A72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4 7" xfId="47074" xr:uid="{E374EDFB-EC8D-4791-B321-B26B6801FF68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5 7" xfId="47076" xr:uid="{78AD5D2B-92DF-4A20-9E4D-021F289D4ED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13" xfId="47078" xr:uid="{DD53826E-A926-4FCF-AEC8-5BFAAF5C4F43}"/>
    <cellStyle name="Normal 22 2 2" xfId="1780" xr:uid="{00000000-0005-0000-0000-000049710000}"/>
    <cellStyle name="Normal 22 2 2 10" xfId="47079" xr:uid="{A7DB7CC0-FD74-458D-A070-05E33FB6F74D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2 6" xfId="47081" xr:uid="{65F745E8-9584-44AE-95AF-9BB7EFFAE65E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2 7" xfId="47080" xr:uid="{682BC5B9-8032-44CF-BF51-6813B79717B4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3 6" xfId="47082" xr:uid="{2EE7D07E-42E9-4BF2-8665-E745E58C35D5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10" xfId="47083" xr:uid="{E35628AF-37D2-4667-96C4-50FC5B48623D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2 8" xfId="47084" xr:uid="{4228CA50-33E6-4AA3-940A-0CDDF30D18C2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4 6" xfId="47085" xr:uid="{C005631B-DB9E-45B7-960D-8647E0659C78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26" xfId="47077" xr:uid="{5C4E98D3-21AB-41FE-8C9F-43A642B4D4BE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12" xfId="47086" xr:uid="{4A814BD1-8B6A-42AA-BCFE-0C9DBC61AC89}"/>
    <cellStyle name="Normal 22 3 2" xfId="1788" xr:uid="{00000000-0005-0000-0000-0000CA710000}"/>
    <cellStyle name="Normal 22 3 2 10" xfId="47087" xr:uid="{33AC50B5-C994-48CC-AE97-574847FB305A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2 6" xfId="47088" xr:uid="{F2BCFE58-F545-4384-995C-36A5B5FAD826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3 7" xfId="47089" xr:uid="{D0A243A5-C3D0-451F-9A70-AA0398471052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12" xfId="47090" xr:uid="{58B24AA9-C1E8-490C-89A7-26A6E7B5320D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2 9" xfId="47091" xr:uid="{3620FB5E-F5C1-4237-AC3C-7D211B5D2008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12" xfId="47092" xr:uid="{C628B508-8773-487A-9EFA-16A581863E08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12" xfId="47094" xr:uid="{DD0AEEB6-4CD4-4335-98A7-0A3BFEB05AD9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12" xfId="47095" xr:uid="{DDB2AAFD-7736-460D-8BDF-BDD31A675C41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2 6" xfId="47097" xr:uid="{B2EA0CE4-D6C7-4F14-A453-E3AE4FDF9147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2 7" xfId="47096" xr:uid="{B38571E2-6F78-45F5-8B44-DFBA4E0FF84C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3 6" xfId="47098" xr:uid="{B9903538-6054-4807-B727-7CD51ACD3B4B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10" xfId="47099" xr:uid="{53122754-6B0E-49B4-9CB8-4419D29D5582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2 8" xfId="47100" xr:uid="{82CE748A-A9FA-49EF-9B2A-94D7E6A8E4FB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4 6" xfId="47101" xr:uid="{CA2EBF4B-9FC8-4FE1-B2A2-DAB71ADD2E33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25" xfId="47093" xr:uid="{952C83DD-05E9-4A25-82CA-6A70A66F409E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14" xfId="47102" xr:uid="{689FEFAC-5E3E-4202-AB64-3AF9BB5EA19A}"/>
    <cellStyle name="Normal 23 3 2" xfId="1804" xr:uid="{00000000-0005-0000-0000-0000F3730000}"/>
    <cellStyle name="Normal 23 3 2 10" xfId="47103" xr:uid="{74F44BFC-20AC-4866-9C46-1A9DBC69793F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2 6" xfId="47104" xr:uid="{49ED4EE1-3C20-4FFB-8D79-D7A65B50A52C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3 7" xfId="47105" xr:uid="{A0579DF2-46C4-4903-AFBD-89819CE40702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12" xfId="47106" xr:uid="{98A0A9F7-C1B4-4605-A7CB-D39FA400155F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2 9" xfId="47107" xr:uid="{DEDCE562-E98D-42A1-88BA-6FD8DBB5BABB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14" xfId="47108" xr:uid="{B969E913-6898-4D72-AA0E-1E6A1F74AA18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1" xr:uid="{508B8D4C-36E7-4657-BEA3-7D0AFCE572ED}"/>
    <cellStyle name="Normal 238" xfId="47463" xr:uid="{1EA54C39-A2BC-42B3-8065-DF79CFA8BD70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13" xfId="47109" xr:uid="{FFB51418-11E7-4AC5-8BD9-BA46EDF74411}"/>
    <cellStyle name="Normal 24 2" xfId="636" xr:uid="{00000000-0005-0000-0000-0000D0740000}"/>
    <cellStyle name="Normal 24 2 10" xfId="47110" xr:uid="{81198675-B5CD-4B70-A8D2-9755B1B46BF2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2 6" xfId="47113" xr:uid="{242754AE-F0A3-4463-B3B5-8B6DA563860E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2 7" xfId="47112" xr:uid="{094F7D7E-9329-4210-8860-3319167C3983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3 6" xfId="47114" xr:uid="{84218AB4-1584-4A93-828B-FEFA3D694ECC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2 8" xfId="47111" xr:uid="{0800389C-0AEC-4674-AFB2-5027C25D6027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2 6" xfId="47116" xr:uid="{F8058AE1-2357-43C5-941D-C38685B0D69B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3 7" xfId="47115" xr:uid="{C66FFF42-BE71-4DC4-B1B3-3F4B98B4DBB3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4 6" xfId="47117" xr:uid="{159CB6D5-FF7F-44E9-B604-B6BFBC778EA3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2 6" xfId="47120" xr:uid="{D633D509-77DD-4E66-B640-94A97AE0AF52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2 7" xfId="47119" xr:uid="{71B41D81-028B-4BB5-A082-C89073632FEE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3 6" xfId="47121" xr:uid="{0D92504B-7190-4CAD-8EAF-DA183A96DB42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3 9" xfId="47118" xr:uid="{C70AC566-25C8-4937-9479-CF512FF812C3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2 6" xfId="47123" xr:uid="{EAAD8237-A8D8-4C5E-9BF2-CEA2B1BEE32F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4 8" xfId="47122" xr:uid="{9C5100BF-33ED-401C-B983-AC752B741EC1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5 6" xfId="47124" xr:uid="{AF6EB377-D936-4E58-A384-B8DD6693A681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12" xfId="47125" xr:uid="{27352097-46E5-4766-B979-EE9B4D51A517}"/>
    <cellStyle name="Normal 25 2" xfId="1827" xr:uid="{00000000-0005-0000-0000-00006E750000}"/>
    <cellStyle name="Normal 25 2 10" xfId="47126" xr:uid="{0B8BC96E-53A1-47A6-B02C-9E7CACD52979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2 6" xfId="47129" xr:uid="{8A20EAC3-F7C9-4654-A06A-500FAA85CA12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2 7" xfId="47128" xr:uid="{BCA63D4A-C380-4237-877E-A65F4E6E85D8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3 6" xfId="47130" xr:uid="{46120A82-991C-4964-AFD3-E2E3AD4C9BBB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2 8" xfId="47127" xr:uid="{09635F46-9A78-4498-9116-BAE89663C8A8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2 6" xfId="47132" xr:uid="{31275C42-8FBB-457C-8135-EBF2CE458DF3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3 7" xfId="47131" xr:uid="{EE9FDAEB-5433-4817-BB92-7FEE0FAEED3A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4 6" xfId="47133" xr:uid="{C5590F0E-9B29-4663-878F-145DD8C7373B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2 6" xfId="47136" xr:uid="{9198E625-D8DA-4D3F-A688-B161A3A8936D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2 7" xfId="47135" xr:uid="{A172C698-3E95-46E7-8B1C-1F8A88710CBE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3 6" xfId="47137" xr:uid="{D6053E43-CCF6-4611-9216-E41D4F8C8E98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3 9" xfId="47134" xr:uid="{90523A77-9859-41CF-B131-C1EFE9A539E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2 6" xfId="47139" xr:uid="{C15C9282-4AA8-4E8E-9705-BC6C7488200F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4 8" xfId="47138" xr:uid="{7D860B66-3204-4094-8435-3430DBDA920E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5 6" xfId="47140" xr:uid="{1584ACE7-0DA9-4220-9D31-05E6CBBE7C29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10" xfId="47142" xr:uid="{77E0F4B5-B7B9-4932-8822-70875DB11FF4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2 6" xfId="47145" xr:uid="{3163BB6B-B559-44B2-A96A-779A111E5FDA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2 7" xfId="47144" xr:uid="{FBE2E61A-8732-40DD-B845-33FFC48A7DB6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3 6" xfId="47146" xr:uid="{7844BD11-0F55-4D63-A94C-C2DC11F21346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2 8" xfId="47143" xr:uid="{2EE4D392-224D-4121-8D03-F8316BAFCFEB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2 6" xfId="47148" xr:uid="{82FD174A-3D1A-4364-81BD-10A1FA240DED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3 8" xfId="47147" xr:uid="{75D7857B-C44A-4529-8B4A-7D84B268BBF5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4 6" xfId="47149" xr:uid="{0FD9B8DA-3B3E-428D-B824-55EC2F77A758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26" xfId="47141" xr:uid="{29BFABFA-518C-45CA-8891-F55AB6047324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2 6" xfId="47152" xr:uid="{F2C2CB0E-C192-4C48-81E8-246435545E64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2 7" xfId="47151" xr:uid="{088998DE-A11A-4821-AD02-AB16F87CEF1F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3 6" xfId="47153" xr:uid="{BB58A8AE-7B5F-4340-891D-41022E4EBD96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3 9" xfId="47150" xr:uid="{0B66584F-58CD-4A13-AFD7-98FA81E69AC9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2 6" xfId="47155" xr:uid="{63E2A6A7-C8F1-4425-8D65-7CFFB482A69B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4 7" xfId="47154" xr:uid="{B28F48A9-1BAA-4061-8724-AFE3026C71D2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5 6" xfId="47156" xr:uid="{8BBB7B37-D52F-46AE-A4AF-A092120C3F9F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12" xfId="47157" xr:uid="{E84B6659-5356-4F25-9F22-F3B25DF3BA16}"/>
    <cellStyle name="Normal 27 2" xfId="638" xr:uid="{00000000-0005-0000-0000-0000BB760000}"/>
    <cellStyle name="Normal 27 2 10" xfId="47158" xr:uid="{54B685B0-BD7E-4C2F-B975-16D299B1DF8C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2 6" xfId="47161" xr:uid="{E4CA81D7-F47A-4BB1-BF91-9C9BAB3F57DB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2 7" xfId="47160" xr:uid="{C0C6B25D-6F19-4619-A9B6-FACD7A66FBB9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3 6" xfId="47162" xr:uid="{AA15DA76-ABAA-45A0-9BF3-A2D43EDAF677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2 8" xfId="47159" xr:uid="{D004A3FA-B6C8-4111-AB18-872E587896FC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2 6" xfId="47164" xr:uid="{721CE138-73BA-4501-A4A0-46EA52A86BF7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3 8" xfId="47163" xr:uid="{1825F67C-8891-4E73-A34C-C2CA549AF478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4 6" xfId="47165" xr:uid="{8EC00503-4A2E-428D-BEBB-2CFE8BE9AB3C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2 6" xfId="47168" xr:uid="{515F9BBE-9213-49A8-B698-6C577B6F74F4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2 7" xfId="47167" xr:uid="{3A462BFA-B375-4771-89D3-2D8257E4078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3 6" xfId="47169" xr:uid="{8C015A44-8E42-4073-9F45-8CBDF032DA67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3 9" xfId="47166" xr:uid="{BA75BC60-05A5-4E34-A003-F48F8B71D174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2 6" xfId="47171" xr:uid="{2D7FD381-02D2-49BE-AF16-D8710B7509B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4 7" xfId="47170" xr:uid="{FF496A44-1391-4E03-978C-9DE78F662FDA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5 6" xfId="47172" xr:uid="{68749F04-B446-44BE-A5E0-08C6F3A3E187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10" xfId="47174" xr:uid="{FED56854-9ED3-4462-ADC4-5BA9DECCF0FD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2 6" xfId="47177" xr:uid="{8F4C0AEF-E056-4577-A7BE-D46B20DCC6D7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2 7" xfId="47176" xr:uid="{C343579A-34EC-4BB1-8025-DFE223866511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3 6" xfId="47178" xr:uid="{9E4C49C8-338F-4D08-8926-F4240415CB7F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2 8" xfId="47175" xr:uid="{756C284A-7419-404B-8D6A-E1715A15678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2 6" xfId="47180" xr:uid="{F66257B2-5896-4C73-9A2B-DA075561ECAD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3 8" xfId="47179" xr:uid="{C26B5636-218A-4E6B-BAA8-3B40B8608B62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4 6" xfId="47181" xr:uid="{D37B4467-184E-400B-9435-25BCBEF7404C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25" xfId="47173" xr:uid="{C1396DF5-EF1F-4066-9BA2-8A19493BF25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2 6" xfId="47184" xr:uid="{CD370BFB-953D-40E9-8874-A9CB3A68C68C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2 7" xfId="47183" xr:uid="{FA4527A9-79BE-46AF-AA9B-D004C7B10BEC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3 6" xfId="47185" xr:uid="{DBE7DAA0-5B46-4048-B21B-56E49CA04FAE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3 9" xfId="47182" xr:uid="{4844D815-88B3-4099-9125-FC7BA85C2465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2 6" xfId="47187" xr:uid="{ECCC39B5-D684-40DE-BD9E-2E3D8CC0C147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4 8" xfId="47186" xr:uid="{CB58F817-A1BD-4716-A56B-C60596593C35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5 7" xfId="47188" xr:uid="{4C1563B8-E805-43C0-A82E-DBCB37B7B50E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10" xfId="47189" xr:uid="{A9E52DF3-91FE-4355-A9D6-CF98FF398ADF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2 6" xfId="47192" xr:uid="{DE22556E-947C-4643-98D9-BBB222843C39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2 7" xfId="47191" xr:uid="{12863E27-CA17-4E43-B7D3-786A573C25F5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3 6" xfId="47193" xr:uid="{E2282BA3-2530-4A41-BA77-31EA9514BAFD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2 9" xfId="47190" xr:uid="{A052B7A6-4681-4843-B89E-391212C01E69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2 6" xfId="47195" xr:uid="{DB398CFB-DD22-4654-A643-77CCB6A12998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3 7" xfId="47194" xr:uid="{2268AC91-7164-4A29-B4EF-328F43F1BD81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4 6" xfId="47196" xr:uid="{3BEED1F1-9935-4DDA-A27D-739B27EBAD0A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2 6" xfId="47199" xr:uid="{BCD2951F-DB96-43E1-8B9D-B30B070DE3DA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2 7" xfId="47198" xr:uid="{9E4E826E-9218-4303-85F3-AA19993E5A8E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3 6" xfId="47200" xr:uid="{CF0E54EB-0054-416E-945F-170936CDA37D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3 9" xfId="47197" xr:uid="{EE01F549-3827-4D59-90E0-CE08BE50FB2E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2 6" xfId="47202" xr:uid="{488F9FBD-B882-4757-A013-8C29C36FC818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4 8" xfId="47201" xr:uid="{674AB039-439F-4F7F-8BDE-51C9E778D12B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5 7" xfId="47203" xr:uid="{E6EAA0B3-5511-40D0-AC23-3BFED7EA705C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10" xfId="47204" xr:uid="{810838F7-13E0-4DA8-B3C7-C24CB3712B23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2 6" xfId="47207" xr:uid="{D68797AC-49E3-468A-B3A4-F28AF742AB89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2 7" xfId="47206" xr:uid="{FCA02550-7D59-4DDA-A78F-0C19BFC7B53B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3 6" xfId="47208" xr:uid="{F12F215D-066B-4E2C-88FC-59BF40849DA6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2 9" xfId="47205" xr:uid="{CA53AC3B-86F2-45F8-AFF4-412B139365AF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2 6" xfId="47210" xr:uid="{2F91BF15-E66D-456C-B1B2-4EA9B5974B2C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3 7" xfId="47209" xr:uid="{054543BC-DE8D-4B6D-931F-73A94C67D152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4 7" xfId="47211" xr:uid="{DDB33A29-1EFB-4A53-91D6-BE09B5CA0875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2 6" xfId="47214" xr:uid="{4F99B4D4-7F47-40DF-9348-1AA9A0FA0789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2 7" xfId="47213" xr:uid="{AAD994EA-9C6C-4FF9-839E-4C832F6F78AD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3 6" xfId="47215" xr:uid="{756EE61A-DA18-49DE-A8E1-14DCA38CFDA8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3 9" xfId="47212" xr:uid="{9B16DA5D-3A19-4824-AE7B-1094CE634FD2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2 6" xfId="47217" xr:uid="{8003141E-B6D9-4A74-88DC-DB11D02FB086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4 8" xfId="47216" xr:uid="{A403BE5F-EF5A-41FA-9E17-0B24AAEF80D2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5 7" xfId="47218" xr:uid="{6FB1BE34-84AD-4530-B2D2-C9B9A4891061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10" xfId="47219" xr:uid="{81F150F5-A699-4C59-B0F2-65922BA89FE0}"/>
    <cellStyle name="Normal 43 2" xfId="1939" xr:uid="{00000000-0005-0000-0000-0000C0810000}"/>
    <cellStyle name="Normal 43 2 10" xfId="45166" xr:uid="{00000000-0005-0000-0000-0000C1810000}"/>
    <cellStyle name="Normal 43 2 11" xfId="47220" xr:uid="{5B297BDA-AFEA-40D7-BBB3-EF927F35119A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2 6" xfId="47222" xr:uid="{F69FE6B3-CCAC-42B1-A94F-6CE75ED800A3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2 8" xfId="47221" xr:uid="{0833D092-D779-42EE-B4C9-3C626C28687D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3 7" xfId="47223" xr:uid="{B1926CDD-2054-4C2E-8015-692931024329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2 6" xfId="47225" xr:uid="{F84CC84C-F1C3-4577-B6AF-EB322BCAA9AC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3 8" xfId="47224" xr:uid="{471FB261-72E1-4C14-BD5B-950EC9291DE6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4 8" xfId="47226" xr:uid="{150FE64B-F9C8-4851-AD25-84CB0F5D5C1E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11" xfId="47228" xr:uid="{05506689-DC98-498D-9B95-F751477614D6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2 7" xfId="47229" xr:uid="{00DC9643-E08D-4D8F-BFAB-C2BE2DC10533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3 7" xfId="47230" xr:uid="{E4B50649-9578-472C-820B-7B875BA96BFC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6 9" xfId="47227" xr:uid="{CB275E64-4E3A-4EBE-BA02-C811B4D598E3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2 6" xfId="47234" xr:uid="{58423C5E-6A8C-4C31-8E96-2B1A2245C8B2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2 7" xfId="47233" xr:uid="{88AD3023-5461-40D7-BEA0-869AFAEBD44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3 6" xfId="47235" xr:uid="{3B730AA3-C9B9-47FC-A1E2-9E6307C0A7A1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2 9" xfId="47232" xr:uid="{B734E9FA-8BC9-447A-B0D7-44B4708F9319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2 6" xfId="47237" xr:uid="{F748C435-755E-47B0-9B7A-651F3A20403D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3 8" xfId="47236" xr:uid="{5F7ED359-5557-40F1-8D35-21E0049773E5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4 7" xfId="47238" xr:uid="{BCA9F3B2-4AE9-4FFC-BBDF-C1C45F5423D9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 9" xfId="47231" xr:uid="{6133D6E0-DFD0-41D2-B22E-1BDDEA206B6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2 6" xfId="47241" xr:uid="{64F8E3FB-7A5A-48D1-AA40-3512CA2DB6D5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2 8" xfId="47240" xr:uid="{2A5CCBE1-2C67-44D4-9B1E-65967AB9625E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3 7" xfId="47242" xr:uid="{578597CD-301C-4B17-9869-FBE75DF0361F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3 9" xfId="47239" xr:uid="{EBAC99C8-5798-460F-B711-3584300E3A52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2 7" xfId="47244" xr:uid="{68B17C40-2AB1-4D77-9BBD-0EC6FE133281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4 8" xfId="47243" xr:uid="{955E865D-7E70-4DE4-B72E-6C956D7577AD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5 8" xfId="47245" xr:uid="{977A7F3D-9158-4891-B391-96EB233E121B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10" xfId="47247" xr:uid="{7233587B-F214-47EC-8A1C-3AE8D6023FD7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2 6" xfId="47249" xr:uid="{3BB1C9DD-6FE3-4E40-B59E-DEFBD9CFE169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2 8" xfId="47248" xr:uid="{774C9170-0010-4EAA-ACCC-7CC47CF1E37D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3 6" xfId="47250" xr:uid="{48E48710-DE79-4CB0-AE69-E0107C33C8FA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23" xfId="47246" xr:uid="{F0482D91-E469-44E3-B784-369305EF2C46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2 6" xfId="47252" xr:uid="{BC30863D-D66B-4EF1-8E9C-5A5D6398403E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3 8" xfId="47251" xr:uid="{EE19ABDE-8C90-492A-8120-E5926FB90886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4 7" xfId="47253" xr:uid="{A43E8FD9-93F2-4644-A0DD-7293F3996303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14" xfId="47254" xr:uid="{306167E7-6A05-4455-B24C-F499B5A13D6D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13" xfId="47255" xr:uid="{16767A2A-027D-4A14-9F81-0ACB31FFDE28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2 9" xfId="47256" xr:uid="{CA58A534-F71C-4BB4-9E3D-7580E73C43F6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3 7" xfId="47257" xr:uid="{EF700578-F66E-4295-A2B3-858CC79F86E7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16" xfId="47258" xr:uid="{9382FE4B-7772-4903-9EF8-B41504BBA732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13" xfId="47259" xr:uid="{95A5C6D0-E304-4ABB-B080-13FAC88B8CA4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14" xfId="47260" xr:uid="{69CF2BB5-2793-4051-BECE-23E410CEB7F3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11" xfId="47262" xr:uid="{E76C16DA-5D43-4445-B756-43D201FCB8FF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2 9" xfId="47261" xr:uid="{E3D3E127-D4A8-4051-B26C-372054906C54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10" xfId="47263" xr:uid="{E1EA4FBC-59C3-4243-ABBC-C7E7284CF559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12" xfId="47265" xr:uid="{791CABA6-B928-4E49-AC37-602DBB466918}"/>
    <cellStyle name="Normal 6 4 2 2" xfId="1999" xr:uid="{00000000-0005-0000-0000-0000EB8A0000}"/>
    <cellStyle name="Normal 6 4 2 2 10" xfId="47266" xr:uid="{A2BB2375-E10C-4254-B611-527ADCE6C5AA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2 6" xfId="47267" xr:uid="{DF5BE8BC-CDFB-48AC-A192-964430498149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3 7" xfId="47268" xr:uid="{8FD81541-BB4C-4ACD-8A94-FC53B2EBC08E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24" xfId="47264" xr:uid="{EB8DD2D2-1ACC-4BB4-B039-FF50B012DDDC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12" xfId="47269" xr:uid="{8C7D1499-C649-4228-A6C2-CE846D230742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2 9" xfId="47270" xr:uid="{D3550C7B-8E55-4306-BF25-C876ABB2D0C9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12" xfId="47271" xr:uid="{DB264F24-1EF4-4B02-921D-B3A4521FE5F8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12" xfId="47273" xr:uid="{198AFD47-47EA-42E7-BF27-089E22FA5D7E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2 9" xfId="47274" xr:uid="{2FD450CE-C294-4061-8C93-8A7B7FB3E78E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24" xfId="47272" xr:uid="{7C88B42A-9256-4114-83F1-40B37FDE4E9D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12" xfId="47275" xr:uid="{7BCD774C-A403-41DF-9B55-A64D94603B15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10" xfId="47276" xr:uid="{339F1DCA-6DE2-4861-9CC4-F2C7006EF664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2 8" xfId="47277" xr:uid="{5EEB3276-99F7-40D0-8402-2F8154B406DD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10" xfId="47278" xr:uid="{EE32F857-2C54-4035-9747-CC2B5E495A7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3 6" xfId="47396" xr:uid="{B737E0CA-576E-4D9C-9065-E1121558ABD9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2 6" xfId="47282" xr:uid="{4C6D08DF-675A-48E6-AA92-3E50BB4DCEC6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2 7" xfId="47281" xr:uid="{6432929E-AE2D-41D3-A2BF-65B22891DEEE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3 6" xfId="47283" xr:uid="{8BC26454-0D97-44DC-BCB6-D43A60F94F15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 8" xfId="47280" xr:uid="{6D7C0D54-E45D-4619-AAAE-39BA0C9ABCC5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24" xfId="47279" xr:uid="{880E126A-A1CC-49AA-BC0B-E82D7AF3649D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2 6" xfId="47285" xr:uid="{84CB4981-EB04-48A7-984E-E4C70982B01B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3 7" xfId="47284" xr:uid="{8523AB8F-18D8-4F3C-83AC-3609C052A7D1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4 6" xfId="47286" xr:uid="{3D40F941-C896-4E16-873B-327A8347F153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2 6" xfId="47289" xr:uid="{34291BC5-AA6A-4408-9743-449040805A4D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2 7" xfId="47288" xr:uid="{2D0F1261-B9D8-478D-8582-37D96FDD0037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3 7" xfId="47290" xr:uid="{D04D1D6F-D305-4672-A483-6CE1697F36D9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5 9" xfId="47287" xr:uid="{5E441FA5-D884-46BF-B277-A62D663B07FD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2 6" xfId="47292" xr:uid="{755C56FB-856D-4C69-AE7C-141D1E04DC1B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6 8" xfId="47291" xr:uid="{C6FB88D1-F7FD-4DA0-8D5C-37EB012B3338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13" xfId="47293" xr:uid="{D09E4E7D-EA11-49FA-963D-57A406B68627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2 6" xfId="47297" xr:uid="{2B8B2EFE-0EDF-4F60-B8AE-ACD8CEC380E1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2 7" xfId="47296" xr:uid="{61E75883-B955-4350-BB89-BBCE1FB6D836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3 6" xfId="47298" xr:uid="{E537FDC9-52BE-494F-A8C1-CDADFFF8F22D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 8" xfId="47295" xr:uid="{9D15D60F-D8A6-46EE-AED6-0C5510A65972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26" xfId="47294" xr:uid="{D60A13F0-565D-4991-BE36-749AD8223FE2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2 6" xfId="47300" xr:uid="{0970BD17-32C5-477B-AE1A-24003613874F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3 7" xfId="47299" xr:uid="{40196D45-F95D-4F03-916A-E5E6A37C1D74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4 6" xfId="47301" xr:uid="{1DBDEB55-B226-4B96-8CF3-39AF5E8B6402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12" xfId="47303" xr:uid="{8E31C2B2-33C9-4DBC-AFA0-EBAAF19DDC93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2 9" xfId="47304" xr:uid="{FCA980F3-144D-47E5-9DE4-037777876D47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23" xfId="47302" xr:uid="{523ED5A7-8C46-4DFC-8642-535C79C807C6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12" xfId="47305" xr:uid="{1C4D6913-E200-43E8-84B1-5BE579A1B745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2 6" xfId="47307" xr:uid="{51D7CF13-F06C-4C68-9040-B69D06451651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5 7" xfId="47306" xr:uid="{3FA57E84-A8CF-42F4-BFE0-214455B2BC9F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6 7" xfId="47308" xr:uid="{CAF332D0-E9D2-4C82-ABED-26D3B75F1ACB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2 6" xfId="47312" xr:uid="{2C0AF4B8-6484-4BE4-9CDE-D211D17BF29A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2 7" xfId="47311" xr:uid="{8C804980-C1A6-4821-A1F9-D125B46E8508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3 6" xfId="47313" xr:uid="{46ADE574-E3B0-4170-B829-151C13F3CD09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 8" xfId="47310" xr:uid="{D2454898-6739-4367-8BDC-347769B5477E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26" xfId="47309" xr:uid="{A1497424-0759-4D18-A35B-23704EE9634F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2 6" xfId="47315" xr:uid="{FD946B65-B120-4F4A-8E5D-6E41FD88284C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3 7" xfId="47314" xr:uid="{F3F1B831-DF4C-48DC-9C80-EEC4E26C647D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4 6" xfId="47316" xr:uid="{8448FD8A-B731-46C5-B59B-61FA76DB9302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11" xfId="47318" xr:uid="{1DCA90D2-2670-4C85-8A5D-A40338D0034E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2 7" xfId="47319" xr:uid="{EBBA3A42-199E-465E-BCA0-2AF1FA53FB7E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3 9" xfId="47320" xr:uid="{185DA47C-F96D-499C-88A8-3F997D5BD34A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4 9" xfId="47317" xr:uid="{D3585210-C01A-433C-885C-EA627BF3BEC9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11" xfId="47322" xr:uid="{16DE5057-EBE9-40E1-B3B6-BD62B2F83DF6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5 8" xfId="47321" xr:uid="{CF5B8673-99D9-47F5-BFEA-9E2652A48A3A}"/>
    <cellStyle name="Normal 9 6" xfId="1235" xr:uid="{00000000-0005-0000-0000-0000629A0000}"/>
    <cellStyle name="Normal 9 6 10" xfId="45947" xr:uid="{00000000-0005-0000-0000-0000639A0000}"/>
    <cellStyle name="Normal 9 6 11" xfId="47323" xr:uid="{72A22CF2-2E0D-478D-A1A2-F4474498D43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7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6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5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2 6" xfId="47326" xr:uid="{80B0DDCA-CC5B-4D81-B234-7C14B0D32E67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2 7" xfId="47325" xr:uid="{7CF0E9E8-E4C1-4A89-AE04-8435A1A6804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3 6" xfId="47327" xr:uid="{2F59607C-A74B-45DF-A490-4686428AE82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2 9" xfId="47324" xr:uid="{A9C92EDE-9A20-432A-9CC8-826C0A015409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2 6" xfId="47329" xr:uid="{94522D7A-F2A8-4D73-A631-0FFD45E7E946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3 8" xfId="47328" xr:uid="{03A43555-F5E7-4E6A-806C-272BC9DC2363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4 9" xfId="47330" xr:uid="{FCB6156F-146A-4329-8F4D-A808A8BF1E7A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2 6" xfId="47332" xr:uid="{8298D59B-4313-49A8-B1A8-0F7D65B52D44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2 8" xfId="47331" xr:uid="{677CF6B8-5E58-453F-AF7A-43334DF244B7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3 7" xfId="47333" xr:uid="{B84AC1ED-8314-4C45-8129-548513A089D5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2 7" xfId="47334" xr:uid="{6C5E77C4-25EF-4DD4-A539-58F233478B9F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 6" xfId="47397" xr:uid="{BACA6C0A-0F78-4C37-8364-2BA83F2279F4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0 3" xfId="47335" xr:uid="{5B8FCCC2-AB96-491E-AA22-9C81895A9C6D}"/>
    <cellStyle name="Währung [0]_EjZL1p5cbwD9GdswfqamdXpJJ 10 3" xfId="47336" xr:uid="{31FE37E2-F55F-4146-88BC-26EADC2F21CA}"/>
    <cellStyle name="Wahrung [0]_EjZL1p5cbwD9GdswfqamdXpJJ 10 4" xfId="47402" xr:uid="{F9987F9D-A031-4656-AB41-916BD903F609}"/>
    <cellStyle name="Währung [0]_EjZL1p5cbwD9GdswfqamdXpJJ 10 4" xfId="47403" xr:uid="{EE4453FE-7CD7-45D2-9818-2585B1E1237D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1 2" xfId="47337" xr:uid="{1712161A-3497-4D7A-B3F2-4368D0F0790D}"/>
    <cellStyle name="Währung [0]_EjZL1p5cbwD9GdswfqamdXpJJ 11 2" xfId="47338" xr:uid="{1292C6B5-2BCD-4A05-807B-77DB9EE2E159}"/>
    <cellStyle name="Wahrung [0]_EjZL1p5cbwD9GdswfqamdXpJJ 11 3" xfId="47404" xr:uid="{5E75CD19-EAA8-4D21-8597-E76CEC1BC785}"/>
    <cellStyle name="Währung [0]_EjZL1p5cbwD9GdswfqamdXpJJ 11 3" xfId="47405" xr:uid="{02B5F134-3BA9-4C3E-9CE4-55E648D578B1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2 2" xfId="47339" xr:uid="{AF236FFA-7CDE-4C5C-AEF5-245124F11CC0}"/>
    <cellStyle name="Währung [0]_EjZL1p5cbwD9GdswfqamdXpJJ 12 2" xfId="47340" xr:uid="{66741BE9-E093-49AF-925A-F2AA05E0BC8A}"/>
    <cellStyle name="Wahrung [0]_EjZL1p5cbwD9GdswfqamdXpJJ 12 3" xfId="47406" xr:uid="{555A7045-B417-41C6-B43A-ADDB7E5F7FD0}"/>
    <cellStyle name="Währung [0]_EjZL1p5cbwD9GdswfqamdXpJJ 12 3" xfId="47407" xr:uid="{48B1A664-B37D-4DFA-9142-E4133A678966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3 2" xfId="47341" xr:uid="{13891B1A-98B1-47AA-9ECA-41D656EAD555}"/>
    <cellStyle name="Währung [0]_EjZL1p5cbwD9GdswfqamdXpJJ 13 2" xfId="47342" xr:uid="{2A09EBED-BACE-4BF6-8BD6-9EE2410E8AA1}"/>
    <cellStyle name="Wahrung [0]_EjZL1p5cbwD9GdswfqamdXpJJ 13 3" xfId="47408" xr:uid="{4834546D-A17A-4AEE-B3F9-20DD2F0D1A13}"/>
    <cellStyle name="Währung [0]_EjZL1p5cbwD9GdswfqamdXpJJ 13 3" xfId="47409" xr:uid="{83542AB0-62C0-4557-B641-3DA4B998086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4 2" xfId="47343" xr:uid="{04823769-CFFE-4991-AC5F-FEBC57733E16}"/>
    <cellStyle name="Währung [0]_EjZL1p5cbwD9GdswfqamdXpJJ 14 2" xfId="47344" xr:uid="{AF2EE66B-2C4E-4A74-B31D-79771B2073CF}"/>
    <cellStyle name="Wahrung [0]_EjZL1p5cbwD9GdswfqamdXpJJ 14 3" xfId="47410" xr:uid="{768C0434-3B12-4EB1-B927-7F839FBF4376}"/>
    <cellStyle name="Währung [0]_EjZL1p5cbwD9GdswfqamdXpJJ 14 3" xfId="47411" xr:uid="{01C4F3BC-2FAD-4DEF-B6FF-E76445E955C2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6 2" xfId="47345" xr:uid="{5E6235B7-010B-41C5-8B7E-7780BDDA2937}"/>
    <cellStyle name="Währung [0]_EjZL1p5cbwD9GdswfqamdXpJJ 16 2" xfId="47346" xr:uid="{FFF11DC9-0B83-4368-AC1C-4C1804AD07E1}"/>
    <cellStyle name="Wahrung [0]_EjZL1p5cbwD9GdswfqamdXpJJ 16 3" xfId="47412" xr:uid="{D7C32CF5-ED47-4EFB-9683-D7C3B59A7755}"/>
    <cellStyle name="Währung [0]_EjZL1p5cbwD9GdswfqamdXpJJ 16 3" xfId="47413" xr:uid="{FB2A2A26-ACF4-4501-8F91-528F09F8E492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7 2" xfId="47347" xr:uid="{34514E76-5E76-4CA4-8EB3-13D218509B93}"/>
    <cellStyle name="Währung [0]_EjZL1p5cbwD9GdswfqamdXpJJ 17 2" xfId="47348" xr:uid="{16C09CEE-942A-4AC7-B274-3D8B88C6145C}"/>
    <cellStyle name="Wahrung [0]_EjZL1p5cbwD9GdswfqamdXpJJ 17 3" xfId="47414" xr:uid="{2016581D-2DC3-4500-8F61-4CED9DC07D6F}"/>
    <cellStyle name="Währung [0]_EjZL1p5cbwD9GdswfqamdXpJJ 17 3" xfId="47415" xr:uid="{5886581A-AB01-4243-93B1-508C2D627F75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8 2" xfId="47349" xr:uid="{AFE6AA19-F5E5-49FB-AE28-13FF86D7B79F}"/>
    <cellStyle name="Währung [0]_EjZL1p5cbwD9GdswfqamdXpJJ 18 2" xfId="47350" xr:uid="{58D2E15E-7D9C-4DC7-BAB4-2D331A282B7F}"/>
    <cellStyle name="Wahrung [0]_EjZL1p5cbwD9GdswfqamdXpJJ 18 3" xfId="47416" xr:uid="{ECC3739F-5A50-4B3D-883D-EE6843CEF905}"/>
    <cellStyle name="Währung [0]_EjZL1p5cbwD9GdswfqamdXpJJ 18 3" xfId="47417" xr:uid="{55834529-569F-4EC1-9976-975534410EFC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3 3" xfId="47351" xr:uid="{D25C9836-984B-462A-94F7-6D8309EF8FC4}"/>
    <cellStyle name="Währung [0]_EjZL1p5cbwD9GdswfqamdXpJJ 3 3" xfId="47352" xr:uid="{F85CF82F-B581-4209-9A32-7B8545952E80}"/>
    <cellStyle name="Wahrung [0]_EjZL1p5cbwD9GdswfqamdXpJJ 3 4" xfId="47418" xr:uid="{0021216E-2C81-4F0B-8E87-0D6B0DEF4B29}"/>
    <cellStyle name="Währung [0]_EjZL1p5cbwD9GdswfqamdXpJJ 3 4" xfId="47419" xr:uid="{67F2FDE5-DC92-4AE5-982F-DCD9EA890ADB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4 3" xfId="47353" xr:uid="{81EE0828-E374-4B05-9F2C-AE16DDF070EC}"/>
    <cellStyle name="Währung [0]_EjZL1p5cbwD9GdswfqamdXpJJ 4 3" xfId="47354" xr:uid="{1D5D9DA0-66C3-4F20-92BD-FC343B2E9FE4}"/>
    <cellStyle name="Wahrung [0]_EjZL1p5cbwD9GdswfqamdXpJJ 4 4" xfId="47420" xr:uid="{C681B42C-8F60-4216-98B3-13E7B70C8338}"/>
    <cellStyle name="Währung [0]_EjZL1p5cbwD9GdswfqamdXpJJ 4 4" xfId="47421" xr:uid="{4492B19B-7BAD-4ECF-B584-1D4A9A1F23CC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5 3" xfId="47355" xr:uid="{376D05E0-B5EC-4B2B-BB33-3D1EE9EDF7F7}"/>
    <cellStyle name="Währung [0]_EjZL1p5cbwD9GdswfqamdXpJJ 5 3" xfId="47356" xr:uid="{C16E6442-1D2A-4E0F-938C-806CECF0E77B}"/>
    <cellStyle name="Wahrung [0]_EjZL1p5cbwD9GdswfqamdXpJJ 5 4" xfId="47422" xr:uid="{0F18DF96-C0A7-4207-8D61-68E0C4FBC244}"/>
    <cellStyle name="Währung [0]_EjZL1p5cbwD9GdswfqamdXpJJ 5 4" xfId="47423" xr:uid="{5E352094-99A9-4AB0-B795-7043E28FD3BC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6 3" xfId="47357" xr:uid="{A49D00CA-D2EA-457F-BBC8-B0AE6BCFBA86}"/>
    <cellStyle name="Währung [0]_EjZL1p5cbwD9GdswfqamdXpJJ 6 3" xfId="47358" xr:uid="{D8500E41-C854-4F6D-BC98-01FD1B5357CD}"/>
    <cellStyle name="Wahrung [0]_EjZL1p5cbwD9GdswfqamdXpJJ 6 4" xfId="47424" xr:uid="{F8841E1B-66F6-40AB-9667-494B3E80A3B1}"/>
    <cellStyle name="Währung [0]_EjZL1p5cbwD9GdswfqamdXpJJ 6 4" xfId="47425" xr:uid="{87F1EB0F-5DB7-4758-892F-39CCB0D76C87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7 3" xfId="47359" xr:uid="{0B17A9FE-5EE4-46A8-B811-DAF5DEB602C7}"/>
    <cellStyle name="Währung [0]_EjZL1p5cbwD9GdswfqamdXpJJ 7 3" xfId="47360" xr:uid="{A20735F1-DC25-42C4-9D77-9A6995855DFC}"/>
    <cellStyle name="Wahrung [0]_EjZL1p5cbwD9GdswfqamdXpJJ 7 4" xfId="47426" xr:uid="{DA2B3724-2FFC-44A9-BB2D-AFCFF8015A09}"/>
    <cellStyle name="Währung [0]_EjZL1p5cbwD9GdswfqamdXpJJ 7 4" xfId="47427" xr:uid="{E225758A-7B49-4380-BEED-B584420962B5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8 3" xfId="47361" xr:uid="{7BE7645D-6210-4C22-8A63-8D3056B84220}"/>
    <cellStyle name="Währung [0]_EjZL1p5cbwD9GdswfqamdXpJJ 8 3" xfId="47362" xr:uid="{A4E17A75-C6A5-4C95-97AA-CE5938B3822D}"/>
    <cellStyle name="Wahrung [0]_EjZL1p5cbwD9GdswfqamdXpJJ 8 4" xfId="47428" xr:uid="{1B0F4743-5637-46C4-8E77-61931BA9D2C8}"/>
    <cellStyle name="Währung [0]_EjZL1p5cbwD9GdswfqamdXpJJ 8 4" xfId="47429" xr:uid="{380DA267-7E28-40D6-BAA2-9B6403351236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ahrung [0]_EjZL1p5cbwD9GdswfqamdXpJJ 9 3" xfId="47363" xr:uid="{9D78503E-6A3D-4A1E-9B1E-9D9319EA2E14}"/>
    <cellStyle name="Währung [0]_EjZL1p5cbwD9GdswfqamdXpJJ 9 3" xfId="47364" xr:uid="{D85A8680-DAB9-4795-AC33-3CFE29B7011B}"/>
    <cellStyle name="Wahrung [0]_EjZL1p5cbwD9GdswfqamdXpJJ 9 4" xfId="47430" xr:uid="{0A7ADBB2-8500-4F82-B01B-1DEDB15B228D}"/>
    <cellStyle name="Währung [0]_EjZL1p5cbwD9GdswfqamdXpJJ 9 4" xfId="47431" xr:uid="{80423E9E-1672-4FDE-BA35-4F6E7883439D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0 3" xfId="47365" xr:uid="{0A026992-D145-4707-AB87-204EF2017385}"/>
    <cellStyle name="Währung_EjZL1p5cbwD9GdswfqamdXpJJ 10 3" xfId="47366" xr:uid="{9E8C48F6-6976-4443-8D1B-636C008CFE00}"/>
    <cellStyle name="Wahrung_EjZL1p5cbwD9GdswfqamdXpJJ 10 4" xfId="47432" xr:uid="{62F1BD85-ACB2-4D37-9864-9067BCCCA1C4}"/>
    <cellStyle name="Währung_EjZL1p5cbwD9GdswfqamdXpJJ 10 4" xfId="47433" xr:uid="{935E8303-7CAC-45BD-BB7E-E927B9C2F4AD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1 2" xfId="47367" xr:uid="{57FF29ED-CA29-4FC8-B937-3658C066C4F5}"/>
    <cellStyle name="Währung_EjZL1p5cbwD9GdswfqamdXpJJ 11 2" xfId="47368" xr:uid="{B57020B1-E88E-42BF-AA33-CAB1DB52778D}"/>
    <cellStyle name="Wahrung_EjZL1p5cbwD9GdswfqamdXpJJ 11 3" xfId="47434" xr:uid="{2AE1B93D-33A1-4A7F-B6A4-7BD18C0AF2ED}"/>
    <cellStyle name="Währung_EjZL1p5cbwD9GdswfqamdXpJJ 11 3" xfId="47435" xr:uid="{4D15BC9F-3CB0-4A43-883B-30F457918B0A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2 2" xfId="47369" xr:uid="{278767AE-6574-419D-BDDF-3E9B4842C63B}"/>
    <cellStyle name="Währung_EjZL1p5cbwD9GdswfqamdXpJJ 12 2" xfId="47370" xr:uid="{AEAA5965-1874-4D71-9EE2-0BCAF0692761}"/>
    <cellStyle name="Wahrung_EjZL1p5cbwD9GdswfqamdXpJJ 12 3" xfId="47436" xr:uid="{D922E6B3-6F2B-475A-AA12-0935F0D65834}"/>
    <cellStyle name="Währung_EjZL1p5cbwD9GdswfqamdXpJJ 12 3" xfId="47437" xr:uid="{A6A3CAEA-8466-47AA-B074-141C466B208F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3 2" xfId="47371" xr:uid="{A560080D-9188-4A66-B753-824D7FD8543D}"/>
    <cellStyle name="Währung_EjZL1p5cbwD9GdswfqamdXpJJ 13 2" xfId="47372" xr:uid="{5FD276FC-393E-4320-8EF0-6E4924C1196E}"/>
    <cellStyle name="Wahrung_EjZL1p5cbwD9GdswfqamdXpJJ 13 3" xfId="47438" xr:uid="{602E1EF6-449B-452F-8532-087BFC85FF24}"/>
    <cellStyle name="Währung_EjZL1p5cbwD9GdswfqamdXpJJ 13 3" xfId="47439" xr:uid="{21E6DE6E-09B5-4508-A7C2-91D0BB7841E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4 2" xfId="47373" xr:uid="{4A3241DC-4581-4F0E-B8F3-DEBFE87CE47A}"/>
    <cellStyle name="Währung_EjZL1p5cbwD9GdswfqamdXpJJ 14 2" xfId="47374" xr:uid="{102E49A3-58D9-4E10-ADEE-D3184F652E51}"/>
    <cellStyle name="Wahrung_EjZL1p5cbwD9GdswfqamdXpJJ 14 3" xfId="47440" xr:uid="{510567A1-681E-4868-8FBE-E8033A6639DA}"/>
    <cellStyle name="Währung_EjZL1p5cbwD9GdswfqamdXpJJ 14 3" xfId="47441" xr:uid="{EF202F0A-19AF-441E-8EC4-54B28E4B4318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6 2" xfId="47375" xr:uid="{E00EB972-F9B9-4129-BF36-13AC2137AFB9}"/>
    <cellStyle name="Währung_EjZL1p5cbwD9GdswfqamdXpJJ 16 2" xfId="47376" xr:uid="{32A88B84-83E1-4DAB-82F6-5D3AEA004BB7}"/>
    <cellStyle name="Wahrung_EjZL1p5cbwD9GdswfqamdXpJJ 16 3" xfId="47442" xr:uid="{92057503-DA26-4C88-8C29-992E8C1FE391}"/>
    <cellStyle name="Währung_EjZL1p5cbwD9GdswfqamdXpJJ 16 3" xfId="47443" xr:uid="{F9C84210-121A-4118-9EBE-2AFD852FAC55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7 2" xfId="47377" xr:uid="{B0912C48-D565-4E26-8DF6-E0032CE8C5F2}"/>
    <cellStyle name="Währung_EjZL1p5cbwD9GdswfqamdXpJJ 17 2" xfId="47378" xr:uid="{A1FB0443-EEE0-4005-B469-EE10061368DE}"/>
    <cellStyle name="Wahrung_EjZL1p5cbwD9GdswfqamdXpJJ 17 3" xfId="47444" xr:uid="{9C18880B-8104-4F12-B633-93628995C2D3}"/>
    <cellStyle name="Währung_EjZL1p5cbwD9GdswfqamdXpJJ 17 3" xfId="47445" xr:uid="{F457C87B-D7FD-4AC6-8492-77F32C1BF6AA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8 2" xfId="47379" xr:uid="{1527EB39-7162-4B39-AC1A-FA0D41B326DD}"/>
    <cellStyle name="Währung_EjZL1p5cbwD9GdswfqamdXpJJ 18 2" xfId="47380" xr:uid="{087C6C77-5D8D-4462-A5C1-7D5DC908ECCC}"/>
    <cellStyle name="Wahrung_EjZL1p5cbwD9GdswfqamdXpJJ 18 3" xfId="47446" xr:uid="{14BA775D-00E4-493C-A980-2CEB43848889}"/>
    <cellStyle name="Währung_EjZL1p5cbwD9GdswfqamdXpJJ 18 3" xfId="47447" xr:uid="{5E6F5420-79A8-4684-A853-C704D95E916B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3 3" xfId="47381" xr:uid="{6BA87E1C-CA92-4461-BEDC-6C588DFF3A8B}"/>
    <cellStyle name="Währung_EjZL1p5cbwD9GdswfqamdXpJJ 3 3" xfId="47382" xr:uid="{D592914E-F059-4D8B-8169-9452425EA6CD}"/>
    <cellStyle name="Wahrung_EjZL1p5cbwD9GdswfqamdXpJJ 3 4" xfId="47448" xr:uid="{4AD4A4C8-F0EE-4587-8933-0E1B61060004}"/>
    <cellStyle name="Währung_EjZL1p5cbwD9GdswfqamdXpJJ 3 4" xfId="47449" xr:uid="{8B5F8F3F-905B-4852-99BA-B39B59F0F0EA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4 3" xfId="47383" xr:uid="{9A2CCDB4-F588-4D45-998A-A0C69263905D}"/>
    <cellStyle name="Währung_EjZL1p5cbwD9GdswfqamdXpJJ 4 3" xfId="47384" xr:uid="{3852AB0A-4D82-4974-AAF7-1A4357519D5A}"/>
    <cellStyle name="Wahrung_EjZL1p5cbwD9GdswfqamdXpJJ 4 4" xfId="47450" xr:uid="{B0CACD15-4FD1-4CDD-A39E-3CEBAA8C43C6}"/>
    <cellStyle name="Währung_EjZL1p5cbwD9GdswfqamdXpJJ 4 4" xfId="47451" xr:uid="{D1269D53-8F70-4777-9AD2-8225C1A649A2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5 3" xfId="47385" xr:uid="{3FBBB337-DD42-4A07-931D-475452E6B986}"/>
    <cellStyle name="Währung_EjZL1p5cbwD9GdswfqamdXpJJ 5 3" xfId="47386" xr:uid="{B8EE7DA6-C55E-40AE-92A3-9A10814A1A35}"/>
    <cellStyle name="Wahrung_EjZL1p5cbwD9GdswfqamdXpJJ 5 4" xfId="47452" xr:uid="{10F4F6E5-364A-411B-AECC-B738C3F89E27}"/>
    <cellStyle name="Währung_EjZL1p5cbwD9GdswfqamdXpJJ 5 4" xfId="47453" xr:uid="{ECE783B3-93F0-413D-A3B0-65F464DE0ACC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6 3" xfId="47387" xr:uid="{4BDFD9E8-3AC4-4031-941D-94150FC36A1C}"/>
    <cellStyle name="Währung_EjZL1p5cbwD9GdswfqamdXpJJ 6 3" xfId="47388" xr:uid="{24B64BF8-0D9A-458E-A1D8-53BF8EE9E8EA}"/>
    <cellStyle name="Wahrung_EjZL1p5cbwD9GdswfqamdXpJJ 6 4" xfId="47454" xr:uid="{A4067214-B371-4889-BF8F-56754964B2C5}"/>
    <cellStyle name="Währung_EjZL1p5cbwD9GdswfqamdXpJJ 6 4" xfId="47455" xr:uid="{F94DD53F-0495-4A43-B6D9-9EA9D31574A2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7 3" xfId="47389" xr:uid="{80199521-E4A9-4A04-87FB-0DCF24AEA70B}"/>
    <cellStyle name="Währung_EjZL1p5cbwD9GdswfqamdXpJJ 7 3" xfId="47390" xr:uid="{A58F2F39-52D8-4EB2-960F-4AD2D3663E41}"/>
    <cellStyle name="Wahrung_EjZL1p5cbwD9GdswfqamdXpJJ 7 4" xfId="47456" xr:uid="{C804663F-1AB6-454B-A3FB-C0F32D551F8D}"/>
    <cellStyle name="Währung_EjZL1p5cbwD9GdswfqamdXpJJ 7 4" xfId="47457" xr:uid="{A1A60E38-25F5-4F35-A3D0-79B1C0955573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8 3" xfId="47391" xr:uid="{1033BCBC-4AD8-463A-9EDA-BCF02071F750}"/>
    <cellStyle name="Währung_EjZL1p5cbwD9GdswfqamdXpJJ 8 3" xfId="47392" xr:uid="{27A70172-7004-4FF4-A6C3-CA6F40FE7B81}"/>
    <cellStyle name="Wahrung_EjZL1p5cbwD9GdswfqamdXpJJ 8 4" xfId="47458" xr:uid="{A54B41EF-E952-493A-9115-D513C073F293}"/>
    <cellStyle name="Währung_EjZL1p5cbwD9GdswfqamdXpJJ 8 4" xfId="47459" xr:uid="{14A54C81-DFE5-43FB-B532-4B4C624D44E5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hrung_EjZL1p5cbwD9GdswfqamdXpJJ 9 3" xfId="47393" xr:uid="{5EEF0A7B-B6D4-4090-8DB2-84D3D26B96DB}"/>
    <cellStyle name="Währung_EjZL1p5cbwD9GdswfqamdXpJJ 9 3" xfId="47394" xr:uid="{4D975A85-5A33-43E2-BB59-FBB4BB74C0E0}"/>
    <cellStyle name="Wahrung_EjZL1p5cbwD9GdswfqamdXpJJ 9 4" xfId="47460" xr:uid="{4B3D25B8-A425-4959-8DD4-53198C45FACF}"/>
    <cellStyle name="Währung_EjZL1p5cbwD9GdswfqamdXpJJ 9 4" xfId="47461" xr:uid="{ADBDF847-D795-46A0-9070-48FB0DAE69FA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FFC585"/>
      <color rgb="FF286A6C"/>
      <color rgb="FFFBBF7F"/>
      <color rgb="FFC57F7F"/>
      <color rgb="FFE2BFBF"/>
      <color rgb="FFA9C3C4"/>
      <color rgb="FF7EA6A7"/>
      <color rgb="FFF79300"/>
      <color rgb="FFE8E8E8"/>
      <color rgb="FFFFAF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1.xml"/><Relationship Id="rId21" Type="http://schemas.openxmlformats.org/officeDocument/2006/relationships/worksheet" Target="worksheets/sheet8.xml"/><Relationship Id="rId42" Type="http://schemas.openxmlformats.org/officeDocument/2006/relationships/chartsheet" Target="chartsheets/sheet32.xml"/><Relationship Id="rId63" Type="http://schemas.openxmlformats.org/officeDocument/2006/relationships/worksheet" Target="worksheets/sheet19.xml"/><Relationship Id="rId84" Type="http://schemas.openxmlformats.org/officeDocument/2006/relationships/externalLink" Target="externalLinks/externalLink18.xml"/><Relationship Id="rId138" Type="http://schemas.openxmlformats.org/officeDocument/2006/relationships/externalLink" Target="externalLinks/externalLink72.xml"/><Relationship Id="rId159" Type="http://schemas.openxmlformats.org/officeDocument/2006/relationships/externalLink" Target="externalLinks/externalLink93.xml"/><Relationship Id="rId170" Type="http://schemas.openxmlformats.org/officeDocument/2006/relationships/externalLink" Target="externalLinks/externalLink104.xml"/><Relationship Id="rId191" Type="http://schemas.openxmlformats.org/officeDocument/2006/relationships/externalLink" Target="externalLinks/externalLink125.xml"/><Relationship Id="rId107" Type="http://schemas.openxmlformats.org/officeDocument/2006/relationships/externalLink" Target="externalLinks/externalLink41.xml"/><Relationship Id="rId11" Type="http://schemas.openxmlformats.org/officeDocument/2006/relationships/chartsheet" Target="chartsheets/sheet5.xml"/><Relationship Id="rId32" Type="http://schemas.openxmlformats.org/officeDocument/2006/relationships/chartsheet" Target="chartsheets/sheet23.xml"/><Relationship Id="rId53" Type="http://schemas.openxmlformats.org/officeDocument/2006/relationships/chartsheet" Target="chartsheets/sheet41.xml"/><Relationship Id="rId74" Type="http://schemas.openxmlformats.org/officeDocument/2006/relationships/externalLink" Target="externalLinks/externalLink8.xml"/><Relationship Id="rId128" Type="http://schemas.openxmlformats.org/officeDocument/2006/relationships/externalLink" Target="externalLinks/externalLink62.xml"/><Relationship Id="rId149" Type="http://schemas.openxmlformats.org/officeDocument/2006/relationships/externalLink" Target="externalLinks/externalLink83.xml"/><Relationship Id="rId5" Type="http://schemas.openxmlformats.org/officeDocument/2006/relationships/chartsheet" Target="chartsheets/sheet2.xml"/><Relationship Id="rId95" Type="http://schemas.openxmlformats.org/officeDocument/2006/relationships/externalLink" Target="externalLinks/externalLink29.xml"/><Relationship Id="rId160" Type="http://schemas.openxmlformats.org/officeDocument/2006/relationships/externalLink" Target="externalLinks/externalLink94.xml"/><Relationship Id="rId181" Type="http://schemas.openxmlformats.org/officeDocument/2006/relationships/externalLink" Target="externalLinks/externalLink115.xml"/><Relationship Id="rId22" Type="http://schemas.openxmlformats.org/officeDocument/2006/relationships/chartsheet" Target="chartsheets/sheet14.xml"/><Relationship Id="rId43" Type="http://schemas.openxmlformats.org/officeDocument/2006/relationships/chartsheet" Target="chartsheets/sheet33.xml"/><Relationship Id="rId64" Type="http://schemas.openxmlformats.org/officeDocument/2006/relationships/chartsheet" Target="chartsheets/sheet45.xml"/><Relationship Id="rId118" Type="http://schemas.openxmlformats.org/officeDocument/2006/relationships/externalLink" Target="externalLinks/externalLink52.xml"/><Relationship Id="rId139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19.xml"/><Relationship Id="rId150" Type="http://schemas.openxmlformats.org/officeDocument/2006/relationships/externalLink" Target="externalLinks/externalLink84.xml"/><Relationship Id="rId171" Type="http://schemas.openxmlformats.org/officeDocument/2006/relationships/externalLink" Target="externalLinks/externalLink105.xml"/><Relationship Id="rId192" Type="http://schemas.openxmlformats.org/officeDocument/2006/relationships/externalLink" Target="externalLinks/externalLink126.xml"/><Relationship Id="rId12" Type="http://schemas.openxmlformats.org/officeDocument/2006/relationships/chartsheet" Target="chartsheets/sheet6.xml"/><Relationship Id="rId33" Type="http://schemas.openxmlformats.org/officeDocument/2006/relationships/chartsheet" Target="chartsheets/sheet24.xml"/><Relationship Id="rId108" Type="http://schemas.openxmlformats.org/officeDocument/2006/relationships/externalLink" Target="externalLinks/externalLink42.xml"/><Relationship Id="rId129" Type="http://schemas.openxmlformats.org/officeDocument/2006/relationships/externalLink" Target="externalLinks/externalLink63.xml"/><Relationship Id="rId54" Type="http://schemas.openxmlformats.org/officeDocument/2006/relationships/chartsheet" Target="chartsheets/sheet42.xml"/><Relationship Id="rId75" Type="http://schemas.openxmlformats.org/officeDocument/2006/relationships/externalLink" Target="externalLinks/externalLink9.xml"/><Relationship Id="rId96" Type="http://schemas.openxmlformats.org/officeDocument/2006/relationships/externalLink" Target="externalLinks/externalLink30.xml"/><Relationship Id="rId140" Type="http://schemas.openxmlformats.org/officeDocument/2006/relationships/externalLink" Target="externalLinks/externalLink74.xml"/><Relationship Id="rId161" Type="http://schemas.openxmlformats.org/officeDocument/2006/relationships/externalLink" Target="externalLinks/externalLink95.xml"/><Relationship Id="rId182" Type="http://schemas.openxmlformats.org/officeDocument/2006/relationships/externalLink" Target="externalLinks/externalLink116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119" Type="http://schemas.openxmlformats.org/officeDocument/2006/relationships/externalLink" Target="externalLinks/externalLink53.xml"/><Relationship Id="rId44" Type="http://schemas.openxmlformats.org/officeDocument/2006/relationships/worksheet" Target="worksheets/sheet11.xml"/><Relationship Id="rId65" Type="http://schemas.openxmlformats.org/officeDocument/2006/relationships/chartsheet" Target="chartsheets/sheet46.xml"/><Relationship Id="rId86" Type="http://schemas.openxmlformats.org/officeDocument/2006/relationships/externalLink" Target="externalLinks/externalLink20.xml"/><Relationship Id="rId130" Type="http://schemas.openxmlformats.org/officeDocument/2006/relationships/externalLink" Target="externalLinks/externalLink64.xml"/><Relationship Id="rId151" Type="http://schemas.openxmlformats.org/officeDocument/2006/relationships/externalLink" Target="externalLinks/externalLink85.xml"/><Relationship Id="rId172" Type="http://schemas.openxmlformats.org/officeDocument/2006/relationships/externalLink" Target="externalLinks/externalLink106.xml"/><Relationship Id="rId193" Type="http://schemas.openxmlformats.org/officeDocument/2006/relationships/theme" Target="theme/theme1.xml"/><Relationship Id="rId13" Type="http://schemas.openxmlformats.org/officeDocument/2006/relationships/chartsheet" Target="chartsheets/sheet7.xml"/><Relationship Id="rId109" Type="http://schemas.openxmlformats.org/officeDocument/2006/relationships/externalLink" Target="externalLinks/externalLink43.xml"/><Relationship Id="rId34" Type="http://schemas.openxmlformats.org/officeDocument/2006/relationships/chartsheet" Target="chartsheets/sheet25.xml"/><Relationship Id="rId55" Type="http://schemas.openxmlformats.org/officeDocument/2006/relationships/chartsheet" Target="chartsheets/sheet43.xml"/><Relationship Id="rId76" Type="http://schemas.openxmlformats.org/officeDocument/2006/relationships/externalLink" Target="externalLinks/externalLink10.xml"/><Relationship Id="rId97" Type="http://schemas.openxmlformats.org/officeDocument/2006/relationships/externalLink" Target="externalLinks/externalLink31.xml"/><Relationship Id="rId120" Type="http://schemas.openxmlformats.org/officeDocument/2006/relationships/externalLink" Target="externalLinks/externalLink54.xml"/><Relationship Id="rId141" Type="http://schemas.openxmlformats.org/officeDocument/2006/relationships/externalLink" Target="externalLinks/externalLink75.xml"/><Relationship Id="rId7" Type="http://schemas.openxmlformats.org/officeDocument/2006/relationships/chartsheet" Target="chartsheets/sheet4.xml"/><Relationship Id="rId71" Type="http://schemas.openxmlformats.org/officeDocument/2006/relationships/externalLink" Target="externalLinks/externalLink5.xml"/><Relationship Id="rId92" Type="http://schemas.openxmlformats.org/officeDocument/2006/relationships/externalLink" Target="externalLinks/externalLink26.xml"/><Relationship Id="rId162" Type="http://schemas.openxmlformats.org/officeDocument/2006/relationships/externalLink" Target="externalLinks/externalLink96.xml"/><Relationship Id="rId183" Type="http://schemas.openxmlformats.org/officeDocument/2006/relationships/externalLink" Target="externalLinks/externalLink117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30.xml"/><Relationship Id="rId45" Type="http://schemas.openxmlformats.org/officeDocument/2006/relationships/chartsheet" Target="chartsheets/sheet34.xml"/><Relationship Id="rId66" Type="http://schemas.openxmlformats.org/officeDocument/2006/relationships/chartsheet" Target="chartsheets/sheet47.xml"/><Relationship Id="rId87" Type="http://schemas.openxmlformats.org/officeDocument/2006/relationships/externalLink" Target="externalLinks/externalLink21.xml"/><Relationship Id="rId110" Type="http://schemas.openxmlformats.org/officeDocument/2006/relationships/externalLink" Target="externalLinks/externalLink44.xml"/><Relationship Id="rId115" Type="http://schemas.openxmlformats.org/officeDocument/2006/relationships/externalLink" Target="externalLinks/externalLink49.xml"/><Relationship Id="rId131" Type="http://schemas.openxmlformats.org/officeDocument/2006/relationships/externalLink" Target="externalLinks/externalLink65.xml"/><Relationship Id="rId136" Type="http://schemas.openxmlformats.org/officeDocument/2006/relationships/externalLink" Target="externalLinks/externalLink70.xml"/><Relationship Id="rId157" Type="http://schemas.openxmlformats.org/officeDocument/2006/relationships/externalLink" Target="externalLinks/externalLink91.xml"/><Relationship Id="rId178" Type="http://schemas.openxmlformats.org/officeDocument/2006/relationships/externalLink" Target="externalLinks/externalLink112.xml"/><Relationship Id="rId61" Type="http://schemas.openxmlformats.org/officeDocument/2006/relationships/worksheet" Target="worksheets/sheet18.xml"/><Relationship Id="rId82" Type="http://schemas.openxmlformats.org/officeDocument/2006/relationships/externalLink" Target="externalLinks/externalLink16.xml"/><Relationship Id="rId152" Type="http://schemas.openxmlformats.org/officeDocument/2006/relationships/externalLink" Target="externalLinks/externalLink86.xml"/><Relationship Id="rId173" Type="http://schemas.openxmlformats.org/officeDocument/2006/relationships/externalLink" Target="externalLinks/externalLink107.xml"/><Relationship Id="rId194" Type="http://schemas.openxmlformats.org/officeDocument/2006/relationships/styles" Target="styles.xml"/><Relationship Id="rId199" Type="http://schemas.openxmlformats.org/officeDocument/2006/relationships/customXml" Target="../customXml/item3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6.xml"/><Relationship Id="rId56" Type="http://schemas.openxmlformats.org/officeDocument/2006/relationships/worksheet" Target="worksheets/sheet13.xml"/><Relationship Id="rId77" Type="http://schemas.openxmlformats.org/officeDocument/2006/relationships/externalLink" Target="externalLinks/externalLink11.xml"/><Relationship Id="rId100" Type="http://schemas.openxmlformats.org/officeDocument/2006/relationships/externalLink" Target="externalLinks/externalLink34.xml"/><Relationship Id="rId105" Type="http://schemas.openxmlformats.org/officeDocument/2006/relationships/externalLink" Target="externalLinks/externalLink39.xml"/><Relationship Id="rId126" Type="http://schemas.openxmlformats.org/officeDocument/2006/relationships/externalLink" Target="externalLinks/externalLink60.xml"/><Relationship Id="rId147" Type="http://schemas.openxmlformats.org/officeDocument/2006/relationships/externalLink" Target="externalLinks/externalLink81.xml"/><Relationship Id="rId168" Type="http://schemas.openxmlformats.org/officeDocument/2006/relationships/externalLink" Target="externalLinks/externalLink102.xml"/><Relationship Id="rId8" Type="http://schemas.openxmlformats.org/officeDocument/2006/relationships/worksheet" Target="worksheets/sheet4.xml"/><Relationship Id="rId51" Type="http://schemas.openxmlformats.org/officeDocument/2006/relationships/chartsheet" Target="chartsheets/sheet39.xml"/><Relationship Id="rId72" Type="http://schemas.openxmlformats.org/officeDocument/2006/relationships/externalLink" Target="externalLinks/externalLink6.xml"/><Relationship Id="rId93" Type="http://schemas.openxmlformats.org/officeDocument/2006/relationships/externalLink" Target="externalLinks/externalLink27.xml"/><Relationship Id="rId98" Type="http://schemas.openxmlformats.org/officeDocument/2006/relationships/externalLink" Target="externalLinks/externalLink32.xml"/><Relationship Id="rId121" Type="http://schemas.openxmlformats.org/officeDocument/2006/relationships/externalLink" Target="externalLinks/externalLink55.xml"/><Relationship Id="rId142" Type="http://schemas.openxmlformats.org/officeDocument/2006/relationships/externalLink" Target="externalLinks/externalLink76.xml"/><Relationship Id="rId163" Type="http://schemas.openxmlformats.org/officeDocument/2006/relationships/externalLink" Target="externalLinks/externalLink97.xml"/><Relationship Id="rId184" Type="http://schemas.openxmlformats.org/officeDocument/2006/relationships/externalLink" Target="externalLinks/externalLink118.xml"/><Relationship Id="rId189" Type="http://schemas.openxmlformats.org/officeDocument/2006/relationships/externalLink" Target="externalLinks/externalLink123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7.xml"/><Relationship Id="rId46" Type="http://schemas.openxmlformats.org/officeDocument/2006/relationships/chartsheet" Target="chartsheets/sheet35.xml"/><Relationship Id="rId67" Type="http://schemas.openxmlformats.org/officeDocument/2006/relationships/externalLink" Target="externalLinks/externalLink1.xml"/><Relationship Id="rId116" Type="http://schemas.openxmlformats.org/officeDocument/2006/relationships/externalLink" Target="externalLinks/externalLink50.xml"/><Relationship Id="rId137" Type="http://schemas.openxmlformats.org/officeDocument/2006/relationships/externalLink" Target="externalLinks/externalLink71.xml"/><Relationship Id="rId158" Type="http://schemas.openxmlformats.org/officeDocument/2006/relationships/externalLink" Target="externalLinks/externalLink92.xml"/><Relationship Id="rId20" Type="http://schemas.openxmlformats.org/officeDocument/2006/relationships/worksheet" Target="worksheets/sheet7.xml"/><Relationship Id="rId41" Type="http://schemas.openxmlformats.org/officeDocument/2006/relationships/chartsheet" Target="chartsheets/sheet31.xml"/><Relationship Id="rId62" Type="http://schemas.openxmlformats.org/officeDocument/2006/relationships/chartsheet" Target="chartsheets/sheet44.xml"/><Relationship Id="rId83" Type="http://schemas.openxmlformats.org/officeDocument/2006/relationships/externalLink" Target="externalLinks/externalLink17.xml"/><Relationship Id="rId88" Type="http://schemas.openxmlformats.org/officeDocument/2006/relationships/externalLink" Target="externalLinks/externalLink22.xml"/><Relationship Id="rId111" Type="http://schemas.openxmlformats.org/officeDocument/2006/relationships/externalLink" Target="externalLinks/externalLink45.xml"/><Relationship Id="rId132" Type="http://schemas.openxmlformats.org/officeDocument/2006/relationships/externalLink" Target="externalLinks/externalLink66.xml"/><Relationship Id="rId153" Type="http://schemas.openxmlformats.org/officeDocument/2006/relationships/externalLink" Target="externalLinks/externalLink87.xml"/><Relationship Id="rId174" Type="http://schemas.openxmlformats.org/officeDocument/2006/relationships/externalLink" Target="externalLinks/externalLink108.xml"/><Relationship Id="rId179" Type="http://schemas.openxmlformats.org/officeDocument/2006/relationships/externalLink" Target="externalLinks/externalLink113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24.xml"/><Relationship Id="rId15" Type="http://schemas.openxmlformats.org/officeDocument/2006/relationships/chartsheet" Target="chartsheets/sheet9.xml"/><Relationship Id="rId36" Type="http://schemas.openxmlformats.org/officeDocument/2006/relationships/worksheet" Target="worksheets/sheet10.xml"/><Relationship Id="rId57" Type="http://schemas.openxmlformats.org/officeDocument/2006/relationships/worksheet" Target="worksheets/sheet14.xml"/><Relationship Id="rId106" Type="http://schemas.openxmlformats.org/officeDocument/2006/relationships/externalLink" Target="externalLinks/externalLink40.xml"/><Relationship Id="rId127" Type="http://schemas.openxmlformats.org/officeDocument/2006/relationships/externalLink" Target="externalLinks/externalLink61.xml"/><Relationship Id="rId10" Type="http://schemas.openxmlformats.org/officeDocument/2006/relationships/worksheet" Target="worksheets/sheet6.xml"/><Relationship Id="rId31" Type="http://schemas.openxmlformats.org/officeDocument/2006/relationships/chartsheet" Target="chartsheets/sheet22.xml"/><Relationship Id="rId52" Type="http://schemas.openxmlformats.org/officeDocument/2006/relationships/chartsheet" Target="chartsheets/sheet40.xml"/><Relationship Id="rId73" Type="http://schemas.openxmlformats.org/officeDocument/2006/relationships/externalLink" Target="externalLinks/externalLink7.xml"/><Relationship Id="rId78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8.xml"/><Relationship Id="rId99" Type="http://schemas.openxmlformats.org/officeDocument/2006/relationships/externalLink" Target="externalLinks/externalLink33.xml"/><Relationship Id="rId101" Type="http://schemas.openxmlformats.org/officeDocument/2006/relationships/externalLink" Target="externalLinks/externalLink35.xml"/><Relationship Id="rId122" Type="http://schemas.openxmlformats.org/officeDocument/2006/relationships/externalLink" Target="externalLinks/externalLink56.xml"/><Relationship Id="rId143" Type="http://schemas.openxmlformats.org/officeDocument/2006/relationships/externalLink" Target="externalLinks/externalLink77.xml"/><Relationship Id="rId148" Type="http://schemas.openxmlformats.org/officeDocument/2006/relationships/externalLink" Target="externalLinks/externalLink82.xml"/><Relationship Id="rId164" Type="http://schemas.openxmlformats.org/officeDocument/2006/relationships/externalLink" Target="externalLinks/externalLink98.xml"/><Relationship Id="rId169" Type="http://schemas.openxmlformats.org/officeDocument/2006/relationships/externalLink" Target="externalLinks/externalLink103.xml"/><Relationship Id="rId185" Type="http://schemas.openxmlformats.org/officeDocument/2006/relationships/externalLink" Target="externalLinks/externalLink119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80" Type="http://schemas.openxmlformats.org/officeDocument/2006/relationships/externalLink" Target="externalLinks/externalLink114.xml"/><Relationship Id="rId26" Type="http://schemas.openxmlformats.org/officeDocument/2006/relationships/chartsheet" Target="chartsheets/sheet18.xml"/><Relationship Id="rId47" Type="http://schemas.openxmlformats.org/officeDocument/2006/relationships/chartsheet" Target="chartsheets/sheet36.xml"/><Relationship Id="rId68" Type="http://schemas.openxmlformats.org/officeDocument/2006/relationships/externalLink" Target="externalLinks/externalLink2.xml"/><Relationship Id="rId89" Type="http://schemas.openxmlformats.org/officeDocument/2006/relationships/externalLink" Target="externalLinks/externalLink23.xml"/><Relationship Id="rId112" Type="http://schemas.openxmlformats.org/officeDocument/2006/relationships/externalLink" Target="externalLinks/externalLink46.xml"/><Relationship Id="rId133" Type="http://schemas.openxmlformats.org/officeDocument/2006/relationships/externalLink" Target="externalLinks/externalLink67.xml"/><Relationship Id="rId154" Type="http://schemas.openxmlformats.org/officeDocument/2006/relationships/externalLink" Target="externalLinks/externalLink88.xml"/><Relationship Id="rId175" Type="http://schemas.openxmlformats.org/officeDocument/2006/relationships/externalLink" Target="externalLinks/externalLink109.xml"/><Relationship Id="rId196" Type="http://schemas.openxmlformats.org/officeDocument/2006/relationships/calcChain" Target="calcChain.xml"/><Relationship Id="rId16" Type="http://schemas.openxmlformats.org/officeDocument/2006/relationships/chartsheet" Target="chartsheets/sheet10.xml"/><Relationship Id="rId37" Type="http://schemas.openxmlformats.org/officeDocument/2006/relationships/chartsheet" Target="chartsheets/sheet27.xml"/><Relationship Id="rId58" Type="http://schemas.openxmlformats.org/officeDocument/2006/relationships/worksheet" Target="worksheets/sheet15.xml"/><Relationship Id="rId79" Type="http://schemas.openxmlformats.org/officeDocument/2006/relationships/externalLink" Target="externalLinks/externalLink13.xml"/><Relationship Id="rId102" Type="http://schemas.openxmlformats.org/officeDocument/2006/relationships/externalLink" Target="externalLinks/externalLink36.xml"/><Relationship Id="rId123" Type="http://schemas.openxmlformats.org/officeDocument/2006/relationships/externalLink" Target="externalLinks/externalLink57.xml"/><Relationship Id="rId144" Type="http://schemas.openxmlformats.org/officeDocument/2006/relationships/externalLink" Target="externalLinks/externalLink78.xml"/><Relationship Id="rId90" Type="http://schemas.openxmlformats.org/officeDocument/2006/relationships/externalLink" Target="externalLinks/externalLink24.xml"/><Relationship Id="rId165" Type="http://schemas.openxmlformats.org/officeDocument/2006/relationships/externalLink" Target="externalLinks/externalLink99.xml"/><Relationship Id="rId186" Type="http://schemas.openxmlformats.org/officeDocument/2006/relationships/externalLink" Target="externalLinks/externalLink120.xml"/><Relationship Id="rId27" Type="http://schemas.openxmlformats.org/officeDocument/2006/relationships/worksheet" Target="worksheets/sheet9.xml"/><Relationship Id="rId48" Type="http://schemas.openxmlformats.org/officeDocument/2006/relationships/chartsheet" Target="chartsheets/sheet37.xml"/><Relationship Id="rId69" Type="http://schemas.openxmlformats.org/officeDocument/2006/relationships/externalLink" Target="externalLinks/externalLink3.xml"/><Relationship Id="rId113" Type="http://schemas.openxmlformats.org/officeDocument/2006/relationships/externalLink" Target="externalLinks/externalLink47.xml"/><Relationship Id="rId134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14.xml"/><Relationship Id="rId155" Type="http://schemas.openxmlformats.org/officeDocument/2006/relationships/externalLink" Target="externalLinks/externalLink89.xml"/><Relationship Id="rId176" Type="http://schemas.openxmlformats.org/officeDocument/2006/relationships/externalLink" Target="externalLinks/externalLink110.xml"/><Relationship Id="rId197" Type="http://schemas.openxmlformats.org/officeDocument/2006/relationships/customXml" Target="../customXml/item1.xml"/><Relationship Id="rId17" Type="http://schemas.openxmlformats.org/officeDocument/2006/relationships/chartsheet" Target="chartsheets/sheet11.xml"/><Relationship Id="rId38" Type="http://schemas.openxmlformats.org/officeDocument/2006/relationships/chartsheet" Target="chartsheets/sheet28.xml"/><Relationship Id="rId59" Type="http://schemas.openxmlformats.org/officeDocument/2006/relationships/worksheet" Target="worksheets/sheet16.xml"/><Relationship Id="rId103" Type="http://schemas.openxmlformats.org/officeDocument/2006/relationships/externalLink" Target="externalLinks/externalLink37.xml"/><Relationship Id="rId124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4.xml"/><Relationship Id="rId91" Type="http://schemas.openxmlformats.org/officeDocument/2006/relationships/externalLink" Target="externalLinks/externalLink25.xml"/><Relationship Id="rId145" Type="http://schemas.openxmlformats.org/officeDocument/2006/relationships/externalLink" Target="externalLinks/externalLink79.xml"/><Relationship Id="rId166" Type="http://schemas.openxmlformats.org/officeDocument/2006/relationships/externalLink" Target="externalLinks/externalLink100.xml"/><Relationship Id="rId187" Type="http://schemas.openxmlformats.org/officeDocument/2006/relationships/externalLink" Target="externalLinks/externalLink121.xml"/><Relationship Id="rId1" Type="http://schemas.openxmlformats.org/officeDocument/2006/relationships/worksheet" Target="worksheets/sheet1.xml"/><Relationship Id="rId28" Type="http://schemas.openxmlformats.org/officeDocument/2006/relationships/chartsheet" Target="chartsheets/sheet19.xml"/><Relationship Id="rId49" Type="http://schemas.openxmlformats.org/officeDocument/2006/relationships/worksheet" Target="worksheets/sheet12.xml"/><Relationship Id="rId114" Type="http://schemas.openxmlformats.org/officeDocument/2006/relationships/externalLink" Target="externalLinks/externalLink48.xml"/><Relationship Id="rId60" Type="http://schemas.openxmlformats.org/officeDocument/2006/relationships/worksheet" Target="worksheets/sheet17.xml"/><Relationship Id="rId81" Type="http://schemas.openxmlformats.org/officeDocument/2006/relationships/externalLink" Target="externalLinks/externalLink15.xml"/><Relationship Id="rId135" Type="http://schemas.openxmlformats.org/officeDocument/2006/relationships/externalLink" Target="externalLinks/externalLink69.xml"/><Relationship Id="rId156" Type="http://schemas.openxmlformats.org/officeDocument/2006/relationships/externalLink" Target="externalLinks/externalLink90.xml"/><Relationship Id="rId177" Type="http://schemas.openxmlformats.org/officeDocument/2006/relationships/externalLink" Target="externalLinks/externalLink111.xml"/><Relationship Id="rId198" Type="http://schemas.openxmlformats.org/officeDocument/2006/relationships/customXml" Target="../customXml/item2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9.xml"/><Relationship Id="rId50" Type="http://schemas.openxmlformats.org/officeDocument/2006/relationships/chartsheet" Target="chartsheets/sheet38.xml"/><Relationship Id="rId104" Type="http://schemas.openxmlformats.org/officeDocument/2006/relationships/externalLink" Target="externalLinks/externalLink38.xml"/><Relationship Id="rId125" Type="http://schemas.openxmlformats.org/officeDocument/2006/relationships/externalLink" Target="externalLinks/externalLink59.xml"/><Relationship Id="rId146" Type="http://schemas.openxmlformats.org/officeDocument/2006/relationships/externalLink" Target="externalLinks/externalLink80.xml"/><Relationship Id="rId167" Type="http://schemas.openxmlformats.org/officeDocument/2006/relationships/externalLink" Target="externalLinks/externalLink101.xml"/><Relationship Id="rId188" Type="http://schemas.openxmlformats.org/officeDocument/2006/relationships/externalLink" Target="externalLinks/externalLink12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2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төсөөлөл'!$B$5:$Y$5</c:f>
              <c:numCache>
                <c:formatCode>0.0%</c:formatCode>
                <c:ptCount val="24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0.11889106300000001</c:v>
                </c:pt>
                <c:pt idx="5">
                  <c:v>0.10110219400000001</c:v>
                </c:pt>
                <c:pt idx="6">
                  <c:v>9.0045338699999991E-2</c:v>
                </c:pt>
                <c:pt idx="7">
                  <c:v>8.3241717899999998E-2</c:v>
                </c:pt>
                <c:pt idx="8">
                  <c:v>6.5191244199999998E-2</c:v>
                </c:pt>
                <c:pt idx="9">
                  <c:v>4.6125706900000001E-2</c:v>
                </c:pt>
                <c:pt idx="10">
                  <c:v>5.3849710899999993E-2</c:v>
                </c:pt>
                <c:pt idx="11">
                  <c:v>7.2850494200000004E-2</c:v>
                </c:pt>
                <c:pt idx="12">
                  <c:v>9.7528718299999997E-2</c:v>
                </c:pt>
                <c:pt idx="13">
                  <c:v>7.8232321100000002E-2</c:v>
                </c:pt>
                <c:pt idx="14">
                  <c:v>8.6999999999999994E-2</c:v>
                </c:pt>
                <c:pt idx="15">
                  <c:v>6.1823794500000001E-2</c:v>
                </c:pt>
                <c:pt idx="16">
                  <c:v>3.6180909499999997E-2</c:v>
                </c:pt>
                <c:pt idx="17">
                  <c:v>2.7385524100000006E-2</c:v>
                </c:pt>
                <c:pt idx="18">
                  <c:v>3.8884934249999933E-3</c:v>
                </c:pt>
                <c:pt idx="19">
                  <c:v>-1.1094987400000013E-2</c:v>
                </c:pt>
                <c:pt idx="20">
                  <c:v>-1.8207123199999994E-2</c:v>
                </c:pt>
                <c:pt idx="21">
                  <c:v>-2.2905164799999989E-2</c:v>
                </c:pt>
                <c:pt idx="22">
                  <c:v>-2.9125902600000003E-2</c:v>
                </c:pt>
                <c:pt idx="23">
                  <c:v>-3.5576027900000001E-2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3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төсөөлөл'!$B$6:$Y$6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1.0288749999999999E-2</c:v>
                </c:pt>
                <c:pt idx="16">
                  <c:v>1.9257028100000004E-2</c:v>
                </c:pt>
                <c:pt idx="17">
                  <c:v>2.86906195E-2</c:v>
                </c:pt>
                <c:pt idx="18">
                  <c:v>3.7411116874999997E-2</c:v>
                </c:pt>
                <c:pt idx="19">
                  <c:v>4.1609354100000003E-2</c:v>
                </c:pt>
                <c:pt idx="20">
                  <c:v>4.39908813E-2</c:v>
                </c:pt>
                <c:pt idx="21">
                  <c:v>4.5244178900000001E-2</c:v>
                </c:pt>
                <c:pt idx="22">
                  <c:v>4.5806600500000003E-2</c:v>
                </c:pt>
                <c:pt idx="23">
                  <c:v>4.6009985900000001E-2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4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төсөөлөл'!$B$7:$Y$7</c:f>
              <c:numCache>
                <c:formatCode>0.0%</c:formatCode>
                <c:ptCount val="24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5.8891833000000032E-3</c:v>
                </c:pt>
                <c:pt idx="16">
                  <c:v>1.1098778599999998E-2</c:v>
                </c:pt>
                <c:pt idx="17">
                  <c:v>1.6654879900000003E-2</c:v>
                </c:pt>
                <c:pt idx="18">
                  <c:v>2.1872130399999988E-2</c:v>
                </c:pt>
                <c:pt idx="19">
                  <c:v>2.4415929600000004E-2</c:v>
                </c:pt>
                <c:pt idx="20">
                  <c:v>2.5865482499999995E-2</c:v>
                </c:pt>
                <c:pt idx="21">
                  <c:v>2.6631472100000008E-2</c:v>
                </c:pt>
                <c:pt idx="22">
                  <c:v>2.6979291700000001E-2</c:v>
                </c:pt>
                <c:pt idx="23">
                  <c:v>2.7108619600000002E-2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5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төсөөлөл'!$B$8:$Y$8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4.9982722000000007E-3</c:v>
                </c:pt>
                <c:pt idx="16">
                  <c:v>9.4632837999999997E-3</c:v>
                </c:pt>
                <c:pt idx="17">
                  <c:v>1.4268976499999989E-2</c:v>
                </c:pt>
                <c:pt idx="18">
                  <c:v>1.8828259300000011E-2</c:v>
                </c:pt>
                <c:pt idx="19">
                  <c:v>2.1069703700000005E-2</c:v>
                </c:pt>
                <c:pt idx="20">
                  <c:v>2.235075940000001E-2</c:v>
                </c:pt>
                <c:pt idx="21">
                  <c:v>2.3029513799999991E-2</c:v>
                </c:pt>
                <c:pt idx="22">
                  <c:v>2.3340010400000007E-2</c:v>
                </c:pt>
                <c:pt idx="23">
                  <c:v>2.3457422399999997E-2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6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төсөөлөл'!$B$9:$Y$9</c:f>
              <c:numCache>
                <c:formatCode>0.0%</c:formatCode>
                <c:ptCount val="24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5.0214479999999978E-3</c:v>
                </c:pt>
                <c:pt idx="16">
                  <c:v>9.5473826000000012E-3</c:v>
                </c:pt>
                <c:pt idx="17">
                  <c:v>1.4459216300000008E-2</c:v>
                </c:pt>
                <c:pt idx="18">
                  <c:v>1.9162685700000001E-2</c:v>
                </c:pt>
                <c:pt idx="19">
                  <c:v>2.1492224399999982E-2</c:v>
                </c:pt>
                <c:pt idx="20">
                  <c:v>2.2827198999999992E-2</c:v>
                </c:pt>
                <c:pt idx="21">
                  <c:v>2.3536202500000006E-2</c:v>
                </c:pt>
                <c:pt idx="22">
                  <c:v>2.3862636499999992E-2</c:v>
                </c:pt>
                <c:pt idx="23">
                  <c:v>2.3987858799999998E-2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7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төсөөлөл'!$B$10:$Y$10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5.9765747000000008E-3</c:v>
                </c:pt>
                <c:pt idx="16">
                  <c:v>1.1415906099999998E-2</c:v>
                </c:pt>
                <c:pt idx="17">
                  <c:v>1.7372282000000003E-2</c:v>
                </c:pt>
                <c:pt idx="18">
                  <c:v>2.3133333800000003E-2</c:v>
                </c:pt>
                <c:pt idx="19">
                  <c:v>2.6009410900000016E-2</c:v>
                </c:pt>
                <c:pt idx="20">
                  <c:v>2.7662348000000003E-2</c:v>
                </c:pt>
                <c:pt idx="21">
                  <c:v>2.8542442200000004E-2</c:v>
                </c:pt>
                <c:pt idx="22">
                  <c:v>2.8950382599999994E-2</c:v>
                </c:pt>
                <c:pt idx="23">
                  <c:v>2.9109175000000004E-2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8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төсөөлөл'!$B$11:$Y$11</c:f>
              <c:numCache>
                <c:formatCode>0.0%</c:formatCode>
                <c:ptCount val="24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1.0600518400000009E-2</c:v>
                </c:pt>
                <c:pt idx="16">
                  <c:v>2.0388471899999996E-2</c:v>
                </c:pt>
                <c:pt idx="17">
                  <c:v>3.1250514000000007E-2</c:v>
                </c:pt>
                <c:pt idx="18">
                  <c:v>4.1912318000000004E-2</c:v>
                </c:pt>
                <c:pt idx="19">
                  <c:v>4.7297133999999991E-2</c:v>
                </c:pt>
                <c:pt idx="20">
                  <c:v>5.0405088999999986E-2</c:v>
                </c:pt>
                <c:pt idx="21">
                  <c:v>5.2065982999999982E-2</c:v>
                </c:pt>
                <c:pt idx="22">
                  <c:v>5.2843193999999968E-2</c:v>
                </c:pt>
                <c:pt idx="23">
                  <c:v>5.3151861999999994E-2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төсөөлөл'!$B$14:$Y$14</c:f>
              <c:numCache>
                <c:formatCode>0.0%</c:formatCode>
                <c:ptCount val="24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11"/>
          <c:order val="1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төсөөлөл'!$B$16:$Y$16</c:f>
              <c:numCache>
                <c:formatCode>0.0%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13"/>
          <c:order val="9"/>
          <c:tx>
            <c:strRef>
              <c:f>'1.1.Инфляцын төсөөлөл'!$A$12</c:f>
              <c:strCache>
                <c:ptCount val="1"/>
                <c:pt idx="0">
                  <c:v>Инфляцын төсөөлөл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'1.1.Инфляцын төсөөлөл'!$B$12:$Y$12</c:f>
              <c:numCache>
                <c:formatCode>0.0%</c:formatCode>
                <c:ptCount val="24"/>
                <c:pt idx="0">
                  <c:v>0.15390988166581643</c:v>
                </c:pt>
                <c:pt idx="1">
                  <c:v>0.16320880102517865</c:v>
                </c:pt>
                <c:pt idx="2">
                  <c:v>0.14886988473313001</c:v>
                </c:pt>
                <c:pt idx="3">
                  <c:v>0.14072324728950658</c:v>
                </c:pt>
                <c:pt idx="4">
                  <c:v>0.1211294314545428</c:v>
                </c:pt>
                <c:pt idx="5">
                  <c:v>0.10487549547803421</c:v>
                </c:pt>
                <c:pt idx="6">
                  <c:v>8.9190921299841408E-2</c:v>
                </c:pt>
                <c:pt idx="7">
                  <c:v>7.7125846441973067E-2</c:v>
                </c:pt>
                <c:pt idx="8">
                  <c:v>6.3835283165284862E-2</c:v>
                </c:pt>
                <c:pt idx="9">
                  <c:v>5.1361911624015377E-2</c:v>
                </c:pt>
                <c:pt idx="10">
                  <c:v>5.8514840548848479E-2</c:v>
                </c:pt>
                <c:pt idx="11">
                  <c:v>7.4498969660030223E-2</c:v>
                </c:pt>
                <c:pt idx="12">
                  <c:v>9.1529202472504956E-2</c:v>
                </c:pt>
                <c:pt idx="13">
                  <c:v>8.37656890521985E-2</c:v>
                </c:pt>
                <c:pt idx="14">
                  <c:v>8.6503443723962903E-2</c:v>
                </c:pt>
                <c:pt idx="15">
                  <c:v>8.3000000000000004E-2</c:v>
                </c:pt>
                <c:pt idx="16">
                  <c:v>7.5999999999999998E-2</c:v>
                </c:pt>
                <c:pt idx="17">
                  <c:v>8.6999999999999994E-2</c:v>
                </c:pt>
                <c:pt idx="18">
                  <c:v>8.199999999999999E-2</c:v>
                </c:pt>
                <c:pt idx="19">
                  <c:v>7.5999999999999998E-2</c:v>
                </c:pt>
                <c:pt idx="20">
                  <c:v>7.400000000000001E-2</c:v>
                </c:pt>
                <c:pt idx="21">
                  <c:v>7.2000000000000008E-2</c:v>
                </c:pt>
                <c:pt idx="22">
                  <c:v>6.7000000000000004E-2</c:v>
                </c:pt>
                <c:pt idx="23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5759-48CB-9DAA-640184437F6F}"/>
            </c:ext>
          </c:extLst>
        </c:ser>
        <c:ser>
          <c:idx val="8"/>
          <c:order val="10"/>
          <c:tx>
            <c:strRef>
              <c:f>'1.1.Инфляцын төсөөлөл'!$A$13</c:f>
              <c:strCache>
                <c:ptCount val="1"/>
                <c:pt idx="0">
                  <c:v>Өмнөх төсөөлөл 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төсөөлөл'!$B$13:$Y$13</c:f>
              <c:numCache>
                <c:formatCode>0.0%</c:formatCode>
                <c:ptCount val="24"/>
                <c:pt idx="0">
                  <c:v>0.15390988166581643</c:v>
                </c:pt>
                <c:pt idx="1">
                  <c:v>0.16320880102517865</c:v>
                </c:pt>
                <c:pt idx="2">
                  <c:v>0.14886988473313001</c:v>
                </c:pt>
                <c:pt idx="3">
                  <c:v>0.14072324728950658</c:v>
                </c:pt>
                <c:pt idx="4">
                  <c:v>0.1211294314545428</c:v>
                </c:pt>
                <c:pt idx="5">
                  <c:v>0.10487549547803421</c:v>
                </c:pt>
                <c:pt idx="6">
                  <c:v>8.9190921299841408E-2</c:v>
                </c:pt>
                <c:pt idx="7">
                  <c:v>7.7125846441973067E-2</c:v>
                </c:pt>
                <c:pt idx="8">
                  <c:v>6.3835283165284862E-2</c:v>
                </c:pt>
                <c:pt idx="9">
                  <c:v>5.1361911624015377E-2</c:v>
                </c:pt>
                <c:pt idx="10">
                  <c:v>5.8514840548848479E-2</c:v>
                </c:pt>
                <c:pt idx="11">
                  <c:v>7.4498969660030223E-2</c:v>
                </c:pt>
                <c:pt idx="12">
                  <c:v>9.1529202472504956E-2</c:v>
                </c:pt>
                <c:pt idx="13">
                  <c:v>8.37656890521985E-2</c:v>
                </c:pt>
                <c:pt idx="14">
                  <c:v>8.6503443723962903E-2</c:v>
                </c:pt>
                <c:pt idx="15">
                  <c:v>8.1116933099999997E-2</c:v>
                </c:pt>
                <c:pt idx="16">
                  <c:v>7.5871707400000002E-2</c:v>
                </c:pt>
                <c:pt idx="17">
                  <c:v>8.1262953200000002E-2</c:v>
                </c:pt>
                <c:pt idx="18">
                  <c:v>7.44340738E-2</c:v>
                </c:pt>
                <c:pt idx="19">
                  <c:v>6.8556273200000004E-2</c:v>
                </c:pt>
                <c:pt idx="20">
                  <c:v>6.2471024100000001E-2</c:v>
                </c:pt>
                <c:pt idx="21">
                  <c:v>5.7773608599999998E-2</c:v>
                </c:pt>
                <c:pt idx="22">
                  <c:v>5.4422359000000003E-2</c:v>
                </c:pt>
                <c:pt idx="23">
                  <c:v>5.0681960999999998E-2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12"/>
          <c:order val="11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төсөөлөл'!$B$17:$Y$17</c:f>
              <c:numCache>
                <c:formatCode>0.0%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ser>
          <c:idx val="9"/>
          <c:order val="12"/>
          <c:tx>
            <c:strRef>
              <c:f>'1.1.Инфляцын төсөөлөл'!$A$15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төсөөлөл'!$B$15:$Y$15</c:f>
              <c:numCache>
                <c:formatCode>0.0%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4.088881197542614E-2"/>
          <c:y val="2.4105844560655332E-2"/>
          <c:w val="0.89999989581839346"/>
          <c:h val="3.800111349717649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4.9936278384541934E-2"/>
          <c:w val="0.94474048313514325"/>
          <c:h val="0.85157928934758154"/>
        </c:manualLayout>
      </c:layout>
      <c:lineChart>
        <c:grouping val="standard"/>
        <c:varyColors val="0"/>
        <c:ser>
          <c:idx val="1"/>
          <c:order val="1"/>
          <c:tx>
            <c:strRef>
              <c:f>'2. ЭЗӨ-2'!$A$34</c:f>
              <c:strCache>
                <c:ptCount val="1"/>
                <c:pt idx="0">
                  <c:v>Үйлчилгээ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ЭЗӨ-2'!$V$34:$AO$34</c15:sqref>
                  </c15:fullRef>
                </c:ext>
              </c:extLst>
              <c:f>'2. ЭЗӨ-2'!$Z$34:$AO$34</c:f>
              <c:numCache>
                <c:formatCode>0.0%</c:formatCode>
                <c:ptCount val="16"/>
                <c:pt idx="0">
                  <c:v>2.7929135396124405E-2</c:v>
                </c:pt>
                <c:pt idx="1">
                  <c:v>8.4190092494158542E-2</c:v>
                </c:pt>
                <c:pt idx="2">
                  <c:v>7.5363187315037772E-2</c:v>
                </c:pt>
                <c:pt idx="3">
                  <c:v>8.3229924047169002E-2</c:v>
                </c:pt>
                <c:pt idx="4">
                  <c:v>7.5178835749561745E-2</c:v>
                </c:pt>
                <c:pt idx="5">
                  <c:v>8.3560950991965699E-2</c:v>
                </c:pt>
                <c:pt idx="6">
                  <c:v>0.11815497885569304</c:v>
                </c:pt>
                <c:pt idx="7">
                  <c:v>0.11136898044807975</c:v>
                </c:pt>
                <c:pt idx="8">
                  <c:v>8.1676480225597148E-2</c:v>
                </c:pt>
                <c:pt idx="9">
                  <c:v>0.12167603139412675</c:v>
                </c:pt>
                <c:pt idx="10">
                  <c:v>0.11839920615203114</c:v>
                </c:pt>
                <c:pt idx="11">
                  <c:v>0.11404104110654734</c:v>
                </c:pt>
                <c:pt idx="12">
                  <c:v>2.7725830161364318E-2</c:v>
                </c:pt>
                <c:pt idx="13">
                  <c:v>3.88398248595756E-3</c:v>
                </c:pt>
                <c:pt idx="14">
                  <c:v>9.6680095695116375E-3</c:v>
                </c:pt>
                <c:pt idx="15">
                  <c:v>3.7295631988811584E-2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ser>
          <c:idx val="0"/>
          <c:order val="3"/>
          <c:tx>
            <c:strRef>
              <c:f>'2. ЭЗӨ-2'!$A$33</c:f>
              <c:strCache>
                <c:ptCount val="1"/>
                <c:pt idx="0">
                  <c:v>Аж үйлдвэр, барилга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286A6C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ЭЗӨ-2'!$V$33:$AO$33</c15:sqref>
                  </c15:fullRef>
                </c:ext>
              </c:extLst>
              <c:f>'2. ЭЗӨ-2'!$Z$33:$AO$33</c:f>
              <c:numCache>
                <c:formatCode>0.0%</c:formatCode>
                <c:ptCount val="16"/>
                <c:pt idx="0">
                  <c:v>-6.8782677817115001E-2</c:v>
                </c:pt>
                <c:pt idx="1">
                  <c:v>4.096294197985606E-2</c:v>
                </c:pt>
                <c:pt idx="2">
                  <c:v>0.10181473698023646</c:v>
                </c:pt>
                <c:pt idx="3">
                  <c:v>0.10527258286438013</c:v>
                </c:pt>
                <c:pt idx="4">
                  <c:v>-2.2168260602651757E-2</c:v>
                </c:pt>
                <c:pt idx="5">
                  <c:v>6.8178221874723777E-2</c:v>
                </c:pt>
                <c:pt idx="6">
                  <c:v>6.6744585876494122E-2</c:v>
                </c:pt>
                <c:pt idx="7">
                  <c:v>5.1980462601391331E-2</c:v>
                </c:pt>
                <c:pt idx="8">
                  <c:v>7.0678919386406136E-2</c:v>
                </c:pt>
                <c:pt idx="9">
                  <c:v>6.7931819962769868E-2</c:v>
                </c:pt>
                <c:pt idx="10">
                  <c:v>-6.6866052923248764E-2</c:v>
                </c:pt>
                <c:pt idx="11">
                  <c:v>1.5120824601204452E-2</c:v>
                </c:pt>
                <c:pt idx="12">
                  <c:v>4.8268441475490587E-2</c:v>
                </c:pt>
                <c:pt idx="13">
                  <c:v>0.13393202026148665</c:v>
                </c:pt>
                <c:pt idx="14">
                  <c:v>0.12367819556036919</c:v>
                </c:pt>
                <c:pt idx="15">
                  <c:v>0.12336642095918493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9F31-4325-84F1-D7941F14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ЭЗӨ-2'!$A$32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ЭЗӨ-2'!$V$32:$AO$32</c15:sqref>
                        </c15:fullRef>
                        <c15:formulaRef>
                          <c15:sqref>'2. ЭЗӨ-2'!$Z$32:$AO$32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-0.24817099012329025</c:v>
                      </c:pt>
                      <c:pt idx="9">
                        <c:v>-0.2697135705290935</c:v>
                      </c:pt>
                      <c:pt idx="10">
                        <c:v>-0.2188775413400047</c:v>
                      </c:pt>
                      <c:pt idx="11">
                        <c:v>-0.42547359637277693</c:v>
                      </c:pt>
                      <c:pt idx="12">
                        <c:v>0.35640265307688601</c:v>
                      </c:pt>
                      <c:pt idx="13">
                        <c:v>0.35640265307688601</c:v>
                      </c:pt>
                      <c:pt idx="14">
                        <c:v>0.30755598305879106</c:v>
                      </c:pt>
                      <c:pt idx="15">
                        <c:v>0.30350948235422104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ЭЗӨ-2'!$A$40</c15:sqref>
                        </c15:formulaRef>
                      </c:ext>
                    </c:extLst>
                    <c:strCache>
                      <c:ptCount val="1"/>
                      <c:pt idx="0">
                        <c:v>Бүт.цэвэр татвар</c:v>
                      </c:pt>
                    </c:strCache>
                  </c:strRef>
                </c:tx>
                <c:spPr>
                  <a:ln w="28575" cap="rnd">
                    <a:solidFill>
                      <a:srgbClr val="C57F7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ЭЗӨ-2'!$V$40:$AO$40</c15:sqref>
                        </c15:fullRef>
                        <c15:formulaRef>
                          <c15:sqref>'2. ЭЗӨ-2'!$Z$40:$AO$40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9.7677528370431421E-2</c:v>
                      </c:pt>
                      <c:pt idx="1">
                        <c:v>0.13646737888890081</c:v>
                      </c:pt>
                      <c:pt idx="2">
                        <c:v>0.1202756607808817</c:v>
                      </c:pt>
                      <c:pt idx="3">
                        <c:v>9.3092371584513112E-2</c:v>
                      </c:pt>
                      <c:pt idx="4">
                        <c:v>-3.7130297238459842E-2</c:v>
                      </c:pt>
                      <c:pt idx="5">
                        <c:v>7.5792133372497794E-2</c:v>
                      </c:pt>
                      <c:pt idx="6">
                        <c:v>7.5979064886316561E-2</c:v>
                      </c:pt>
                      <c:pt idx="7">
                        <c:v>0.22233300825919144</c:v>
                      </c:pt>
                      <c:pt idx="8">
                        <c:v>0.12149740891866978</c:v>
                      </c:pt>
                      <c:pt idx="9">
                        <c:v>0.15032935695615879</c:v>
                      </c:pt>
                      <c:pt idx="10">
                        <c:v>0.12236875078177811</c:v>
                      </c:pt>
                      <c:pt idx="11">
                        <c:v>0.22339358148307742</c:v>
                      </c:pt>
                      <c:pt idx="12">
                        <c:v>-3.0772737399679118E-2</c:v>
                      </c:pt>
                      <c:pt idx="13">
                        <c:v>3.8876583763450823E-2</c:v>
                      </c:pt>
                      <c:pt idx="14">
                        <c:v>-7.2908622191374173E-2</c:v>
                      </c:pt>
                      <c:pt idx="15">
                        <c:v>0.10635471502511273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F11-4CB6-97EA-4DD82480129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ЭЗӨ-2'!$A$35</c15:sqref>
                        </c15:formulaRef>
                      </c:ext>
                    </c:extLst>
                    <c:strCache>
                      <c:ptCount val="1"/>
                      <c:pt idx="0">
                        <c:v>Тээврээс 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ЭЗӨ-2'!$V$35:$AO$35</c15:sqref>
                        </c15:fullRef>
                        <c15:formulaRef>
                          <c15:sqref>'2. ЭЗӨ-2'!$Z$35:$AO$35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3.6810091091040942E-2</c:v>
                      </c:pt>
                      <c:pt idx="5">
                        <c:v>4.7602294558386049E-2</c:v>
                      </c:pt>
                      <c:pt idx="6">
                        <c:v>6.9429259215627592E-2</c:v>
                      </c:pt>
                      <c:pt idx="7">
                        <c:v>0.10811604614510828</c:v>
                      </c:pt>
                      <c:pt idx="8">
                        <c:v>6.7304872417792483E-2</c:v>
                      </c:pt>
                      <c:pt idx="9">
                        <c:v>0.11701072696831272</c:v>
                      </c:pt>
                      <c:pt idx="10">
                        <c:v>0.13832240982725907</c:v>
                      </c:pt>
                      <c:pt idx="11">
                        <c:v>8.6968663297012805E-2</c:v>
                      </c:pt>
                      <c:pt idx="12">
                        <c:v>4.3184217502219235E-2</c:v>
                      </c:pt>
                      <c:pt idx="13">
                        <c:v>1.7396718570247272E-2</c:v>
                      </c:pt>
                      <c:pt idx="14">
                        <c:v>1.0292574526751919E-2</c:v>
                      </c:pt>
                      <c:pt idx="15">
                        <c:v>1.2195887459909294E-3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E8A-42F5-82EA-5D6A91E4ACDE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ЭЗӨ-2'!$A$37</c15:sqref>
                        </c15:formulaRef>
                      </c:ext>
                    </c:extLst>
                    <c:strCache>
                      <c:ptCount val="1"/>
                      <c:pt idx="0">
                        <c:v>Тээвэр</c:v>
                      </c:pt>
                    </c:strCache>
                  </c:strRef>
                </c:tx>
                <c:spPr>
                  <a:ln w="28575" cap="rnd">
                    <a:solidFill>
                      <a:srgbClr val="7EA6A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ЭЗӨ-2'!$V$37:$AO$37</c15:sqref>
                        </c15:fullRef>
                        <c15:formulaRef>
                          <c15:sqref>'2. ЭЗӨ-2'!$Z$37:$AO$37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-0.31855661357311826</c:v>
                      </c:pt>
                      <c:pt idx="1">
                        <c:v>-4.4498778530578598E-2</c:v>
                      </c:pt>
                      <c:pt idx="2">
                        <c:v>0.29455255245262446</c:v>
                      </c:pt>
                      <c:pt idx="3">
                        <c:v>0.19741468607901536</c:v>
                      </c:pt>
                      <c:pt idx="4">
                        <c:v>0.76591239052093041</c:v>
                      </c:pt>
                      <c:pt idx="5">
                        <c:v>0.72349374018471679</c:v>
                      </c:pt>
                      <c:pt idx="6">
                        <c:v>0.46815759402178436</c:v>
                      </c:pt>
                      <c:pt idx="7">
                        <c:v>0.13234926371779121</c:v>
                      </c:pt>
                      <c:pt idx="8">
                        <c:v>0.23358019072148939</c:v>
                      </c:pt>
                      <c:pt idx="9">
                        <c:v>0.17214188525689855</c:v>
                      </c:pt>
                      <c:pt idx="10">
                        <c:v>1.4155081149105131E-2</c:v>
                      </c:pt>
                      <c:pt idx="11">
                        <c:v>0.28491162334529085</c:v>
                      </c:pt>
                      <c:pt idx="12">
                        <c:v>-0.11364125904908451</c:v>
                      </c:pt>
                      <c:pt idx="13">
                        <c:v>-0.13541183962488901</c:v>
                      </c:pt>
                      <c:pt idx="14">
                        <c:v>5.9999959308476569E-3</c:v>
                      </c:pt>
                      <c:pt idx="15">
                        <c:v>0.22991659064334913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2AB-4BDC-8C1F-A7407D9FFE7A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ЭЗӨ-2'!$A$36</c15:sqref>
                        </c15:formulaRef>
                      </c:ext>
                    </c:extLst>
                    <c:strCache>
                      <c:ptCount val="1"/>
                      <c:pt idx="0">
                        <c:v>Худалдаа</c:v>
                      </c:pt>
                    </c:strCache>
                  </c:strRef>
                </c:tx>
                <c:spPr>
                  <a:ln w="28575" cap="rnd">
                    <a:solidFill>
                      <a:srgbClr val="9E480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ЭЗӨ-2'!$V$36:$AO$36</c15:sqref>
                        </c15:fullRef>
                        <c15:formulaRef>
                          <c15:sqref>'2. ЭЗӨ-2'!$Z$36:$AO$36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8.4625988505395267E-2</c:v>
                      </c:pt>
                      <c:pt idx="1">
                        <c:v>0.18086916169136469</c:v>
                      </c:pt>
                      <c:pt idx="2">
                        <c:v>0.12260145872002259</c:v>
                      </c:pt>
                      <c:pt idx="3">
                        <c:v>3.7414516927462449E-2</c:v>
                      </c:pt>
                      <c:pt idx="4">
                        <c:v>0.10002089208434883</c:v>
                      </c:pt>
                      <c:pt idx="5">
                        <c:v>5.5357257443299224E-2</c:v>
                      </c:pt>
                      <c:pt idx="6">
                        <c:v>6.4224782644380252E-2</c:v>
                      </c:pt>
                      <c:pt idx="7">
                        <c:v>6.2017389595657502E-2</c:v>
                      </c:pt>
                      <c:pt idx="8">
                        <c:v>9.0804453371022609E-2</c:v>
                      </c:pt>
                      <c:pt idx="9">
                        <c:v>0.1220396254784073</c:v>
                      </c:pt>
                      <c:pt idx="10">
                        <c:v>0.1578105032009709</c:v>
                      </c:pt>
                      <c:pt idx="11">
                        <c:v>0.10105977824208434</c:v>
                      </c:pt>
                      <c:pt idx="12">
                        <c:v>-5.4692182238996523E-2</c:v>
                      </c:pt>
                      <c:pt idx="13">
                        <c:v>-5.9238446392569033E-2</c:v>
                      </c:pt>
                      <c:pt idx="14">
                        <c:v>-4.0788600817694864E-2</c:v>
                      </c:pt>
                      <c:pt idx="15">
                        <c:v>-3.3679696705443241E-2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2AB-4BDC-8C1F-A7407D9FFE7A}"/>
                  </c:ext>
                </c:extLst>
              </c15:ser>
            </c15:filteredLineSeries>
            <c15:filteredLine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ЭЗӨ-2'!$A$38</c15:sqref>
                        </c15:formulaRef>
                      </c:ext>
                    </c:extLst>
                    <c:strCache>
                      <c:ptCount val="1"/>
                      <c:pt idx="0">
                        <c:v>Мэдээлэл холбоо</c:v>
                      </c:pt>
                    </c:strCache>
                  </c:strRef>
                </c:tx>
                <c:spPr>
                  <a:ln w="28575" cap="rnd">
                    <a:solidFill>
                      <a:srgbClr val="286A6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ЭЗӨ-2'!$V$38:$AO$38</c15:sqref>
                        </c15:fullRef>
                        <c15:formulaRef>
                          <c15:sqref>'2. ЭЗӨ-2'!$Z$38:$AO$38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0.14690578989009917</c:v>
                      </c:pt>
                      <c:pt idx="1">
                        <c:v>0.10493080201404914</c:v>
                      </c:pt>
                      <c:pt idx="2">
                        <c:v>1.3266135849880456E-2</c:v>
                      </c:pt>
                      <c:pt idx="3">
                        <c:v>1.0047911157741618E-2</c:v>
                      </c:pt>
                      <c:pt idx="4">
                        <c:v>5.3565903841045426E-2</c:v>
                      </c:pt>
                      <c:pt idx="5">
                        <c:v>0.16986685133528212</c:v>
                      </c:pt>
                      <c:pt idx="6">
                        <c:v>0.27369802037530633</c:v>
                      </c:pt>
                      <c:pt idx="7">
                        <c:v>0.17527345589642662</c:v>
                      </c:pt>
                      <c:pt idx="8">
                        <c:v>0.28844458165800058</c:v>
                      </c:pt>
                      <c:pt idx="9">
                        <c:v>0.12101202522019627</c:v>
                      </c:pt>
                      <c:pt idx="10">
                        <c:v>0.10908124735639135</c:v>
                      </c:pt>
                      <c:pt idx="11">
                        <c:v>0.21284418598821331</c:v>
                      </c:pt>
                      <c:pt idx="12">
                        <c:v>0.17450842214672124</c:v>
                      </c:pt>
                      <c:pt idx="13">
                        <c:v>0.15918119401539066</c:v>
                      </c:pt>
                      <c:pt idx="14">
                        <c:v>-2.7526553397733799E-2</c:v>
                      </c:pt>
                      <c:pt idx="15">
                        <c:v>-1.45153837392199E-2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CA-441A-9845-0F50C38232D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ЭЗӨ-2'!$A$39</c15:sqref>
                        </c15:formulaRef>
                      </c:ext>
                    </c:extLst>
                    <c:strCache>
                      <c:ptCount val="1"/>
                      <c:pt idx="0">
                        <c:v>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ЭЗӨ-2'!$V$1:$AO$2</c15:sqref>
                        </c15:fullRef>
                        <c15:formulaRef>
                          <c15:sqref>'2. ЭЗӨ-2'!$Z$1:$AO$2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ЭЗӨ-2'!$V$39:$AO$39</c15:sqref>
                        </c15:fullRef>
                        <c15:formulaRef>
                          <c15:sqref>'2. ЭЗӨ-2'!$Z$39:$AO$39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4.2636486184632005E-2</c:v>
                      </c:pt>
                      <c:pt idx="1">
                        <c:v>5.8501685129412451E-2</c:v>
                      </c:pt>
                      <c:pt idx="2">
                        <c:v>2.7350347057545576E-2</c:v>
                      </c:pt>
                      <c:pt idx="3">
                        <c:v>8.7089670816405285E-2</c:v>
                      </c:pt>
                      <c:pt idx="4">
                        <c:v>1.6326034828024083E-2</c:v>
                      </c:pt>
                      <c:pt idx="5">
                        <c:v>3.0367120902226485E-2</c:v>
                      </c:pt>
                      <c:pt idx="6">
                        <c:v>5.2092706771714292E-2</c:v>
                      </c:pt>
                      <c:pt idx="7">
                        <c:v>0.12390043506096848</c:v>
                      </c:pt>
                      <c:pt idx="8">
                        <c:v>3.8619777365361152E-2</c:v>
                      </c:pt>
                      <c:pt idx="9">
                        <c:v>0.11437102393600873</c:v>
                      </c:pt>
                      <c:pt idx="10">
                        <c:v>0.13366065538639704</c:v>
                      </c:pt>
                      <c:pt idx="11">
                        <c:v>6.9967608731664743E-2</c:v>
                      </c:pt>
                      <c:pt idx="12">
                        <c:v>6.1012774392819713E-2</c:v>
                      </c:pt>
                      <c:pt idx="13">
                        <c:v>3.1286345479825339E-2</c:v>
                      </c:pt>
                      <c:pt idx="14">
                        <c:v>3.6065649710955938E-2</c:v>
                      </c:pt>
                      <c:pt idx="15">
                        <c:v>1.8448790012612237E-2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8CA-441A-9845-0F50C38232D9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618765660754269"/>
          <c:y val="5.5165325278760231E-2"/>
          <c:w val="0.36204579705218964"/>
          <c:h val="0.12779192931521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134996151554231E-2"/>
          <c:y val="3.8493372613308471E-2"/>
          <c:w val="0.60720974913402748"/>
          <c:h val="0.87727785374401002"/>
        </c:manualLayout>
      </c:layout>
      <c:barChart>
        <c:barDir val="col"/>
        <c:grouping val="stacked"/>
        <c:varyColors val="0"/>
        <c:ser>
          <c:idx val="10"/>
          <c:order val="2"/>
          <c:tx>
            <c:strRef>
              <c:f>'2. ЭЗӨ-2'!$AI$67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FFAF57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ЭЗӨ-2'!$AJ$67:$AM$67</c:f>
              <c:numCache>
                <c:formatCode>0.0%</c:formatCode>
                <c:ptCount val="4"/>
                <c:pt idx="0">
                  <c:v>-0.20287274137228986</c:v>
                </c:pt>
                <c:pt idx="1">
                  <c:v>-0.16184162379429312</c:v>
                </c:pt>
                <c:pt idx="2">
                  <c:v>-0.16648631817973639</c:v>
                </c:pt>
                <c:pt idx="3">
                  <c:v>1.1189832490980153E-2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BF-495D-912C-37B83BDE20C7}"/>
            </c:ext>
          </c:extLst>
        </c:ser>
        <c:ser>
          <c:idx val="3"/>
          <c:order val="3"/>
          <c:tx>
            <c:strRef>
              <c:f>'2. ЭЗӨ-2'!$AI$60</c:f>
              <c:strCache>
                <c:ptCount val="1"/>
                <c:pt idx="0">
                  <c:v>Өрхийн хэрэглээ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ЭЗӨ-2'!$AJ$60:$AM$60</c:f>
              <c:numCache>
                <c:formatCode>0.0%</c:formatCode>
                <c:ptCount val="4"/>
                <c:pt idx="0">
                  <c:v>5.0916915550423353E-2</c:v>
                </c:pt>
                <c:pt idx="1">
                  <c:v>6.340825813387313E-2</c:v>
                </c:pt>
                <c:pt idx="2">
                  <c:v>8.746831016712453E-2</c:v>
                </c:pt>
                <c:pt idx="3">
                  <c:v>6.5954588385370619E-2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BF-495D-912C-37B83BDE20C7}"/>
            </c:ext>
          </c:extLst>
        </c:ser>
        <c:ser>
          <c:idx val="5"/>
          <c:order val="4"/>
          <c:tx>
            <c:strRef>
              <c:f>'2. ЭЗӨ-2'!$AI$62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7EA6A7">
                <a:alpha val="69804"/>
              </a:srgbClr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ЭЗӨ-2'!$AJ$62:$AM$62</c:f>
              <c:numCache>
                <c:formatCode>0.0%</c:formatCode>
                <c:ptCount val="4"/>
                <c:pt idx="0">
                  <c:v>4.8967372421016404E-2</c:v>
                </c:pt>
                <c:pt idx="1">
                  <c:v>-1.5831191711085806E-2</c:v>
                </c:pt>
                <c:pt idx="2">
                  <c:v>9.6908203291117878E-2</c:v>
                </c:pt>
                <c:pt idx="3">
                  <c:v>-3.5501286184619868E-2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BF-495D-912C-37B83BDE20C7}"/>
            </c:ext>
          </c:extLst>
        </c:ser>
        <c:ser>
          <c:idx val="9"/>
          <c:order val="5"/>
          <c:tx>
            <c:strRef>
              <c:f>'2. ЭЗӨ-2'!$AI$66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FFAF57">
                <a:alpha val="49804"/>
              </a:srgbClr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ЭЗӨ-2'!$AJ$66:$AM$66</c:f>
              <c:numCache>
                <c:formatCode>0.0%</c:formatCode>
                <c:ptCount val="4"/>
                <c:pt idx="0">
                  <c:v>0.13883807747652202</c:v>
                </c:pt>
                <c:pt idx="1">
                  <c:v>0.17979173505630541</c:v>
                </c:pt>
                <c:pt idx="2">
                  <c:v>5.0272361919313086E-3</c:v>
                </c:pt>
                <c:pt idx="3">
                  <c:v>3.998043795173447E-2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BF-495D-912C-37B83BDE20C7}"/>
            </c:ext>
          </c:extLst>
        </c:ser>
        <c:ser>
          <c:idx val="4"/>
          <c:order val="6"/>
          <c:tx>
            <c:strRef>
              <c:f>'2. ЭЗӨ-2'!$AI$61</c:f>
              <c:strCache>
                <c:ptCount val="1"/>
                <c:pt idx="0">
                  <c:v>Төрийн байгууллагын хэрэглээ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ЭЗӨ-2'!$AJ$61:$AM$61</c:f>
              <c:numCache>
                <c:formatCode>0.0%</c:formatCode>
                <c:ptCount val="4"/>
                <c:pt idx="0">
                  <c:v>1.3691952962995838E-2</c:v>
                </c:pt>
                <c:pt idx="1">
                  <c:v>6.5422978803331491E-3</c:v>
                </c:pt>
                <c:pt idx="2">
                  <c:v>2.759984688969817E-2</c:v>
                </c:pt>
                <c:pt idx="3">
                  <c:v>-1.2944480305188631E-2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ЭЗӨ-2'!$AI$58</c15:sqref>
                        </c15:formulaRef>
                      </c:ext>
                    </c:extLst>
                    <c:strCache>
                      <c:ptCount val="1"/>
                      <c:pt idx="0">
                        <c:v>ДНБ, бодит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'2. ЭЗӨ-2'!$AJ$56:$AM$56</c15:sqref>
                        </c15:formulaRef>
                      </c:ext>
                    </c:extLst>
                    <c:strCach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ЭЗӨ-2'!$AJ$58:$AM$58</c15:sqref>
                        </c15:formulaRef>
                      </c:ext>
                    </c:extLst>
                    <c:numCache>
                      <c:formatCode>0.0%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1FBF-495D-912C-37B83BDE20C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ЭЗӨ-2'!$AI$57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solidFill>
                <a:sysClr val="window" lastClr="FFFFFF">
                  <a:alpha val="99000"/>
                </a:sysClr>
              </a:solidFill>
              <a:ln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strCache>
            </c:strRef>
          </c:cat>
          <c:val>
            <c:numRef>
              <c:f>'2. ЭЗӨ-2'!$AJ$57:$AM$57</c:f>
              <c:numCache>
                <c:formatCode>0.0%</c:formatCode>
                <c:ptCount val="4"/>
                <c:pt idx="0">
                  <c:v>4.9541573342455139E-2</c:v>
                </c:pt>
                <c:pt idx="1">
                  <c:v>7.2069475917306891E-2</c:v>
                </c:pt>
                <c:pt idx="2">
                  <c:v>5.0517278031636158E-2</c:v>
                </c:pt>
                <c:pt idx="3">
                  <c:v>6.9000000000000006E-2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30000000000000004"/>
          <c:min val="-0.3000000000000000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7945491540872394"/>
          <c:y val="0.21272448214529927"/>
          <c:w val="0.30442679304005027"/>
          <c:h val="0.62312268086794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536770769793E-2"/>
          <c:y val="1.5715874637109224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ЭЗӨ-2'!$A$77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f>'2. ЭЗӨ-2'!$R$1:$AO$2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'2. ЭЗӨ-2'!$R$77:$AO$77</c:f>
              <c:numCache>
                <c:formatCode>0.0%</c:formatCode>
                <c:ptCount val="24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0.16276125451029255</c:v>
                </c:pt>
                <c:pt idx="17">
                  <c:v>0.16581839404567078</c:v>
                </c:pt>
                <c:pt idx="18">
                  <c:v>9.9448371533515934E-2</c:v>
                </c:pt>
                <c:pt idx="19">
                  <c:v>0.10488638283500107</c:v>
                </c:pt>
                <c:pt idx="20">
                  <c:v>0.12002073351250542</c:v>
                </c:pt>
                <c:pt idx="21">
                  <c:v>7.8735230260822187E-2</c:v>
                </c:pt>
                <c:pt idx="22">
                  <c:v>9.480352740496989E-2</c:v>
                </c:pt>
                <c:pt idx="23">
                  <c:v>7.63787521132651E-2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ЭЗӨ-2'!$A$76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'2. ЭЗӨ-2'!$R$1:$AO$2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'2. ЭЗӨ-2'!$R$76:$AO$76</c:f>
              <c:numCache>
                <c:formatCode>0.0%</c:formatCode>
                <c:ptCount val="24"/>
                <c:pt idx="0">
                  <c:v>0.12755325128828887</c:v>
                </c:pt>
                <c:pt idx="1">
                  <c:v>5.5198855364717136E-2</c:v>
                </c:pt>
                <c:pt idx="2">
                  <c:v>6.0602555221144883E-2</c:v>
                </c:pt>
                <c:pt idx="3">
                  <c:v>5.5667108733754578E-3</c:v>
                </c:pt>
                <c:pt idx="4">
                  <c:v>-5.9292390325683564E-2</c:v>
                </c:pt>
                <c:pt idx="5">
                  <c:v>-1.7075956270279247E-2</c:v>
                </c:pt>
                <c:pt idx="6">
                  <c:v>-7.4577069146997133E-3</c:v>
                </c:pt>
                <c:pt idx="7">
                  <c:v>3.493193362033109E-2</c:v>
                </c:pt>
                <c:pt idx="8">
                  <c:v>6.8743650937759471E-2</c:v>
                </c:pt>
                <c:pt idx="9">
                  <c:v>-2.9074998352386361E-3</c:v>
                </c:pt>
                <c:pt idx="10">
                  <c:v>-3.2644983893625912E-2</c:v>
                </c:pt>
                <c:pt idx="11">
                  <c:v>-1.3247076893510568E-2</c:v>
                </c:pt>
                <c:pt idx="12">
                  <c:v>-5.5553409100839057E-2</c:v>
                </c:pt>
                <c:pt idx="13">
                  <c:v>1.770781511274655E-2</c:v>
                </c:pt>
                <c:pt idx="14">
                  <c:v>0.13780958280426847</c:v>
                </c:pt>
                <c:pt idx="15">
                  <c:v>0.15135173156259962</c:v>
                </c:pt>
                <c:pt idx="16">
                  <c:v>0.2072310928451877</c:v>
                </c:pt>
                <c:pt idx="17">
                  <c:v>0.18801666592504085</c:v>
                </c:pt>
                <c:pt idx="18">
                  <c:v>0.10080658356247985</c:v>
                </c:pt>
                <c:pt idx="19">
                  <c:v>7.5343144046240207E-2</c:v>
                </c:pt>
                <c:pt idx="20">
                  <c:v>6.5297405825594845E-2</c:v>
                </c:pt>
                <c:pt idx="21">
                  <c:v>8.5164113820972442E-2</c:v>
                </c:pt>
                <c:pt idx="22">
                  <c:v>4.4987996308107014E-2</c:v>
                </c:pt>
                <c:pt idx="23">
                  <c:v>5.3447026250107443E-2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897057894343486E-2"/>
          <c:y val="2.9415732124393541E-2"/>
          <c:w val="0.93763594949710449"/>
          <c:h val="0.90255404438081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[123]X!$CS$7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FC585">
                <a:alpha val="69804"/>
              </a:srgbClr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[123]X!$CS$8:$CS$14</c:f>
              <c:numCache>
                <c:formatCode>General</c:formatCode>
                <c:ptCount val="7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14.14277395</c:v>
                </c:pt>
                <c:pt idx="5">
                  <c:v>18.133608900000002</c:v>
                </c:pt>
                <c:pt idx="6">
                  <c:v>17.533187940000001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F-4A7D-AB87-B71399AA6A94}"/>
            </c:ext>
          </c:extLst>
        </c:ser>
        <c:ser>
          <c:idx val="1"/>
          <c:order val="1"/>
          <c:tx>
            <c:strRef>
              <c:f>[123]X!$CT$7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[123]X!$CT$8:$CT$14</c:f>
              <c:numCache>
                <c:formatCode>General</c:formatCode>
                <c:ptCount val="7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15.3755633</c:v>
                </c:pt>
                <c:pt idx="5">
                  <c:v>22.486159259999997</c:v>
                </c:pt>
                <c:pt idx="6">
                  <c:v>20.341884180000005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F-4A7D-AB87-B71399AA6A94}"/>
            </c:ext>
          </c:extLst>
        </c:ser>
        <c:ser>
          <c:idx val="2"/>
          <c:order val="2"/>
          <c:tx>
            <c:strRef>
              <c:f>[124]X!$CU$7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[124]X!$CU$8:$CU$14</c:f>
              <c:numCache>
                <c:formatCode>General</c:formatCode>
                <c:ptCount val="7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19.405763440000001</c:v>
                </c:pt>
                <c:pt idx="5">
                  <c:v>20.605411926000006</c:v>
                </c:pt>
                <c:pt idx="6">
                  <c:v>24.741715803999998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F-4A7D-AB87-B71399AA6A94}"/>
            </c:ext>
          </c:extLst>
        </c:ser>
        <c:ser>
          <c:idx val="3"/>
          <c:order val="3"/>
          <c:tx>
            <c:strRef>
              <c:f>[122]X!$CV$7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[122]X!$CV$8:$CV$14</c:f>
              <c:numCache>
                <c:formatCode>General</c:formatCode>
                <c:ptCount val="7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20.684346882000003</c:v>
                </c:pt>
                <c:pt idx="5">
                  <c:v>22.529823034999996</c:v>
                </c:pt>
                <c:pt idx="6">
                  <c:v>27.40139181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F-4A7D-AB87-B71399AA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тонн</a:t>
                </a:r>
                <a:endParaRPr lang="en-US" b="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FBBF7F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Хөдөлмөр'!$B$5:$AW$5</c15:sqref>
                  </c15:fullRef>
                </c:ext>
              </c:extLst>
              <c:f>('3.1 Хөдөлмөр'!$B$5:$Q$5,'3.1 Хөдөлмөр'!$AD$5:$AW$5)</c:f>
              <c:numCache>
                <c:formatCode>0.0%</c:formatCode>
                <c:ptCount val="20"/>
                <c:pt idx="0">
                  <c:v>-5.4786340471787293E-2</c:v>
                </c:pt>
                <c:pt idx="1">
                  <c:v>-3.722272743755671E-2</c:v>
                </c:pt>
                <c:pt idx="2">
                  <c:v>-2.0608602142535647E-2</c:v>
                </c:pt>
                <c:pt idx="3">
                  <c:v>1.8639473054273903E-3</c:v>
                </c:pt>
                <c:pt idx="4">
                  <c:v>3.6030431396386939E-2</c:v>
                </c:pt>
                <c:pt idx="5">
                  <c:v>2.6192731648797454E-2</c:v>
                </c:pt>
                <c:pt idx="6">
                  <c:v>2.3486760108818328E-2</c:v>
                </c:pt>
                <c:pt idx="7">
                  <c:v>1.3329944028964221E-2</c:v>
                </c:pt>
                <c:pt idx="8">
                  <c:v>5.7989483999015976E-2</c:v>
                </c:pt>
                <c:pt idx="9">
                  <c:v>5.3323149163329052E-2</c:v>
                </c:pt>
                <c:pt idx="10">
                  <c:v>6.6532613597514514E-2</c:v>
                </c:pt>
                <c:pt idx="11">
                  <c:v>7.934252285538354E-2</c:v>
                </c:pt>
                <c:pt idx="12">
                  <c:v>3.3191021126760499E-2</c:v>
                </c:pt>
                <c:pt idx="13">
                  <c:v>2.9834983498349815E-2</c:v>
                </c:pt>
                <c:pt idx="14">
                  <c:v>1.7466666666666658E-2</c:v>
                </c:pt>
                <c:pt idx="15">
                  <c:v>1.5677457524624714E-2</c:v>
                </c:pt>
                <c:pt idx="16">
                  <c:v>2.4310716958799657E-2</c:v>
                </c:pt>
                <c:pt idx="17">
                  <c:v>2.1084033247748071E-2</c:v>
                </c:pt>
                <c:pt idx="18">
                  <c:v>1.4414430096062849E-2</c:v>
                </c:pt>
                <c:pt idx="19">
                  <c:v>1.345291633003032E-2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Хөдөлмөр'!$B$6:$AW$6</c15:sqref>
                  </c15:fullRef>
                </c:ext>
              </c:extLst>
              <c:f>('3.1 Хөдөлмөр'!$B$6:$Q$6,'3.1 Хөдөлмөр'!$AD$6:$AW$6)</c:f>
              <c:numCache>
                <c:formatCode>0.0%</c:formatCode>
                <c:ptCount val="20"/>
                <c:pt idx="0">
                  <c:v>4.0515549783305362E-4</c:v>
                </c:pt>
                <c:pt idx="1">
                  <c:v>-2.1003980866597885E-4</c:v>
                </c:pt>
                <c:pt idx="2">
                  <c:v>1.9628126081407422E-3</c:v>
                </c:pt>
                <c:pt idx="3">
                  <c:v>-6.7081491363960683E-4</c:v>
                </c:pt>
                <c:pt idx="4">
                  <c:v>-1.0979617423019206E-3</c:v>
                </c:pt>
                <c:pt idx="5">
                  <c:v>1.6615284366660575E-3</c:v>
                </c:pt>
                <c:pt idx="6">
                  <c:v>2.7124411545982989E-3</c:v>
                </c:pt>
                <c:pt idx="7">
                  <c:v>1.4890766204517596E-3</c:v>
                </c:pt>
                <c:pt idx="8">
                  <c:v>1.0274199762620826E-3</c:v>
                </c:pt>
                <c:pt idx="9">
                  <c:v>3.3117342495328348E-4</c:v>
                </c:pt>
                <c:pt idx="10">
                  <c:v>-3.1690258407981861E-3</c:v>
                </c:pt>
                <c:pt idx="11">
                  <c:v>-1.7052721330112262E-3</c:v>
                </c:pt>
                <c:pt idx="12">
                  <c:v>1.4568661971830984E-3</c:v>
                </c:pt>
                <c:pt idx="13">
                  <c:v>8.8008800880088093E-5</c:v>
                </c:pt>
                <c:pt idx="14">
                  <c:v>-2.4585258525852585E-3</c:v>
                </c:pt>
                <c:pt idx="15">
                  <c:v>-1.953154023590759E-3</c:v>
                </c:pt>
                <c:pt idx="16">
                  <c:v>-3.6505021670641064E-3</c:v>
                </c:pt>
                <c:pt idx="17">
                  <c:v>-2.3747769702772096E-3</c:v>
                </c:pt>
                <c:pt idx="18">
                  <c:v>1.0400461275688373E-4</c:v>
                </c:pt>
                <c:pt idx="19">
                  <c:v>-2.876247457507443E-4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Хөдөлмөр'!$B$7:$AW$7</c15:sqref>
                  </c15:fullRef>
                </c:ext>
              </c:extLst>
              <c:f>('3.1 Хөдөлмөр'!$B$7:$Q$7,'3.1 Хөдөлмөр'!$AD$7:$AW$7)</c:f>
              <c:numCache>
                <c:formatCode>0.0%</c:formatCode>
                <c:ptCount val="20"/>
                <c:pt idx="0">
                  <c:v>8.702608335568511E-3</c:v>
                </c:pt>
                <c:pt idx="1">
                  <c:v>8.2909211470057337E-3</c:v>
                </c:pt>
                <c:pt idx="2">
                  <c:v>-8.0093917327448967E-4</c:v>
                </c:pt>
                <c:pt idx="3">
                  <c:v>3.4234046011719626E-3</c:v>
                </c:pt>
                <c:pt idx="4">
                  <c:v>1.5562372965066587E-3</c:v>
                </c:pt>
                <c:pt idx="5">
                  <c:v>-1.2848713810319269E-3</c:v>
                </c:pt>
                <c:pt idx="6">
                  <c:v>-1.0736589048660308E-2</c:v>
                </c:pt>
                <c:pt idx="7">
                  <c:v>-1.6531411249322937E-2</c:v>
                </c:pt>
                <c:pt idx="8">
                  <c:v>-8.1092790983542939E-3</c:v>
                </c:pt>
                <c:pt idx="9">
                  <c:v>-1.0498432445788557E-2</c:v>
                </c:pt>
                <c:pt idx="10">
                  <c:v>2.7152330026367012E-3</c:v>
                </c:pt>
                <c:pt idx="11">
                  <c:v>-5.3526597508407915E-3</c:v>
                </c:pt>
                <c:pt idx="12">
                  <c:v>-6.7957746478873229E-3</c:v>
                </c:pt>
                <c:pt idx="13">
                  <c:v>2.6842684268426819E-3</c:v>
                </c:pt>
                <c:pt idx="14">
                  <c:v>6.2327832783278274E-3</c:v>
                </c:pt>
                <c:pt idx="15">
                  <c:v>9.7184392410649134E-3</c:v>
                </c:pt>
                <c:pt idx="16">
                  <c:v>3.1313641189883545E-3</c:v>
                </c:pt>
                <c:pt idx="17">
                  <c:v>-7.1530527873275582E-3</c:v>
                </c:pt>
                <c:pt idx="18">
                  <c:v>-3.240679293725993E-3</c:v>
                </c:pt>
                <c:pt idx="19">
                  <c:v>3.175210133992511E-3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Хөдөлмөр'!$B$8:$AW$8</c15:sqref>
                  </c15:fullRef>
                </c:ext>
              </c:extLst>
              <c:f>('3.1 Хөдөлмөр'!$B$8:$Q$8,'3.1 Хөдөлмөр'!$AD$8:$AW$8)</c:f>
              <c:numCache>
                <c:formatCode>0.0%</c:formatCode>
                <c:ptCount val="20"/>
                <c:pt idx="0">
                  <c:v>1.2474177807266448E-2</c:v>
                </c:pt>
                <c:pt idx="1">
                  <c:v>-9.3576031349618539E-4</c:v>
                </c:pt>
                <c:pt idx="2">
                  <c:v>-3.9093459647921653E-3</c:v>
                </c:pt>
                <c:pt idx="3">
                  <c:v>-9.8312797434039288E-3</c:v>
                </c:pt>
                <c:pt idx="4">
                  <c:v>-2.9577056778679032E-2</c:v>
                </c:pt>
                <c:pt idx="5">
                  <c:v>-1.2817168781909912E-2</c:v>
                </c:pt>
                <c:pt idx="6">
                  <c:v>-6.0440469886102934E-3</c:v>
                </c:pt>
                <c:pt idx="7">
                  <c:v>-8.0583087054441011E-4</c:v>
                </c:pt>
                <c:pt idx="8">
                  <c:v>-6.6415362751227492E-3</c:v>
                </c:pt>
                <c:pt idx="9">
                  <c:v>-7.7875078565610408E-3</c:v>
                </c:pt>
                <c:pt idx="10">
                  <c:v>1.0571256996756695E-3</c:v>
                </c:pt>
                <c:pt idx="11">
                  <c:v>4.6894983657808711E-3</c:v>
                </c:pt>
                <c:pt idx="12">
                  <c:v>1.7165492957746473E-3</c:v>
                </c:pt>
                <c:pt idx="13">
                  <c:v>-8.80088008800877E-5</c:v>
                </c:pt>
                <c:pt idx="14">
                  <c:v>-1.0143014301430144E-2</c:v>
                </c:pt>
                <c:pt idx="15">
                  <c:v>-1.864757391630803E-2</c:v>
                </c:pt>
                <c:pt idx="16">
                  <c:v>-2.9368505334981111E-3</c:v>
                </c:pt>
                <c:pt idx="17">
                  <c:v>-1.5636015492406109E-3</c:v>
                </c:pt>
                <c:pt idx="18">
                  <c:v>2.657122031353691E-3</c:v>
                </c:pt>
                <c:pt idx="19">
                  <c:v>8.9139891819257511E-3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Хөдөлмөр'!$B$9:$AV$9</c15:sqref>
                  </c15:fullRef>
                </c:ext>
              </c:extLst>
              <c:f>('3.1 Хөдөлмөр'!$B$9:$Q$9,'3.1 Хөдөлмөр'!$AD$9:$AV$9)</c:f>
              <c:numCache>
                <c:formatCode>0.0%</c:formatCode>
                <c:ptCount val="19"/>
                <c:pt idx="0">
                  <c:v>2.4080635825910177E-2</c:v>
                </c:pt>
                <c:pt idx="1">
                  <c:v>3.033238564250754E-2</c:v>
                </c:pt>
                <c:pt idx="2">
                  <c:v>9.6922012152694161E-3</c:v>
                </c:pt>
                <c:pt idx="3">
                  <c:v>-8.8653437434564261E-3</c:v>
                </c:pt>
                <c:pt idx="4">
                  <c:v>2.5829644967041987E-3</c:v>
                </c:pt>
                <c:pt idx="5">
                  <c:v>-1.1470619808017923E-2</c:v>
                </c:pt>
                <c:pt idx="6">
                  <c:v>-6.6259580429869312E-3</c:v>
                </c:pt>
                <c:pt idx="7">
                  <c:v>5.5780981251128499E-3</c:v>
                </c:pt>
                <c:pt idx="8">
                  <c:v>2.4598805200890281E-2</c:v>
                </c:pt>
                <c:pt idx="9">
                  <c:v>3.2090470003203732E-2</c:v>
                </c:pt>
                <c:pt idx="10">
                  <c:v>1.5109185378371364E-3</c:v>
                </c:pt>
                <c:pt idx="11">
                  <c:v>-6.1579271469847671E-4</c:v>
                </c:pt>
                <c:pt idx="12">
                  <c:v>-1.814700704225353E-2</c:v>
                </c:pt>
                <c:pt idx="13">
                  <c:v>-2.1298129812981289E-2</c:v>
                </c:pt>
                <c:pt idx="14">
                  <c:v>1.1265126512655027E-4</c:v>
                </c:pt>
                <c:pt idx="15">
                  <c:v>6.5029614055226014E-3</c:v>
                </c:pt>
                <c:pt idx="16">
                  <c:v>2.9616542792988984E-3</c:v>
                </c:pt>
                <c:pt idx="17">
                  <c:v>1.3890508725357928E-2</c:v>
                </c:pt>
                <c:pt idx="18">
                  <c:v>9.9143811399166736E-3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5"/>
              <c:layout>
                <c:manualLayout>
                  <c:x val="-3.8155135638502743E-2"/>
                  <c:y val="-0.10730296212608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B-49FD-8BF9-6B7A7FBC4F9E}"/>
                </c:ext>
              </c:extLst>
            </c:dLbl>
            <c:dLbl>
              <c:idx val="19"/>
              <c:layout>
                <c:manualLayout>
                  <c:x val="0"/>
                  <c:y val="-7.693419926021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B-49FD-8BF9-6B7A7FBC4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Хөдөлмөр'!$B$4:$AW$4</c15:sqref>
                  </c15:fullRef>
                </c:ext>
              </c:extLst>
              <c:f>('3.1 Хөдөлмөр'!$B$4:$Q$4,'3.1 Хөдөлмөр'!$AD$4:$AW$4)</c:f>
              <c:numCache>
                <c:formatCode>0.0%</c:formatCode>
                <c:ptCount val="20"/>
                <c:pt idx="0">
                  <c:v>-9.1242335690859822E-3</c:v>
                </c:pt>
                <c:pt idx="1">
                  <c:v>2.5477922979444401E-4</c:v>
                </c:pt>
                <c:pt idx="2">
                  <c:v>-1.3663873457192111E-2</c:v>
                </c:pt>
                <c:pt idx="3">
                  <c:v>-1.4080086493900468E-2</c:v>
                </c:pt>
                <c:pt idx="4">
                  <c:v>9.4946146686167854E-3</c:v>
                </c:pt>
                <c:pt idx="5">
                  <c:v>2.2816001145036235E-3</c:v>
                </c:pt>
                <c:pt idx="6">
                  <c:v>2.7926071831592125E-3</c:v>
                </c:pt>
                <c:pt idx="7">
                  <c:v>2.9648494293617045E-3</c:v>
                </c:pt>
                <c:pt idx="8">
                  <c:v>6.8817850763485122E-2</c:v>
                </c:pt>
                <c:pt idx="9">
                  <c:v>6.7505827243030669E-2</c:v>
                </c:pt>
                <c:pt idx="10">
                  <c:v>6.8646864996865675E-2</c:v>
                </c:pt>
                <c:pt idx="11">
                  <c:v>7.645303396333647E-2</c:v>
                </c:pt>
                <c:pt idx="12">
                  <c:v>1.1461267605633818E-2</c:v>
                </c:pt>
                <c:pt idx="13">
                  <c:v>1.1177117711771212E-2</c:v>
                </c:pt>
                <c:pt idx="14">
                  <c:v>1.1210121012101171E-2</c:v>
                </c:pt>
                <c:pt idx="15">
                  <c:v>1.1210121430433206E-2</c:v>
                </c:pt>
                <c:pt idx="16">
                  <c:v>2.3820734190875603E-2</c:v>
                </c:pt>
                <c:pt idx="17">
                  <c:v>2.3883110666260476E-2</c:v>
                </c:pt>
                <c:pt idx="18">
                  <c:v>2.384969375210777E-2</c:v>
                </c:pt>
                <c:pt idx="19">
                  <c:v>2.3849692706694903E-2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5931733506137"/>
          <c:y val="1.051253385001147E-2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258105948184051E-2"/>
          <c:y val="3.0343906177900334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Хөдөлмөр'!$V$23:$AW$23</c15:sqref>
                  </c15:fullRef>
                </c:ext>
              </c:extLst>
              <c:f>'3.1 Хөдөлмөр'!$AH$23:$AW$23</c:f>
              <c:numCache>
                <c:formatCode>0.0%</c:formatCode>
                <c:ptCount val="16"/>
                <c:pt idx="0">
                  <c:v>8.4710252781078535E-2</c:v>
                </c:pt>
                <c:pt idx="1">
                  <c:v>7.8001155584401197E-2</c:v>
                </c:pt>
                <c:pt idx="2">
                  <c:v>5.4086196849431001E-2</c:v>
                </c:pt>
                <c:pt idx="3">
                  <c:v>5.2825251451467811E-2</c:v>
                </c:pt>
                <c:pt idx="4">
                  <c:v>6.5000000000000002E-2</c:v>
                </c:pt>
                <c:pt idx="5">
                  <c:v>5.6000000000000001E-2</c:v>
                </c:pt>
                <c:pt idx="6">
                  <c:v>5.2999999999999999E-2</c:v>
                </c:pt>
                <c:pt idx="7">
                  <c:v>3.9E-2</c:v>
                </c:pt>
                <c:pt idx="8">
                  <c:v>5.11E-2</c:v>
                </c:pt>
                <c:pt idx="9">
                  <c:v>5.8000000000000003E-2</c:v>
                </c:pt>
                <c:pt idx="10">
                  <c:v>6.0802185078526257E-2</c:v>
                </c:pt>
                <c:pt idx="11">
                  <c:v>5.2762139110371281E-2</c:v>
                </c:pt>
                <c:pt idx="12">
                  <c:v>5.4114515295527098E-2</c:v>
                </c:pt>
                <c:pt idx="13">
                  <c:v>4.5236975043871551E-2</c:v>
                </c:pt>
                <c:pt idx="14">
                  <c:v>5.4682100136676424E-2</c:v>
                </c:pt>
                <c:pt idx="15">
                  <c:v>5.6387076630067645E-2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Хөдөлмөр'!$V$24:$AW$24</c15:sqref>
                  </c15:fullRef>
                </c:ext>
              </c:extLst>
              <c:f>'3.1 Хөдөлмөр'!$AH$24:$AW$24</c:f>
              <c:numCache>
                <c:formatCode>0.0%</c:formatCode>
                <c:ptCount val="16"/>
                <c:pt idx="0">
                  <c:v>3.2574003252533691E-3</c:v>
                </c:pt>
                <c:pt idx="1">
                  <c:v>4.9824683599407954E-3</c:v>
                </c:pt>
                <c:pt idx="2">
                  <c:v>1.1145761054063966E-2</c:v>
                </c:pt>
                <c:pt idx="3">
                  <c:v>8.0955106713549753E-3</c:v>
                </c:pt>
                <c:pt idx="4">
                  <c:v>4.6234153616703955E-3</c:v>
                </c:pt>
                <c:pt idx="5">
                  <c:v>5.1649081384195382E-3</c:v>
                </c:pt>
                <c:pt idx="6">
                  <c:v>5.2139132919077208E-3</c:v>
                </c:pt>
                <c:pt idx="7">
                  <c:v>4.5798197150334402E-3</c:v>
                </c:pt>
                <c:pt idx="8">
                  <c:v>6.771719703496942E-3</c:v>
                </c:pt>
                <c:pt idx="9">
                  <c:v>5.037078494473205E-3</c:v>
                </c:pt>
                <c:pt idx="10">
                  <c:v>1.1827096547910099E-3</c:v>
                </c:pt>
                <c:pt idx="11">
                  <c:v>1.3028358296590223E-3</c:v>
                </c:pt>
                <c:pt idx="12">
                  <c:v>7.6830603939264752E-4</c:v>
                </c:pt>
                <c:pt idx="13">
                  <c:v>1.1971523845173788E-3</c:v>
                </c:pt>
                <c:pt idx="14">
                  <c:v>1.32403164924014E-3</c:v>
                </c:pt>
                <c:pt idx="15">
                  <c:v>8.1871622765390477E-4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Хөдөлмөр'!$V$25:$AW$25</c15:sqref>
                  </c15:fullRef>
                </c:ext>
              </c:extLst>
              <c:f>'3.1 Хөдөлмөр'!$AH$25:$AW$25</c:f>
              <c:numCache>
                <c:formatCode>0.0%</c:formatCode>
                <c:ptCount val="16"/>
                <c:pt idx="0">
                  <c:v>3.6359145632767785E-2</c:v>
                </c:pt>
                <c:pt idx="1">
                  <c:v>3.4080831309900243E-2</c:v>
                </c:pt>
                <c:pt idx="2">
                  <c:v>3.1786393468077545E-2</c:v>
                </c:pt>
                <c:pt idx="3">
                  <c:v>3.4273079049198449E-2</c:v>
                </c:pt>
                <c:pt idx="4">
                  <c:v>2.3591087811271293E-2</c:v>
                </c:pt>
                <c:pt idx="5">
                  <c:v>2.0241451601243403E-2</c:v>
                </c:pt>
                <c:pt idx="6">
                  <c:v>3.0200180092817074E-2</c:v>
                </c:pt>
                <c:pt idx="7">
                  <c:v>3.7301420673245156E-2</c:v>
                </c:pt>
                <c:pt idx="8">
                  <c:v>2.5196609910666565E-2</c:v>
                </c:pt>
                <c:pt idx="9">
                  <c:v>1.90776832281087E-2</c:v>
                </c:pt>
                <c:pt idx="10">
                  <c:v>1.3989879632573343E-2</c:v>
                </c:pt>
                <c:pt idx="11">
                  <c:v>7.5872826814731304E-3</c:v>
                </c:pt>
                <c:pt idx="12">
                  <c:v>1.9851471679861347E-2</c:v>
                </c:pt>
                <c:pt idx="13">
                  <c:v>1.6354290949233935E-2</c:v>
                </c:pt>
                <c:pt idx="14">
                  <c:v>1.7759525524321074E-2</c:v>
                </c:pt>
                <c:pt idx="15">
                  <c:v>2.0970059491482593E-2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2.1963824140444985E-2"/>
                  <c:y val="-3.831553902325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7C-4E4C-9A6D-4B3BD405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Хөдөлмөр'!$V$1:$AL$2</c15:sqref>
                  </c15:fullRef>
                </c:ext>
              </c:extLst>
              <c:f>'3.1 Хөдөлмөр'!$AH$1:$AL$2</c:f>
              <c:multiLvlStrCache>
                <c:ptCount val="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Хөдөлмөр'!$V$22:$AW$22</c15:sqref>
                  </c15:fullRef>
                </c:ext>
              </c:extLst>
              <c:f>'3.1 Хөдөлмөр'!$AH$22:$AW$22</c:f>
              <c:numCache>
                <c:formatCode>0.0%</c:formatCode>
                <c:ptCount val="16"/>
                <c:pt idx="0">
                  <c:v>0.12112837002883377</c:v>
                </c:pt>
                <c:pt idx="1">
                  <c:v>0.11423630436511094</c:v>
                </c:pt>
                <c:pt idx="2">
                  <c:v>9.4944862690958934E-2</c:v>
                </c:pt>
                <c:pt idx="3">
                  <c:v>9.3105899076048326E-2</c:v>
                </c:pt>
                <c:pt idx="4">
                  <c:v>9.1597495267220039E-2</c:v>
                </c:pt>
                <c:pt idx="5">
                  <c:v>8.0387479216366658E-2</c:v>
                </c:pt>
                <c:pt idx="6">
                  <c:v>8.6444552192283738E-2</c:v>
                </c:pt>
                <c:pt idx="7">
                  <c:v>7.9011827279725666E-2</c:v>
                </c:pt>
                <c:pt idx="8">
                  <c:v>8.1607863008183706E-2</c:v>
                </c:pt>
                <c:pt idx="9">
                  <c:v>8.0496843261048584E-2</c:v>
                </c:pt>
                <c:pt idx="10">
                  <c:v>7.5107613149533764E-2</c:v>
                </c:pt>
                <c:pt idx="11">
                  <c:v>6.1242051373466659E-2</c:v>
                </c:pt>
                <c:pt idx="12">
                  <c:v>7.3644788241340048E-2</c:v>
                </c:pt>
                <c:pt idx="13">
                  <c:v>6.2029021147685173E-2</c:v>
                </c:pt>
                <c:pt idx="14">
                  <c:v>7.2771014983267157E-2</c:v>
                </c:pt>
                <c:pt idx="15">
                  <c:v>7.697624346972029E-2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3.2213608739319152E-2"/>
                  <c:y val="-4.234875365728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C-4E4C-9A6D-4B3BD405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Хөдөлмөр'!$V$20:$AW$20</c15:sqref>
                  </c15:fullRef>
                </c:ext>
              </c:extLst>
              <c:f>'3.1 Хөдөлмөр'!$AH$20:$AW$20</c:f>
              <c:numCache>
                <c:formatCode>0.0%</c:formatCode>
                <c:ptCount val="16"/>
                <c:pt idx="0">
                  <c:v>0.57998657391661068</c:v>
                </c:pt>
                <c:pt idx="1">
                  <c:v>0.59349565998400977</c:v>
                </c:pt>
                <c:pt idx="2">
                  <c:v>0.59232050847369955</c:v>
                </c:pt>
                <c:pt idx="3">
                  <c:v>0.57927146984984124</c:v>
                </c:pt>
                <c:pt idx="4">
                  <c:v>0.59</c:v>
                </c:pt>
                <c:pt idx="5">
                  <c:v>0.59599999999999997</c:v>
                </c:pt>
                <c:pt idx="6">
                  <c:v>0.61599999999999999</c:v>
                </c:pt>
                <c:pt idx="7">
                  <c:v>0.60499999999999998</c:v>
                </c:pt>
                <c:pt idx="8">
                  <c:v>0.61109999999999998</c:v>
                </c:pt>
                <c:pt idx="9">
                  <c:v>0.622</c:v>
                </c:pt>
                <c:pt idx="10">
                  <c:v>0.63028057311328456</c:v>
                </c:pt>
                <c:pt idx="11">
                  <c:v>0.62175334034980534</c:v>
                </c:pt>
                <c:pt idx="12">
                  <c:v>0.62014016604180333</c:v>
                </c:pt>
                <c:pt idx="13">
                  <c:v>0.61882300137581869</c:v>
                </c:pt>
                <c:pt idx="14">
                  <c:v>0.62661378173319149</c:v>
                </c:pt>
                <c:pt idx="15">
                  <c:v>0.62322999812715074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3.5142118624711914E-2"/>
                  <c:y val="3.6298931706243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7C-4E4C-9A6D-4B3BD405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Хөдөлмөр'!$V$21:$AW$21</c15:sqref>
                  </c15:fullRef>
                </c:ext>
              </c:extLst>
              <c:f>'3.1 Хөдөлмөр'!$AH$21:$AW$21</c:f>
              <c:numCache>
                <c:formatCode>0.0%</c:formatCode>
                <c:ptCount val="16"/>
                <c:pt idx="0">
                  <c:v>0.53085576463050277</c:v>
                </c:pt>
                <c:pt idx="1">
                  <c:v>0.54720231267093022</c:v>
                </c:pt>
                <c:pt idx="2">
                  <c:v>0.56028414485443589</c:v>
                </c:pt>
                <c:pt idx="3">
                  <c:v>0.54867130879636195</c:v>
                </c:pt>
                <c:pt idx="4">
                  <c:v>0.55200000000000005</c:v>
                </c:pt>
                <c:pt idx="5">
                  <c:v>0.56299999999999994</c:v>
                </c:pt>
                <c:pt idx="6">
                  <c:v>0.58399999999999996</c:v>
                </c:pt>
                <c:pt idx="7">
                  <c:v>0.58199999999999996</c:v>
                </c:pt>
                <c:pt idx="8">
                  <c:v>0.57989999999999997</c:v>
                </c:pt>
                <c:pt idx="9">
                  <c:v>0.58599999999999997</c:v>
                </c:pt>
                <c:pt idx="10">
                  <c:v>0.59195857222119475</c:v>
                </c:pt>
                <c:pt idx="11">
                  <c:v>0.58894830411393095</c:v>
                </c:pt>
                <c:pt idx="12">
                  <c:v>0.58658158154116335</c:v>
                </c:pt>
                <c:pt idx="13">
                  <c:v>0.59082932070600713</c:v>
                </c:pt>
                <c:pt idx="14">
                  <c:v>0.59234964920236954</c:v>
                </c:pt>
                <c:pt idx="15">
                  <c:v>0.58808788046459826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921774658543259E-2"/>
          <c:y val="1.7821092315201754E-2"/>
          <c:w val="0.6536993248170575"/>
          <c:h val="0.192009915991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Хөдөлмөр'!$Z$29:$AW$29</c15:sqref>
                  </c15:fullRef>
                </c:ext>
              </c:extLst>
              <c:f>'3.1 Хөдөлмөр'!$AH$29:$AW$29</c:f>
              <c:numCache>
                <c:formatCode>0.0%</c:formatCode>
                <c:ptCount val="16"/>
                <c:pt idx="0">
                  <c:v>-2.9415472936911808E-3</c:v>
                </c:pt>
                <c:pt idx="1">
                  <c:v>-3.6618673805303135E-3</c:v>
                </c:pt>
                <c:pt idx="2">
                  <c:v>1.2312692743469711E-2</c:v>
                </c:pt>
                <c:pt idx="3">
                  <c:v>1.1548995618000352E-2</c:v>
                </c:pt>
                <c:pt idx="4">
                  <c:v>5.8516652960526327E-2</c:v>
                </c:pt>
                <c:pt idx="5">
                  <c:v>6.9365025268675481E-2</c:v>
                </c:pt>
                <c:pt idx="6">
                  <c:v>7.240804528241078E-2</c:v>
                </c:pt>
                <c:pt idx="7">
                  <c:v>4.9555382888716207E-2</c:v>
                </c:pt>
                <c:pt idx="8">
                  <c:v>-1.9140282319164207E-2</c:v>
                </c:pt>
                <c:pt idx="9">
                  <c:v>-3.2835587522476742E-2</c:v>
                </c:pt>
                <c:pt idx="10">
                  <c:v>-3.7572764288945862E-2</c:v>
                </c:pt>
                <c:pt idx="11">
                  <c:v>-2.0380320972379549E-2</c:v>
                </c:pt>
                <c:pt idx="12">
                  <c:v>2.8045174846165387E-2</c:v>
                </c:pt>
                <c:pt idx="13">
                  <c:v>3.3572860218246604E-2</c:v>
                </c:pt>
                <c:pt idx="14">
                  <c:v>1.5542091264759543E-2</c:v>
                </c:pt>
                <c:pt idx="15">
                  <c:v>2.2186270483254413E-2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Хөдөлмөр'!$Z$30:$AW$30</c15:sqref>
                  </c15:fullRef>
                </c:ext>
              </c:extLst>
              <c:f>'3.1 Хөдөлмөр'!$AH$30:$AW$30</c:f>
              <c:numCache>
                <c:formatCode>0.0%</c:formatCode>
                <c:ptCount val="16"/>
                <c:pt idx="0">
                  <c:v>6.6073427769988624E-3</c:v>
                </c:pt>
                <c:pt idx="1">
                  <c:v>4.3410628368845674E-3</c:v>
                </c:pt>
                <c:pt idx="2">
                  <c:v>-1.3513501616778255E-3</c:v>
                </c:pt>
                <c:pt idx="3">
                  <c:v>5.7438885788533723E-3</c:v>
                </c:pt>
                <c:pt idx="4">
                  <c:v>1.5185458257713244E-2</c:v>
                </c:pt>
                <c:pt idx="5">
                  <c:v>7.9493098436664317E-3</c:v>
                </c:pt>
                <c:pt idx="6">
                  <c:v>1.3035311417291112E-2</c:v>
                </c:pt>
                <c:pt idx="7">
                  <c:v>1.3554346887680225E-2</c:v>
                </c:pt>
                <c:pt idx="8">
                  <c:v>7.5763617513358314E-3</c:v>
                </c:pt>
                <c:pt idx="9">
                  <c:v>4.3780783363302281E-3</c:v>
                </c:pt>
                <c:pt idx="10">
                  <c:v>2.6964258784497115E-3</c:v>
                </c:pt>
                <c:pt idx="11">
                  <c:v>-8.5808646582816606E-3</c:v>
                </c:pt>
                <c:pt idx="12">
                  <c:v>-1.4445444994747091E-3</c:v>
                </c:pt>
                <c:pt idx="13">
                  <c:v>8.3267760374137034E-3</c:v>
                </c:pt>
                <c:pt idx="14">
                  <c:v>1.5016474234473708E-2</c:v>
                </c:pt>
                <c:pt idx="15">
                  <c:v>1.9051306544133426E-2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Хөдөлмөр'!$Z$31:$AW$31</c15:sqref>
                  </c15:fullRef>
                </c:ext>
              </c:extLst>
              <c:f>'3.1 Хөдөлмөр'!$AH$31:$AW$31</c:f>
              <c:numCache>
                <c:formatCode>0.0%</c:formatCode>
                <c:ptCount val="16"/>
                <c:pt idx="0">
                  <c:v>2.539703304714154E-2</c:v>
                </c:pt>
                <c:pt idx="1">
                  <c:v>2.633397243425098E-2</c:v>
                </c:pt>
                <c:pt idx="2">
                  <c:v>2.9180359908125807E-2</c:v>
                </c:pt>
                <c:pt idx="3">
                  <c:v>2.5109328185067829E-2</c:v>
                </c:pt>
                <c:pt idx="4">
                  <c:v>-1.4542096755898286E-3</c:v>
                </c:pt>
                <c:pt idx="5">
                  <c:v>-7.8265505231864801E-3</c:v>
                </c:pt>
                <c:pt idx="6">
                  <c:v>-2.4952662960277287E-3</c:v>
                </c:pt>
                <c:pt idx="7">
                  <c:v>1.3036346369679723E-2</c:v>
                </c:pt>
                <c:pt idx="8">
                  <c:v>2.0735305845761176E-3</c:v>
                </c:pt>
                <c:pt idx="9">
                  <c:v>-1.0945195840825627E-3</c:v>
                </c:pt>
                <c:pt idx="10">
                  <c:v>-2.7009500829437657E-3</c:v>
                </c:pt>
                <c:pt idx="11">
                  <c:v>-9.5574380755256653E-3</c:v>
                </c:pt>
                <c:pt idx="12">
                  <c:v>1.4293861623893123E-2</c:v>
                </c:pt>
                <c:pt idx="13">
                  <c:v>7.1531437903644838E-3</c:v>
                </c:pt>
                <c:pt idx="14">
                  <c:v>5.3024834118205917E-3</c:v>
                </c:pt>
                <c:pt idx="15">
                  <c:v>3.3198112750565801E-3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Хөдөлмөр'!$Z$32:$AW$32</c15:sqref>
                  </c15:fullRef>
                </c:ext>
              </c:extLst>
              <c:f>'3.1 Хөдөлмөр'!$AH$32:$AW$32</c:f>
              <c:numCache>
                <c:formatCode>0.0%</c:formatCode>
                <c:ptCount val="16"/>
                <c:pt idx="0">
                  <c:v>6.2802935290699391E-3</c:v>
                </c:pt>
                <c:pt idx="1">
                  <c:v>-1.8919798864088545E-3</c:v>
                </c:pt>
                <c:pt idx="2">
                  <c:v>-4.2820633136162302E-3</c:v>
                </c:pt>
                <c:pt idx="3">
                  <c:v>-1.6294757126849083E-2</c:v>
                </c:pt>
                <c:pt idx="4">
                  <c:v>-2.9358907100725971E-3</c:v>
                </c:pt>
                <c:pt idx="5">
                  <c:v>2.8578026425016868E-3</c:v>
                </c:pt>
                <c:pt idx="6">
                  <c:v>5.1424475599602471E-3</c:v>
                </c:pt>
                <c:pt idx="7">
                  <c:v>1.5194681861348524E-2</c:v>
                </c:pt>
                <c:pt idx="8">
                  <c:v>1.706675173458809E-2</c:v>
                </c:pt>
                <c:pt idx="9">
                  <c:v>4.221718395747003E-3</c:v>
                </c:pt>
                <c:pt idx="10">
                  <c:v>1.8006333886291699E-3</c:v>
                </c:pt>
                <c:pt idx="11">
                  <c:v>1.2111534400899999E-2</c:v>
                </c:pt>
                <c:pt idx="12">
                  <c:v>-2.1641903046675675E-3</c:v>
                </c:pt>
                <c:pt idx="13">
                  <c:v>1.1327295672184694E-2</c:v>
                </c:pt>
                <c:pt idx="14">
                  <c:v>9.8720434960957223E-3</c:v>
                </c:pt>
                <c:pt idx="15">
                  <c:v>4.2529890799571863E-3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Хөдөлмөр'!$Z$33:$AW$33</c15:sqref>
                  </c15:fullRef>
                </c:ext>
              </c:extLst>
              <c:f>'3.1 Хөдөлмөр'!$AH$33:$AW$33</c:f>
              <c:numCache>
                <c:formatCode>0.0%</c:formatCode>
                <c:ptCount val="16"/>
                <c:pt idx="0">
                  <c:v>-3.6544198572927623E-3</c:v>
                </c:pt>
                <c:pt idx="1">
                  <c:v>-1.0219585428499062E-2</c:v>
                </c:pt>
                <c:pt idx="2">
                  <c:v>-1.7483918052717533E-3</c:v>
                </c:pt>
                <c:pt idx="3">
                  <c:v>4.6437307416926817E-3</c:v>
                </c:pt>
                <c:pt idx="4">
                  <c:v>1.4254090573956449E-2</c:v>
                </c:pt>
                <c:pt idx="5">
                  <c:v>8.4103011380561588E-3</c:v>
                </c:pt>
                <c:pt idx="6">
                  <c:v>1.1976103188032128E-2</c:v>
                </c:pt>
                <c:pt idx="7">
                  <c:v>1.8993352326685659E-2</c:v>
                </c:pt>
                <c:pt idx="8">
                  <c:v>2.5520376425552275E-2</c:v>
                </c:pt>
                <c:pt idx="9">
                  <c:v>3.6431866155890856E-2</c:v>
                </c:pt>
                <c:pt idx="10">
                  <c:v>1.9921580455436575E-2</c:v>
                </c:pt>
                <c:pt idx="11">
                  <c:v>1.5056936987891435E-2</c:v>
                </c:pt>
                <c:pt idx="12">
                  <c:v>2.9866426534593954E-3</c:v>
                </c:pt>
                <c:pt idx="13">
                  <c:v>-1.3936604557939278E-2</c:v>
                </c:pt>
                <c:pt idx="14">
                  <c:v>-9.067812683322728E-3</c:v>
                </c:pt>
                <c:pt idx="15">
                  <c:v>-1.7637758080793885E-2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Хөдөлмөр'!$Z$34:$AW$34</c15:sqref>
                  </c15:fullRef>
                </c:ext>
              </c:extLst>
              <c:f>'3.1 Хөдөлмөр'!$AH$34:$AW$34</c:f>
              <c:numCache>
                <c:formatCode>0.0%</c:formatCode>
                <c:ptCount val="16"/>
                <c:pt idx="0">
                  <c:v>9.3043141113692725E-3</c:v>
                </c:pt>
                <c:pt idx="1">
                  <c:v>1.2878486416090875E-2</c:v>
                </c:pt>
                <c:pt idx="2">
                  <c:v>9.8767410188035695E-3</c:v>
                </c:pt>
                <c:pt idx="3">
                  <c:v>3.7325516297862476E-3</c:v>
                </c:pt>
                <c:pt idx="4">
                  <c:v>-9.2215148593466408E-3</c:v>
                </c:pt>
                <c:pt idx="5">
                  <c:v>-3.5720386889304583E-3</c:v>
                </c:pt>
                <c:pt idx="6">
                  <c:v>2.7504162973706133E-3</c:v>
                </c:pt>
                <c:pt idx="7">
                  <c:v>7.77000777000777E-3</c:v>
                </c:pt>
                <c:pt idx="8">
                  <c:v>1.5072972326341817E-2</c:v>
                </c:pt>
                <c:pt idx="9">
                  <c:v>1.0397936048784312E-2</c:v>
                </c:pt>
                <c:pt idx="10">
                  <c:v>7.9301764439752755E-3</c:v>
                </c:pt>
                <c:pt idx="11">
                  <c:v>8.5723399467550494E-4</c:v>
                </c:pt>
                <c:pt idx="12">
                  <c:v>1.0804442443343837E-2</c:v>
                </c:pt>
                <c:pt idx="13">
                  <c:v>5.2089674114765023E-3</c:v>
                </c:pt>
                <c:pt idx="14">
                  <c:v>-1.8201786950877222E-3</c:v>
                </c:pt>
                <c:pt idx="15">
                  <c:v>-8.7541666080478055E-3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Хөдөлмөр'!$Z$35:$AW$35</c15:sqref>
                  </c15:fullRef>
                </c:ext>
              </c:extLst>
              <c:f>'3.1 Хөдөлмөр'!$AH$35:$AW$35</c:f>
              <c:numCache>
                <c:formatCode>0.0%</c:formatCode>
                <c:ptCount val="16"/>
                <c:pt idx="0">
                  <c:v>2.8735779282520298E-2</c:v>
                </c:pt>
                <c:pt idx="1">
                  <c:v>2.5728032413269215E-2</c:v>
                </c:pt>
                <c:pt idx="2">
                  <c:v>4.9256053124347721E-3</c:v>
                </c:pt>
                <c:pt idx="3">
                  <c:v>-6.8121063497738376E-3</c:v>
                </c:pt>
                <c:pt idx="4">
                  <c:v>3.6826685855263219E-2</c:v>
                </c:pt>
                <c:pt idx="5">
                  <c:v>2.086736756801762E-2</c:v>
                </c:pt>
                <c:pt idx="6">
                  <c:v>1.027482340934124E-2</c:v>
                </c:pt>
                <c:pt idx="7">
                  <c:v>2.3396356729690083E-2</c:v>
                </c:pt>
                <c:pt idx="8">
                  <c:v>1.4594465268362762E-2</c:v>
                </c:pt>
                <c:pt idx="9">
                  <c:v>3.1662887968102661E-2</c:v>
                </c:pt>
                <c:pt idx="10">
                  <c:v>3.3641230583622429E-2</c:v>
                </c:pt>
                <c:pt idx="11">
                  <c:v>3.4081240593268572E-2</c:v>
                </c:pt>
                <c:pt idx="12">
                  <c:v>-1.6878283055680725E-2</c:v>
                </c:pt>
                <c:pt idx="13">
                  <c:v>-1.9737955608343936E-2</c:v>
                </c:pt>
                <c:pt idx="14">
                  <c:v>-1.0319001754017178E-2</c:v>
                </c:pt>
                <c:pt idx="15">
                  <c:v>-6.4552542547675326E-5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3.3677863682015481E-2"/>
                  <c:y val="-0.11897983170379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9-42EF-BAB3-CCCE250DB9B6}"/>
                </c:ext>
              </c:extLst>
            </c:dLbl>
            <c:dLbl>
              <c:idx val="15"/>
              <c:layout>
                <c:manualLayout>
                  <c:x val="-1.0249784598874169E-2"/>
                  <c:y val="-9.0747329265608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9-42EF-BAB3-CCCE250DB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Хөдөлмөр'!$Z$1:$AW$2</c15:sqref>
                  </c15:fullRef>
                </c:ext>
              </c:extLst>
              <c:f>'3.1 Хөдөлмөр'!$AH$1:$AW$2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Хөдөлмөр'!$Z$28:$AW$28</c15:sqref>
                  </c15:fullRef>
                </c:ext>
              </c:extLst>
              <c:f>'3.1 Хөдөлмөр'!$AH$28:$AW$28</c:f>
              <c:numCache>
                <c:formatCode>0.0%</c:formatCode>
                <c:ptCount val="16"/>
                <c:pt idx="0">
                  <c:v>6.9733535440289041E-2</c:v>
                </c:pt>
                <c:pt idx="1">
                  <c:v>5.3504503852693341E-2</c:v>
                </c:pt>
                <c:pt idx="2">
                  <c:v>4.8908311551798755E-2</c:v>
                </c:pt>
                <c:pt idx="3">
                  <c:v>2.7671631276777298E-2</c:v>
                </c:pt>
                <c:pt idx="4">
                  <c:v>0.11117215857531759</c:v>
                </c:pt>
                <c:pt idx="5">
                  <c:v>9.8052075705586939E-2</c:v>
                </c:pt>
                <c:pt idx="6">
                  <c:v>0.11309188085837851</c:v>
                </c:pt>
                <c:pt idx="7">
                  <c:v>0.14150047483380823</c:v>
                </c:pt>
                <c:pt idx="8">
                  <c:v>6.2764175771592434E-2</c:v>
                </c:pt>
                <c:pt idx="9">
                  <c:v>5.3162379798295634E-2</c:v>
                </c:pt>
                <c:pt idx="10">
                  <c:v>2.5717086412305745E-2</c:v>
                </c:pt>
                <c:pt idx="11">
                  <c:v>2.3588322270549966E-2</c:v>
                </c:pt>
                <c:pt idx="12">
                  <c:v>3.5643103707038826E-2</c:v>
                </c:pt>
                <c:pt idx="13">
                  <c:v>3.1914482963403046E-2</c:v>
                </c:pt>
                <c:pt idx="14">
                  <c:v>2.4526099274722046E-2</c:v>
                </c:pt>
                <c:pt idx="15">
                  <c:v>2.2353900151007355E-2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93784825913604297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Хөдөлмөр'!$B$39:$AW$39</c15:sqref>
                  </c15:fullRef>
                </c:ext>
              </c:extLst>
              <c:f>('3.1 Хөдөлмөр'!$B$39:$Q$39,'3.1 Хөдөлмөр'!$AH$39:$AW$39)</c:f>
              <c:numCache>
                <c:formatCode>0.0%</c:formatCode>
                <c:ptCount val="16"/>
                <c:pt idx="0">
                  <c:v>0.10282150733896089</c:v>
                </c:pt>
                <c:pt idx="1">
                  <c:v>0.16088973241130478</c:v>
                </c:pt>
                <c:pt idx="2">
                  <c:v>0.17829720620178269</c:v>
                </c:pt>
                <c:pt idx="3">
                  <c:v>0.21695994993742174</c:v>
                </c:pt>
                <c:pt idx="4">
                  <c:v>0.26252486035445832</c:v>
                </c:pt>
                <c:pt idx="5">
                  <c:v>0.22374665066353505</c:v>
                </c:pt>
                <c:pt idx="6">
                  <c:v>0.27725067358715783</c:v>
                </c:pt>
                <c:pt idx="7">
                  <c:v>0.27720225401001164</c:v>
                </c:pt>
                <c:pt idx="8">
                  <c:v>0.24738684827014024</c:v>
                </c:pt>
                <c:pt idx="9">
                  <c:v>0.30417113070192592</c:v>
                </c:pt>
                <c:pt idx="10">
                  <c:v>0.23404923256855636</c:v>
                </c:pt>
                <c:pt idx="11">
                  <c:v>0.19531180101995171</c:v>
                </c:pt>
                <c:pt idx="12">
                  <c:v>0.14809300696238581</c:v>
                </c:pt>
                <c:pt idx="13">
                  <c:v>0.11189581727453435</c:v>
                </c:pt>
                <c:pt idx="14">
                  <c:v>9.4504044191445091E-2</c:v>
                </c:pt>
                <c:pt idx="15">
                  <c:v>7.7020958083832358E-2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Хөдөлмөр'!$B$40:$AW$40</c15:sqref>
                  </c15:fullRef>
                </c:ext>
              </c:extLst>
              <c:f>('3.1 Хөдөлмөр'!$B$40:$Q$40,'3.1 Хөдөлмөр'!$AH$40:$AW$40)</c:f>
              <c:numCache>
                <c:formatCode>0.0%</c:formatCode>
                <c:ptCount val="16"/>
                <c:pt idx="0">
                  <c:v>0.12794755207782593</c:v>
                </c:pt>
                <c:pt idx="1">
                  <c:v>0.16767310789049916</c:v>
                </c:pt>
                <c:pt idx="2">
                  <c:v>0.16558610271903307</c:v>
                </c:pt>
                <c:pt idx="3">
                  <c:v>0.20335174609119</c:v>
                </c:pt>
                <c:pt idx="4">
                  <c:v>0.26830411549639077</c:v>
                </c:pt>
                <c:pt idx="5">
                  <c:v>0.23702809860368901</c:v>
                </c:pt>
                <c:pt idx="6">
                  <c:v>0.34470683680266689</c:v>
                </c:pt>
                <c:pt idx="7">
                  <c:v>0.38597992686532345</c:v>
                </c:pt>
                <c:pt idx="8">
                  <c:v>0.32951437652450277</c:v>
                </c:pt>
                <c:pt idx="9">
                  <c:v>0.41234671125975475</c:v>
                </c:pt>
                <c:pt idx="10">
                  <c:v>0.30062965818555631</c:v>
                </c:pt>
                <c:pt idx="11">
                  <c:v>0.25148759402716969</c:v>
                </c:pt>
                <c:pt idx="12">
                  <c:v>0.24826263412464544</c:v>
                </c:pt>
                <c:pt idx="13">
                  <c:v>0.16219141588554531</c:v>
                </c:pt>
                <c:pt idx="14">
                  <c:v>0.14215580694561081</c:v>
                </c:pt>
                <c:pt idx="15">
                  <c:v>0.11339373822553145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Хөдөлмөр'!$B$41:$AW$41</c15:sqref>
                  </c15:fullRef>
                </c:ext>
              </c:extLst>
              <c:f>('3.1 Хөдөлмөр'!$B$41:$Q$41,'3.1 Хөдөлмөр'!$AH$41:$AW$41)</c:f>
              <c:numCache>
                <c:formatCode>0.0%</c:formatCode>
                <c:ptCount val="16"/>
                <c:pt idx="0">
                  <c:v>-4.6177360024850844E-2</c:v>
                </c:pt>
                <c:pt idx="1">
                  <c:v>-6.3139709394810506E-4</c:v>
                </c:pt>
                <c:pt idx="2">
                  <c:v>2.5581282412090456E-2</c:v>
                </c:pt>
                <c:pt idx="3">
                  <c:v>6.7522532989185535E-2</c:v>
                </c:pt>
                <c:pt idx="4">
                  <c:v>0.12670482099722302</c:v>
                </c:pt>
                <c:pt idx="5">
                  <c:v>0.10536598245741646</c:v>
                </c:pt>
                <c:pt idx="6">
                  <c:v>0.16193146458910967</c:v>
                </c:pt>
                <c:pt idx="7">
                  <c:v>0.17031509282010004</c:v>
                </c:pt>
                <c:pt idx="8">
                  <c:v>0.16105876348247761</c:v>
                </c:pt>
                <c:pt idx="9">
                  <c:v>0.23650315580199299</c:v>
                </c:pt>
                <c:pt idx="10">
                  <c:v>0.16287678810444106</c:v>
                </c:pt>
                <c:pt idx="11">
                  <c:v>0.10775660705598189</c:v>
                </c:pt>
                <c:pt idx="12">
                  <c:v>4.60358414696318E-2</c:v>
                </c:pt>
                <c:pt idx="13">
                  <c:v>1.4919761758273253E-2</c:v>
                </c:pt>
                <c:pt idx="14">
                  <c:v>-2.008888233412387E-3</c:v>
                </c:pt>
                <c:pt idx="15">
                  <c:v>-2.0938729506222775E-2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Хөдөлмөр'!$B$42:$AW$42</c15:sqref>
                  </c15:fullRef>
                </c:ext>
              </c:extLst>
              <c:f>('3.1 Хөдөлмөр'!$B$42:$Q$42,'3.1 Хөдөлмөр'!$AH$42:$AW$42)</c:f>
              <c:numCache>
                <c:formatCode>0.0%</c:formatCode>
                <c:ptCount val="16"/>
                <c:pt idx="0">
                  <c:v>0.23153720695279167</c:v>
                </c:pt>
                <c:pt idx="1">
                  <c:v>0.1585593573522539</c:v>
                </c:pt>
                <c:pt idx="2">
                  <c:v>0.10894199045100739</c:v>
                </c:pt>
                <c:pt idx="3">
                  <c:v>0.12422127742457767</c:v>
                </c:pt>
                <c:pt idx="4">
                  <c:v>7.7102870463750639E-2</c:v>
                </c:pt>
                <c:pt idx="5">
                  <c:v>0.13208201608612691</c:v>
                </c:pt>
                <c:pt idx="6">
                  <c:v>0.23463417160969779</c:v>
                </c:pt>
                <c:pt idx="7">
                  <c:v>0.24965349214943156</c:v>
                </c:pt>
                <c:pt idx="8">
                  <c:v>0.25986171042370687</c:v>
                </c:pt>
                <c:pt idx="9">
                  <c:v>0.24003261514133234</c:v>
                </c:pt>
                <c:pt idx="10">
                  <c:v>0.16816896165565942</c:v>
                </c:pt>
                <c:pt idx="11">
                  <c:v>0.14451694243341939</c:v>
                </c:pt>
                <c:pt idx="12">
                  <c:v>0.16269543242725737</c:v>
                </c:pt>
                <c:pt idx="13">
                  <c:v>0.17612549963536073</c:v>
                </c:pt>
                <c:pt idx="14">
                  <c:v>0.13536374428452591</c:v>
                </c:pt>
                <c:pt idx="15">
                  <c:v>0.14053074739435778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Хөдөлмөр'!$R$1:$AW$2</c15:sqref>
                  </c15:fullRef>
                </c:ext>
              </c:extLst>
              <c:f>'3.1 Хөдөлмөр'!$R$1:$AW$2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Хөдөлмөр'!$B$56:$AW$56</c15:sqref>
                  </c15:fullRef>
                </c:ext>
              </c:extLst>
              <c:f>('3.1 Хөдөлмөр'!$B$56:$Q$56,'3.1 Хөдөлмөр'!$AH$56:$AW$56)</c:f>
              <c:numCache>
                <c:formatCode>0.0%</c:formatCode>
                <c:ptCount val="16"/>
                <c:pt idx="0">
                  <c:v>7.3529980283759191E-2</c:v>
                </c:pt>
                <c:pt idx="1">
                  <c:v>0.10020938483547912</c:v>
                </c:pt>
                <c:pt idx="2">
                  <c:v>0.13137276066685494</c:v>
                </c:pt>
                <c:pt idx="3">
                  <c:v>0.16596982615435726</c:v>
                </c:pt>
                <c:pt idx="4">
                  <c:v>0.20613118945586809</c:v>
                </c:pt>
                <c:pt idx="5">
                  <c:v>0.22128335670166888</c:v>
                </c:pt>
                <c:pt idx="6">
                  <c:v>0.24549882454602134</c:v>
                </c:pt>
                <c:pt idx="7">
                  <c:v>0.26077804575081875</c:v>
                </c:pt>
                <c:pt idx="8">
                  <c:v>0.25673997151111039</c:v>
                </c:pt>
                <c:pt idx="9">
                  <c:v>0.276699998597423</c:v>
                </c:pt>
                <c:pt idx="10">
                  <c:v>0.26512772107247973</c:v>
                </c:pt>
                <c:pt idx="11">
                  <c:v>0.24288181821605687</c:v>
                </c:pt>
                <c:pt idx="12">
                  <c:v>0.21618831101022168</c:v>
                </c:pt>
                <c:pt idx="13">
                  <c:v>0.1691133536076857</c:v>
                </c:pt>
                <c:pt idx="14">
                  <c:v>0.1357776379750095</c:v>
                </c:pt>
                <c:pt idx="15">
                  <c:v>0.10647406373156924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Хөдөлмөр'!$R$1:$AW$2</c15:sqref>
                  </c15:fullRef>
                </c:ext>
              </c:extLst>
              <c:f>'3.1 Хөдөлмөр'!$R$1:$AW$2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Хөдөлмөр'!$B$57:$AW$57</c15:sqref>
                  </c15:fullRef>
                </c:ext>
              </c:extLst>
              <c:f>('3.1 Хөдөлмөр'!$B$57:$Q$57,'3.1 Хөдөлмөр'!$AH$57:$AW$57)</c:f>
              <c:numCache>
                <c:formatCode>0.0%</c:formatCode>
                <c:ptCount val="16"/>
                <c:pt idx="0">
                  <c:v>-9.5719923367683282E-3</c:v>
                </c:pt>
                <c:pt idx="1">
                  <c:v>2.1335940130342911E-2</c:v>
                </c:pt>
                <c:pt idx="2">
                  <c:v>4.3162382336229849E-2</c:v>
                </c:pt>
                <c:pt idx="3">
                  <c:v>4.9612319686663922E-2</c:v>
                </c:pt>
                <c:pt idx="4">
                  <c:v>6.0339368226310634E-2</c:v>
                </c:pt>
                <c:pt idx="5">
                  <c:v>7.1639721434369932E-2</c:v>
                </c:pt>
                <c:pt idx="6">
                  <c:v>8.7947343131761724E-2</c:v>
                </c:pt>
                <c:pt idx="7">
                  <c:v>0.11593907929749295</c:v>
                </c:pt>
                <c:pt idx="8">
                  <c:v>0.10308465678257288</c:v>
                </c:pt>
                <c:pt idx="9">
                  <c:v>9.1207506580300426E-2</c:v>
                </c:pt>
                <c:pt idx="10">
                  <c:v>6.8700747384155353E-2</c:v>
                </c:pt>
                <c:pt idx="11">
                  <c:v>4.0914517255205597E-2</c:v>
                </c:pt>
                <c:pt idx="12">
                  <c:v>3.4370540428151804E-2</c:v>
                </c:pt>
                <c:pt idx="13">
                  <c:v>2.9238280007154571E-2</c:v>
                </c:pt>
                <c:pt idx="14">
                  <c:v>2.8913749249118745E-2</c:v>
                </c:pt>
                <c:pt idx="15">
                  <c:v>2.8573194770146287E-2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Хөдөлмөр'!$R$1:$AW$2</c15:sqref>
                  </c15:fullRef>
                </c:ext>
              </c:extLst>
              <c:f>'3.1 Хөдөлмөр'!$R$1:$AW$2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Хөдөлмөр'!$B$58:$AW$58</c15:sqref>
                  </c15:fullRef>
                </c:ext>
              </c:extLst>
              <c:f>('3.1 Хөдөлмөр'!$B$58:$Q$58,'3.1 Хөдөлмөр'!$AH$58:$AW$58)</c:f>
              <c:numCache>
                <c:formatCode>0.0%</c:formatCode>
                <c:ptCount val="16"/>
                <c:pt idx="0">
                  <c:v>1.7483545943777799E-2</c:v>
                </c:pt>
                <c:pt idx="1">
                  <c:v>1.9601644956906803E-3</c:v>
                </c:pt>
                <c:pt idx="2">
                  <c:v>-1.7560008115327392E-2</c:v>
                </c:pt>
                <c:pt idx="3">
                  <c:v>-4.7915683612387482E-2</c:v>
                </c:pt>
                <c:pt idx="4">
                  <c:v>-6.8778328094428021E-2</c:v>
                </c:pt>
                <c:pt idx="5">
                  <c:v>-6.6974413815347383E-2</c:v>
                </c:pt>
                <c:pt idx="6">
                  <c:v>-6.9387395363101914E-2</c:v>
                </c:pt>
                <c:pt idx="7">
                  <c:v>-6.9092961090590196E-2</c:v>
                </c:pt>
                <c:pt idx="8">
                  <c:v>-6.910559812776787E-2</c:v>
                </c:pt>
                <c:pt idx="9">
                  <c:v>-6.5190710254618131E-2</c:v>
                </c:pt>
                <c:pt idx="10">
                  <c:v>-5.6346617494300907E-2</c:v>
                </c:pt>
                <c:pt idx="11">
                  <c:v>-4.8724745235958454E-2</c:v>
                </c:pt>
                <c:pt idx="12">
                  <c:v>-3.9389805453543689E-2</c:v>
                </c:pt>
                <c:pt idx="13">
                  <c:v>-4.8342331739764391E-2</c:v>
                </c:pt>
                <c:pt idx="14">
                  <c:v>-5.3351053866898333E-2</c:v>
                </c:pt>
                <c:pt idx="15">
                  <c:v>-6.4066803471253403E-2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Хөдөлмөр'!$R$1:$AW$2</c15:sqref>
                  </c15:fullRef>
                </c:ext>
              </c:extLst>
              <c:f>'3.1 Хөдөлмөр'!$R$1:$AW$2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Хөдөлмөр'!$R$59:$AW$59</c15:sqref>
                  </c15:fullRef>
                </c:ext>
              </c:extLst>
              <c:f>'3.1 Хөдөлмөр'!$R$59:$AG$59</c:f>
              <c:numCache>
                <c:formatCode>General</c:formatCode>
                <c:ptCount val="16"/>
                <c:pt idx="0" formatCode="0.0%">
                  <c:v>6.9807832161731698E-2</c:v>
                </c:pt>
                <c:pt idx="1" formatCode="0.0%">
                  <c:v>-7.6846894575959279E-3</c:v>
                </c:pt>
                <c:pt idx="2" formatCode="0.0%">
                  <c:v>-2.2805689081017433E-2</c:v>
                </c:pt>
                <c:pt idx="3" formatCode="0.0%">
                  <c:v>-2.4242159500546645E-2</c:v>
                </c:pt>
                <c:pt idx="4" formatCode="0.0%">
                  <c:v>6.8103563298405057E-4</c:v>
                </c:pt>
                <c:pt idx="5" formatCode="0.0%">
                  <c:v>1.2749504251362787E-2</c:v>
                </c:pt>
                <c:pt idx="6" formatCode="0.0%">
                  <c:v>1.3273834706950538E-4</c:v>
                </c:pt>
                <c:pt idx="7" formatCode="0.0%">
                  <c:v>-1.230423061510344E-2</c:v>
                </c:pt>
                <c:pt idx="8" formatCode="0.0%">
                  <c:v>-3.7383726557788322E-2</c:v>
                </c:pt>
                <c:pt idx="9" formatCode="0.0%">
                  <c:v>-2.5922172507557573E-2</c:v>
                </c:pt>
                <c:pt idx="10" formatCode="0.0%">
                  <c:v>-1.967599890550209E-2</c:v>
                </c:pt>
                <c:pt idx="11" formatCode="0.0%">
                  <c:v>-8.4117179201242953E-3</c:v>
                </c:pt>
                <c:pt idx="12" formatCode="0.0%">
                  <c:v>9.9008430721201357E-3</c:v>
                </c:pt>
                <c:pt idx="13" formatCode="0.0%">
                  <c:v>6.413991021692933E-3</c:v>
                </c:pt>
                <c:pt idx="14" formatCode="0.0%">
                  <c:v>2.0947284234226204E-2</c:v>
                </c:pt>
                <c:pt idx="15" formatCode="0.0%">
                  <c:v>2.6672840913995799E-2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077567819251427E-2"/>
                  <c:y val="-9.5155456979738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A-4294-8B92-BFD511F554F5}"/>
                </c:ext>
              </c:extLst>
            </c:dLbl>
            <c:dLbl>
              <c:idx val="15"/>
              <c:layout>
                <c:manualLayout>
                  <c:x val="-5.8700208674620849E-3"/>
                  <c:y val="-0.13564714080090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EA-4294-8B92-BFD511F55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Хөдөлмөр'!$B$1:$AW$2</c15:sqref>
                  </c15:fullRef>
                </c:ext>
              </c:extLst>
              <c:f>'3.1 Хөдөлмөр'!$B$1:$AW$2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Хөдөлмөр'!$B$55:$AW$55</c15:sqref>
                  </c15:fullRef>
                </c:ext>
              </c:extLst>
              <c:f>('3.1 Хөдөлмөр'!$B$55:$Q$55,'3.1 Хөдөлмөр'!$AH$55:$AW$55)</c:f>
              <c:numCache>
                <c:formatCode>0.0%</c:formatCode>
                <c:ptCount val="16"/>
                <c:pt idx="0">
                  <c:v>8.184361248740854E-2</c:v>
                </c:pt>
                <c:pt idx="1">
                  <c:v>0.12588599067959122</c:v>
                </c:pt>
                <c:pt idx="2">
                  <c:v>0.15948108609380793</c:v>
                </c:pt>
                <c:pt idx="3">
                  <c:v>0.16517629957563779</c:v>
                </c:pt>
                <c:pt idx="4">
                  <c:v>0.19094720302771767</c:v>
                </c:pt>
                <c:pt idx="5">
                  <c:v>0.22112126708310512</c:v>
                </c:pt>
                <c:pt idx="6">
                  <c:v>0.26101463947919484</c:v>
                </c:pt>
                <c:pt idx="7">
                  <c:v>0.30974104691001397</c:v>
                </c:pt>
                <c:pt idx="8">
                  <c:v>0.29049014041985904</c:v>
                </c:pt>
                <c:pt idx="9">
                  <c:v>0.30232453471712534</c:v>
                </c:pt>
                <c:pt idx="10">
                  <c:v>0.27585989461155158</c:v>
                </c:pt>
                <c:pt idx="11">
                  <c:v>0.23069688152275261</c:v>
                </c:pt>
                <c:pt idx="12">
                  <c:v>0.20843740434845273</c:v>
                </c:pt>
                <c:pt idx="13">
                  <c:v>0.14512607228745758</c:v>
                </c:pt>
                <c:pt idx="14">
                  <c:v>0.10627026713191602</c:v>
                </c:pt>
                <c:pt idx="15">
                  <c:v>6.5175802318891696E-2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123408869023774E-2"/>
          <c:y val="1.5198250631726064E-2"/>
          <c:w val="0.45012799072074489"/>
          <c:h val="0.26430898789442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416495209326E-2"/>
          <c:y val="9.8772002970127976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зээл'!$B$4:$BB$4</c15:sqref>
                  </c15:fullRef>
                </c:ext>
              </c:extLst>
              <c:f>'3.2.1 Мөнгө, зээл'!$AP$4:$BB$4</c:f>
              <c:numCache>
                <c:formatCode>0.0%</c:formatCode>
                <c:ptCount val="13"/>
                <c:pt idx="0">
                  <c:v>-9.2592369254612811E-2</c:v>
                </c:pt>
                <c:pt idx="1">
                  <c:v>-0.10514560368083019</c:v>
                </c:pt>
                <c:pt idx="2">
                  <c:v>-0.11071143746612352</c:v>
                </c:pt>
                <c:pt idx="3">
                  <c:v>-6.9545975044861638E-2</c:v>
                </c:pt>
                <c:pt idx="4">
                  <c:v>-7.2846009005842191E-2</c:v>
                </c:pt>
                <c:pt idx="5">
                  <c:v>-7.2923340759757024E-2</c:v>
                </c:pt>
                <c:pt idx="6">
                  <c:v>-4.6229809198232177E-2</c:v>
                </c:pt>
                <c:pt idx="7">
                  <c:v>-7.5385685889362855E-2</c:v>
                </c:pt>
                <c:pt idx="8">
                  <c:v>-2.2450138586224144E-2</c:v>
                </c:pt>
                <c:pt idx="9">
                  <c:v>-2.3470304617439371E-2</c:v>
                </c:pt>
                <c:pt idx="10">
                  <c:v>-1.6724351794022752E-2</c:v>
                </c:pt>
                <c:pt idx="11">
                  <c:v>-5.4145414838480885E-3</c:v>
                </c:pt>
                <c:pt idx="12">
                  <c:v>-1.0648416682241747E-2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зээл'!$B$5:$BB$5</c15:sqref>
                  </c15:fullRef>
                </c:ext>
              </c:extLst>
              <c:f>'3.2.1 Мөнгө, зээл'!$AP$5:$BB$5</c:f>
              <c:numCache>
                <c:formatCode>0.0%</c:formatCode>
                <c:ptCount val="13"/>
                <c:pt idx="0">
                  <c:v>0.10253142598165758</c:v>
                </c:pt>
                <c:pt idx="1">
                  <c:v>0.11772920357172055</c:v>
                </c:pt>
                <c:pt idx="2">
                  <c:v>0.21195612161693023</c:v>
                </c:pt>
                <c:pt idx="3">
                  <c:v>0.21802568824465393</c:v>
                </c:pt>
                <c:pt idx="4">
                  <c:v>0.18900654845368797</c:v>
                </c:pt>
                <c:pt idx="5">
                  <c:v>0.186871664864632</c:v>
                </c:pt>
                <c:pt idx="6">
                  <c:v>5.5686803901068331E-2</c:v>
                </c:pt>
                <c:pt idx="7">
                  <c:v>-6.9250255276582604E-3</c:v>
                </c:pt>
                <c:pt idx="8">
                  <c:v>-0.12281065839653367</c:v>
                </c:pt>
                <c:pt idx="9">
                  <c:v>-0.14663923308575558</c:v>
                </c:pt>
                <c:pt idx="10">
                  <c:v>-3.1796731923581754E-2</c:v>
                </c:pt>
                <c:pt idx="11">
                  <c:v>-2.1811126330725314E-4</c:v>
                </c:pt>
                <c:pt idx="12">
                  <c:v>5.1551293923232273E-2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зээл'!$B$6:$BB$6</c15:sqref>
                  </c15:fullRef>
                </c:ext>
              </c:extLst>
              <c:f>'3.2.1 Мөнгө, зээл'!$AP$6:$BB$6</c:f>
              <c:numCache>
                <c:formatCode>0.0%</c:formatCode>
                <c:ptCount val="13"/>
                <c:pt idx="0">
                  <c:v>8.8123276206442433E-2</c:v>
                </c:pt>
                <c:pt idx="1">
                  <c:v>0.10807899450283329</c:v>
                </c:pt>
                <c:pt idx="2">
                  <c:v>0.12633392340213886</c:v>
                </c:pt>
                <c:pt idx="3">
                  <c:v>0.18609346848058528</c:v>
                </c:pt>
                <c:pt idx="4">
                  <c:v>0.17447639903747642</c:v>
                </c:pt>
                <c:pt idx="5">
                  <c:v>0.24564534223501927</c:v>
                </c:pt>
                <c:pt idx="6">
                  <c:v>0.27423339923999462</c:v>
                </c:pt>
                <c:pt idx="7">
                  <c:v>0.24473809068571106</c:v>
                </c:pt>
                <c:pt idx="8">
                  <c:v>0.27366976664030518</c:v>
                </c:pt>
                <c:pt idx="9">
                  <c:v>0.22970114441272799</c:v>
                </c:pt>
                <c:pt idx="10">
                  <c:v>0.20720393507814883</c:v>
                </c:pt>
                <c:pt idx="11">
                  <c:v>0.19211209319579078</c:v>
                </c:pt>
                <c:pt idx="12">
                  <c:v>0.19503129308161474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зээл'!$B$7:$BB$7</c15:sqref>
                  </c15:fullRef>
                </c:ext>
              </c:extLst>
              <c:f>'3.2.1 Мөнгө, зээл'!$AP$7:$BB$7</c:f>
              <c:numCache>
                <c:formatCode>0.0%</c:formatCode>
                <c:ptCount val="13"/>
                <c:pt idx="0">
                  <c:v>6.8772668777061577E-2</c:v>
                </c:pt>
                <c:pt idx="1">
                  <c:v>1.5289177189990495E-2</c:v>
                </c:pt>
                <c:pt idx="2">
                  <c:v>-3.1195540280053828E-2</c:v>
                </c:pt>
                <c:pt idx="3">
                  <c:v>-9.297015735001056E-2</c:v>
                </c:pt>
                <c:pt idx="4">
                  <c:v>-0.10653733214317926</c:v>
                </c:pt>
                <c:pt idx="5">
                  <c:v>-6.8993640107112605E-2</c:v>
                </c:pt>
                <c:pt idx="6">
                  <c:v>-3.9174004334381354E-2</c:v>
                </c:pt>
                <c:pt idx="7">
                  <c:v>-7.1436247467088028E-3</c:v>
                </c:pt>
                <c:pt idx="8">
                  <c:v>-1.4861045937201518E-2</c:v>
                </c:pt>
                <c:pt idx="9">
                  <c:v>-1.7278199309640974E-2</c:v>
                </c:pt>
                <c:pt idx="10">
                  <c:v>-9.6464086638081453E-2</c:v>
                </c:pt>
                <c:pt idx="11">
                  <c:v>-8.0380125848097589E-2</c:v>
                </c:pt>
                <c:pt idx="12">
                  <c:v>-9.6547071886304014E-2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зээл'!$B$8:$BB$8</c15:sqref>
                  </c15:fullRef>
                </c:ext>
              </c:extLst>
              <c:f>'3.2.1 Мөнгө, зээл'!$AP$8:$BB$8</c:f>
              <c:numCache>
                <c:formatCode>0.0%</c:formatCode>
                <c:ptCount val="13"/>
                <c:pt idx="0">
                  <c:v>0.1668350017105488</c:v>
                </c:pt>
                <c:pt idx="1">
                  <c:v>0.13595177158371419</c:v>
                </c:pt>
                <c:pt idx="2">
                  <c:v>0.19638306727289176</c:v>
                </c:pt>
                <c:pt idx="3">
                  <c:v>0.24160302433036707</c:v>
                </c:pt>
                <c:pt idx="4">
                  <c:v>0.18409960634214301</c:v>
                </c:pt>
                <c:pt idx="5">
                  <c:v>0.29060002623278153</c:v>
                </c:pt>
                <c:pt idx="6">
                  <c:v>0.24451638960844946</c:v>
                </c:pt>
                <c:pt idx="7">
                  <c:v>0.15528375452198132</c:v>
                </c:pt>
                <c:pt idx="8">
                  <c:v>0.11354792372034594</c:v>
                </c:pt>
                <c:pt idx="9">
                  <c:v>4.2313407399891971E-2</c:v>
                </c:pt>
                <c:pt idx="10">
                  <c:v>6.2218764722462717E-2</c:v>
                </c:pt>
                <c:pt idx="11">
                  <c:v>0.10609931460053772</c:v>
                </c:pt>
                <c:pt idx="12">
                  <c:v>0.13938709843630145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405365674384409E-2"/>
          <c:y val="5.7018515650747907E-3"/>
          <c:w val="0.9337743476662993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эрсдэл'!$B$3:$Q$3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8.77475375E-2</c:v>
                </c:pt>
                <c:pt idx="7">
                  <c:v>8.08325513E-2</c:v>
                </c:pt>
                <c:pt idx="8">
                  <c:v>5.7641939000000003E-2</c:v>
                </c:pt>
                <c:pt idx="9">
                  <c:v>5.3626270500000003E-2</c:v>
                </c:pt>
                <c:pt idx="10">
                  <c:v>3.5800117100000001E-2</c:v>
                </c:pt>
                <c:pt idx="11">
                  <c:v>1.8202609500000001E-2</c:v>
                </c:pt>
                <c:pt idx="12">
                  <c:v>2.0106878599999999E-2</c:v>
                </c:pt>
                <c:pt idx="13">
                  <c:v>1.9478218700000001E-2</c:v>
                </c:pt>
                <c:pt idx="14">
                  <c:v>1.9067430199999999E-2</c:v>
                </c:pt>
                <c:pt idx="15">
                  <c:v>1.87420139E-2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E75-9356-116414707B02}"/>
            </c:ext>
          </c:extLst>
        </c:ser>
        <c:ser>
          <c:idx val="2"/>
          <c:order val="1"/>
          <c:spPr>
            <a:solidFill>
              <a:srgbClr val="A9C3C4">
                <a:alpha val="2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эрсдэл'!$B$5:$Q$5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6.7481170999999923E-3</c:v>
                </c:pt>
                <c:pt idx="9">
                  <c:v>1.3534368799999988E-2</c:v>
                </c:pt>
                <c:pt idx="10">
                  <c:v>2.0713954299999997E-2</c:v>
                </c:pt>
                <c:pt idx="11">
                  <c:v>2.7899279899999997E-2</c:v>
                </c:pt>
                <c:pt idx="12">
                  <c:v>2.8727460200000002E-2</c:v>
                </c:pt>
                <c:pt idx="13">
                  <c:v>2.9078640699999998E-2</c:v>
                </c:pt>
                <c:pt idx="14">
                  <c:v>2.8288013000000001E-2</c:v>
                </c:pt>
                <c:pt idx="15">
                  <c:v>2.6772216500000001E-2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C-4E75-9356-116414707B02}"/>
            </c:ext>
          </c:extLst>
        </c:ser>
        <c:ser>
          <c:idx val="3"/>
          <c:order val="2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эрсдэл'!$B$6:$Q$6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5.731926200000001E-3</c:v>
                </c:pt>
                <c:pt idx="9">
                  <c:v>1.1564320100000011E-2</c:v>
                </c:pt>
                <c:pt idx="10">
                  <c:v>1.7814036800000009E-2</c:v>
                </c:pt>
                <c:pt idx="11">
                  <c:v>2.4153872100000001E-2</c:v>
                </c:pt>
                <c:pt idx="12">
                  <c:v>2.4887841300000005E-2</c:v>
                </c:pt>
                <c:pt idx="13">
                  <c:v>2.5200254300000002E-2</c:v>
                </c:pt>
                <c:pt idx="14">
                  <c:v>2.4498287600000002E-2</c:v>
                </c:pt>
                <c:pt idx="15">
                  <c:v>2.3154809899999997E-2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E75-9356-116414707B02}"/>
            </c:ext>
          </c:extLst>
        </c:ser>
        <c:ser>
          <c:idx val="4"/>
          <c:order val="3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эрсдэл'!$B$7:$Q$7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5.7627935000000019E-3</c:v>
                </c:pt>
                <c:pt idx="9">
                  <c:v>1.1689637199999992E-2</c:v>
                </c:pt>
                <c:pt idx="10">
                  <c:v>1.811440189999998E-2</c:v>
                </c:pt>
                <c:pt idx="11">
                  <c:v>2.4711570699999991E-2</c:v>
                </c:pt>
                <c:pt idx="12">
                  <c:v>2.5478406100000003E-2</c:v>
                </c:pt>
                <c:pt idx="13">
                  <c:v>2.5805898899999999E-2</c:v>
                </c:pt>
                <c:pt idx="14">
                  <c:v>2.5071317699999998E-2</c:v>
                </c:pt>
                <c:pt idx="15">
                  <c:v>2.3667615199999992E-2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C-4E75-9356-116414707B02}"/>
            </c:ext>
          </c:extLst>
        </c:ser>
        <c:ser>
          <c:idx val="5"/>
          <c:order val="4"/>
          <c:spPr>
            <a:solidFill>
              <a:srgbClr val="A9C3C4">
                <a:alpha val="4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эрсдэл'!$B$8:$Q$8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6.8645125999999973E-3</c:v>
                </c:pt>
                <c:pt idx="9">
                  <c:v>1.4006933400000005E-2</c:v>
                </c:pt>
                <c:pt idx="10">
                  <c:v>2.1846689900000008E-2</c:v>
                </c:pt>
                <c:pt idx="11">
                  <c:v>3.0002672800000019E-2</c:v>
                </c:pt>
                <c:pt idx="12">
                  <c:v>3.0954835799999983E-2</c:v>
                </c:pt>
                <c:pt idx="13">
                  <c:v>3.1362904400000002E-2</c:v>
                </c:pt>
                <c:pt idx="14">
                  <c:v>3.0449241500000002E-2</c:v>
                </c:pt>
                <c:pt idx="15">
                  <c:v>2.8706260500000011E-2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5"/>
          <c:tx>
            <c:strRef>
              <c:f>'1.2 Инфляцын эрсдэл'!$A$11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 Инфляцын эрсдэл'!$B$11:$Q$11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8.3121847050000003E-2</c:v>
                </c:pt>
                <c:pt idx="8">
                  <c:v>7.0561480560000001E-2</c:v>
                </c:pt>
                <c:pt idx="9">
                  <c:v>0.10073772460000001</c:v>
                </c:pt>
                <c:pt idx="10">
                  <c:v>0.11184343870000001</c:v>
                </c:pt>
                <c:pt idx="11">
                  <c:v>0.12784681894</c:v>
                </c:pt>
                <c:pt idx="12">
                  <c:v>0.13841150662000001</c:v>
                </c:pt>
                <c:pt idx="13">
                  <c:v>0.11957192210000001</c:v>
                </c:pt>
                <c:pt idx="14">
                  <c:v>0.10364387077999999</c:v>
                </c:pt>
                <c:pt idx="15">
                  <c:v>8.6760080980000001E-2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22C-4E75-9356-116414707B02}"/>
            </c:ext>
          </c:extLst>
        </c:ser>
        <c:ser>
          <c:idx val="9"/>
          <c:order val="6"/>
          <c:tx>
            <c:strRef>
              <c:f>'1.2 Инфляцын эрсдэл'!$A$12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286A6C"/>
                </a:solidFill>
              </a:ln>
              <a:effectLst/>
            </c:spPr>
          </c:marker>
          <c:val>
            <c:numRef>
              <c:f>'1.2 Инфляцын эрсдэл'!$B$12:$Q$12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8.19998589E-2</c:v>
                </c:pt>
                <c:pt idx="8">
                  <c:v>7.0121988600000004E-2</c:v>
                </c:pt>
                <c:pt idx="9">
                  <c:v>7.8012556100000005E-2</c:v>
                </c:pt>
                <c:pt idx="10">
                  <c:v>7.231839629999999E-2</c:v>
                </c:pt>
                <c:pt idx="11">
                  <c:v>6.6531602000000009E-2</c:v>
                </c:pt>
                <c:pt idx="12">
                  <c:v>6.8020889700000003E-2</c:v>
                </c:pt>
                <c:pt idx="13">
                  <c:v>6.6679913500000007E-2</c:v>
                </c:pt>
                <c:pt idx="14">
                  <c:v>6.3984752000000006E-2</c:v>
                </c:pt>
                <c:pt idx="15">
                  <c:v>6.0542457900000006E-2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22C-4E75-9356-116414707B02}"/>
            </c:ext>
          </c:extLst>
        </c:ser>
        <c:ser>
          <c:idx val="10"/>
          <c:order val="7"/>
          <c:tx>
            <c:strRef>
              <c:f>'1.2 Инфляцын эрсдэл'!$A$14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эрсдэл'!$B$14:$Q$14</c:f>
              <c:numCache>
                <c:formatCode>0.0%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C-4E75-9356-116414707B02}"/>
            </c:ext>
          </c:extLst>
        </c:ser>
        <c:ser>
          <c:idx val="11"/>
          <c:order val="8"/>
          <c:tx>
            <c:strRef>
              <c:f>'1.2 Инфляцын эрсдэл'!$A$15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эрсдэл'!$B$15:$Q$15</c:f>
              <c:numCache>
                <c:formatCode>0.0%</c:formatCode>
                <c:ptCount val="1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2C-4E75-9356-116414707B02}"/>
            </c:ext>
          </c:extLst>
        </c:ser>
        <c:ser>
          <c:idx val="12"/>
          <c:order val="9"/>
          <c:tx>
            <c:strRef>
              <c:f>'1.2 Инфляцын эрсдэл'!$A$16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эрсдэл'!$B$16:$Q$16</c:f>
              <c:numCache>
                <c:formatCode>0.0%</c:formatCode>
                <c:ptCount val="1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C-4E75-9356-116414707B02}"/>
            </c:ext>
          </c:extLst>
        </c:ser>
        <c:ser>
          <c:idx val="7"/>
          <c:order val="10"/>
          <c:tx>
            <c:strRef>
              <c:f>'1.2 Инфляцын эрсдэл'!$A$13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эрсдэл'!$B$13:$Q$13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8.6999999999999994E-2</c:v>
                </c:pt>
                <c:pt idx="7">
                  <c:v>8.3000000000000004E-2</c:v>
                </c:pt>
                <c:pt idx="8">
                  <c:v>7.0121982299999996E-2</c:v>
                </c:pt>
                <c:pt idx="9">
                  <c:v>7.8724959400000002E-2</c:v>
                </c:pt>
                <c:pt idx="10">
                  <c:v>7.4328108200000007E-2</c:v>
                </c:pt>
                <c:pt idx="11">
                  <c:v>7.02557615E-2</c:v>
                </c:pt>
                <c:pt idx="12">
                  <c:v>7.3722180100000007E-2</c:v>
                </c:pt>
                <c:pt idx="13">
                  <c:v>7.3757113700000002E-2</c:v>
                </c:pt>
                <c:pt idx="14">
                  <c:v>7.1853730800000001E-2</c:v>
                </c:pt>
                <c:pt idx="15">
                  <c:v>6.8669040299999998E-2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in val="-1.5000000000000003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85501798493485E-2"/>
          <c:y val="8.289643068443979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зээл'!$B$11:$BB$11</c15:sqref>
                  </c15:fullRef>
                </c:ext>
              </c:extLst>
              <c:f>'3.2.1 Мөнгө, зээл'!$AP$11:$BB$11</c:f>
              <c:numCache>
                <c:formatCode>0.0%</c:formatCode>
                <c:ptCount val="13"/>
                <c:pt idx="0">
                  <c:v>8.6339439561126302E-2</c:v>
                </c:pt>
                <c:pt idx="1">
                  <c:v>1.0989883277199982E-2</c:v>
                </c:pt>
                <c:pt idx="2">
                  <c:v>2.241518577930162E-2</c:v>
                </c:pt>
                <c:pt idx="3">
                  <c:v>-3.1015012958510693E-3</c:v>
                </c:pt>
                <c:pt idx="4">
                  <c:v>-2.9283954820134166E-2</c:v>
                </c:pt>
                <c:pt idx="5">
                  <c:v>2.9925877668567528E-2</c:v>
                </c:pt>
                <c:pt idx="6">
                  <c:v>-2.9600687284739809E-2</c:v>
                </c:pt>
                <c:pt idx="7">
                  <c:v>-2.3071488995076248E-2</c:v>
                </c:pt>
                <c:pt idx="8">
                  <c:v>-1.7830413658649374E-2</c:v>
                </c:pt>
                <c:pt idx="9">
                  <c:v>-2.0866207963144402E-2</c:v>
                </c:pt>
                <c:pt idx="10">
                  <c:v>1.1002988960811109E-2</c:v>
                </c:pt>
                <c:pt idx="11">
                  <c:v>1.6755007996662708E-3</c:v>
                </c:pt>
                <c:pt idx="12">
                  <c:v>8.3148392022651361E-3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зээл'!$B$12:$BB$12</c15:sqref>
                  </c15:fullRef>
                </c:ext>
              </c:extLst>
              <c:f>'3.2.1 Мөнгө, зээл'!$AP$12:$BB$12</c:f>
              <c:numCache>
                <c:formatCode>0.0%</c:formatCode>
                <c:ptCount val="13"/>
                <c:pt idx="0">
                  <c:v>-2.3076857941575123E-2</c:v>
                </c:pt>
                <c:pt idx="1">
                  <c:v>2.0590578222716774E-2</c:v>
                </c:pt>
                <c:pt idx="2">
                  <c:v>8.4161012977864547E-2</c:v>
                </c:pt>
                <c:pt idx="3">
                  <c:v>0.1523178938767269</c:v>
                </c:pt>
                <c:pt idx="4">
                  <c:v>0.16355524589689022</c:v>
                </c:pt>
                <c:pt idx="5">
                  <c:v>0.16731462420809814</c:v>
                </c:pt>
                <c:pt idx="6">
                  <c:v>0.17502988367967764</c:v>
                </c:pt>
                <c:pt idx="7">
                  <c:v>0.13242797780962093</c:v>
                </c:pt>
                <c:pt idx="8">
                  <c:v>0.10910231334911276</c:v>
                </c:pt>
                <c:pt idx="9">
                  <c:v>7.2633258693319186E-2</c:v>
                </c:pt>
                <c:pt idx="10">
                  <c:v>6.9399302195240653E-2</c:v>
                </c:pt>
                <c:pt idx="11">
                  <c:v>9.449100472199902E-2</c:v>
                </c:pt>
                <c:pt idx="12">
                  <c:v>0.10532146628900857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зээл'!$B$14:$BB$14</c15:sqref>
                  </c15:fullRef>
                </c:ext>
              </c:extLst>
              <c:f>'3.2.1 Мөнгө, зээл'!$AP$14:$BB$14</c:f>
              <c:numCache>
                <c:formatCode>0.0%</c:formatCode>
                <c:ptCount val="13"/>
                <c:pt idx="0">
                  <c:v>6.3220215196292312E-2</c:v>
                </c:pt>
                <c:pt idx="1">
                  <c:v>2.4224647780697904E-2</c:v>
                </c:pt>
                <c:pt idx="2">
                  <c:v>1.6437168827117054E-2</c:v>
                </c:pt>
                <c:pt idx="3">
                  <c:v>2.9941681250761835E-3</c:v>
                </c:pt>
                <c:pt idx="4">
                  <c:v>-4.7166546390461368E-2</c:v>
                </c:pt>
                <c:pt idx="5">
                  <c:v>-1.8941281598048327E-2</c:v>
                </c:pt>
                <c:pt idx="6">
                  <c:v>-1.8920832303337982E-2</c:v>
                </c:pt>
                <c:pt idx="7">
                  <c:v>-3.8723514359266667E-3</c:v>
                </c:pt>
                <c:pt idx="8">
                  <c:v>1.2752387472701559E-2</c:v>
                </c:pt>
                <c:pt idx="9">
                  <c:v>1.9216213660959651E-2</c:v>
                </c:pt>
                <c:pt idx="10">
                  <c:v>2.0042890565940937E-2</c:v>
                </c:pt>
                <c:pt idx="11">
                  <c:v>2.0752038437883005E-2</c:v>
                </c:pt>
                <c:pt idx="12">
                  <c:v>1.8943905076834654E-2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зээл'!$B$13:$BB$13</c15:sqref>
                  </c15:fullRef>
                </c:ext>
              </c:extLst>
              <c:f>'3.2.1 Мөнгө, зээл'!$AP$13:$BB$13</c:f>
              <c:numCache>
                <c:formatCode>0.0%</c:formatCode>
                <c:ptCount val="13"/>
                <c:pt idx="0">
                  <c:v>3.8825763956408701E-2</c:v>
                </c:pt>
                <c:pt idx="1">
                  <c:v>7.7791591529252371E-2</c:v>
                </c:pt>
                <c:pt idx="2">
                  <c:v>6.9326536778652734E-2</c:v>
                </c:pt>
                <c:pt idx="3">
                  <c:v>8.6885349750366561E-2</c:v>
                </c:pt>
                <c:pt idx="4">
                  <c:v>9.5052944249128996E-2</c:v>
                </c:pt>
                <c:pt idx="5">
                  <c:v>0.10538137421303664</c:v>
                </c:pt>
                <c:pt idx="6">
                  <c:v>0.11424537074117209</c:v>
                </c:pt>
                <c:pt idx="7">
                  <c:v>4.7834474230542587E-2</c:v>
                </c:pt>
                <c:pt idx="8">
                  <c:v>7.1052266633515101E-3</c:v>
                </c:pt>
                <c:pt idx="9">
                  <c:v>-2.6132568096200268E-2</c:v>
                </c:pt>
                <c:pt idx="10">
                  <c:v>-3.7752113417507525E-2</c:v>
                </c:pt>
                <c:pt idx="11">
                  <c:v>-1.1300722318208339E-2</c:v>
                </c:pt>
                <c:pt idx="12">
                  <c:v>5.0743910437767202E-3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5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67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1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3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5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28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29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1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зээл'!$B$16:$BB$16</c15:sqref>
                  </c15:fullRef>
                </c:ext>
              </c:extLst>
              <c:f>'3.2.1 Мөнгө, зээл'!$AP$16:$BB$16</c:f>
              <c:numCache>
                <c:formatCode>0.0%</c:formatCode>
                <c:ptCount val="13"/>
                <c:pt idx="0">
                  <c:v>0.1668350017105488</c:v>
                </c:pt>
                <c:pt idx="1">
                  <c:v>0.13595177158371419</c:v>
                </c:pt>
                <c:pt idx="2">
                  <c:v>0.19638306727289176</c:v>
                </c:pt>
                <c:pt idx="3">
                  <c:v>0.24160302433036707</c:v>
                </c:pt>
                <c:pt idx="4">
                  <c:v>0.18409960634214301</c:v>
                </c:pt>
                <c:pt idx="5">
                  <c:v>0.29060002623278153</c:v>
                </c:pt>
                <c:pt idx="6">
                  <c:v>0.24451638960844946</c:v>
                </c:pt>
                <c:pt idx="7">
                  <c:v>0.15528375452198132</c:v>
                </c:pt>
                <c:pt idx="8">
                  <c:v>0.11354792372034594</c:v>
                </c:pt>
                <c:pt idx="9">
                  <c:v>4.2313407399891971E-2</c:v>
                </c:pt>
                <c:pt idx="10">
                  <c:v>6.2218764722462717E-2</c:v>
                </c:pt>
                <c:pt idx="11">
                  <c:v>0.10609931460053772</c:v>
                </c:pt>
                <c:pt idx="12">
                  <c:v>0.13938709843630145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5.623442053205311E-2"/>
          <c:y val="2.3039933926564779E-3"/>
          <c:w val="0.91842450233963324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9.170611616059339E-2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зээл'!$A$19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зээл'!$Z$19:$BB$19</c15:sqref>
                  </c15:fullRef>
                </c:ext>
              </c:extLst>
              <c:f>'3.2.1 Мөнгө, зээл'!$AP$19:$BB$19</c:f>
              <c:numCache>
                <c:formatCode>0%</c:formatCode>
                <c:ptCount val="13"/>
                <c:pt idx="0" formatCode="0.0%">
                  <c:v>6.6000000000000003E-2</c:v>
                </c:pt>
                <c:pt idx="1" formatCode="0.0%">
                  <c:v>6.1297440585787399E-2</c:v>
                </c:pt>
                <c:pt idx="2" formatCode="0.0%">
                  <c:v>5.5694045337184216E-2</c:v>
                </c:pt>
                <c:pt idx="3" formatCode="0.0%">
                  <c:v>6.1525182890742873E-2</c:v>
                </c:pt>
                <c:pt idx="4" formatCode="0.0%">
                  <c:v>6.8038701236700444E-2</c:v>
                </c:pt>
                <c:pt idx="5" formatCode="0.0%">
                  <c:v>6.1892715244694953E-2</c:v>
                </c:pt>
                <c:pt idx="6" formatCode="0.0%">
                  <c:v>5.5257997110929338E-2</c:v>
                </c:pt>
                <c:pt idx="7" formatCode="0.0%">
                  <c:v>6.2557756717521007E-2</c:v>
                </c:pt>
                <c:pt idx="8" formatCode="0.0%">
                  <c:v>6.2388902734724951E-2</c:v>
                </c:pt>
                <c:pt idx="9" formatCode="0.0%">
                  <c:v>6.209324662730703E-2</c:v>
                </c:pt>
                <c:pt idx="10" formatCode="0.0%">
                  <c:v>5.7005336383154817E-2</c:v>
                </c:pt>
                <c:pt idx="11" formatCode="0.0%">
                  <c:v>5.8862668902909053E-2</c:v>
                </c:pt>
                <c:pt idx="12" formatCode="0.0%">
                  <c:v>5.8586324885960647E-2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зээл'!$A$20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зээл'!$Z$20:$BB$20</c15:sqref>
                  </c15:fullRef>
                </c:ext>
              </c:extLst>
              <c:f>'3.2.1 Мөнгө, зээл'!$AP$20:$BB$20</c:f>
              <c:numCache>
                <c:formatCode>0%</c:formatCode>
                <c:ptCount val="13"/>
                <c:pt idx="0" formatCode="0.0%">
                  <c:v>0.36198682745645955</c:v>
                </c:pt>
                <c:pt idx="1" formatCode="0.0%">
                  <c:v>0.28284386488824736</c:v>
                </c:pt>
                <c:pt idx="2" formatCode="0.0%">
                  <c:v>0.30328653557581475</c:v>
                </c:pt>
                <c:pt idx="3" formatCode="0.0%">
                  <c:v>0.27191410990897569</c:v>
                </c:pt>
                <c:pt idx="4" formatCode="0.0%">
                  <c:v>0.23966936253470361</c:v>
                </c:pt>
                <c:pt idx="5" formatCode="0.0%">
                  <c:v>0.22796778910402574</c:v>
                </c:pt>
                <c:pt idx="6" formatCode="0.0%">
                  <c:v>0.20401271792518635</c:v>
                </c:pt>
                <c:pt idx="7" formatCode="0.0%">
                  <c:v>0.21098443078309595</c:v>
                </c:pt>
                <c:pt idx="8" formatCode="0.0%">
                  <c:v>0.21170166538699822</c:v>
                </c:pt>
                <c:pt idx="9" formatCode="0.0%">
                  <c:v>0.21737207418818497</c:v>
                </c:pt>
                <c:pt idx="10" formatCode="0.0%">
                  <c:v>0.2219310132047366</c:v>
                </c:pt>
                <c:pt idx="11" formatCode="0.0%">
                  <c:v>0.20838795399262461</c:v>
                </c:pt>
                <c:pt idx="12" formatCode="0.0%">
                  <c:v>0.20860467560082577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зээл'!$A$21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зээл'!$Z$1:$BB$2</c15:sqref>
                        </c15:fullRef>
                        <c15:formulaRef>
                          <c15:sqref>'3.2.1 Мөнгө, зээл'!$AP$1:$BB$2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1 сар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  <c:pt idx="8">
                          <c:v>2025</c:v>
                        </c:pt>
                        <c:pt idx="12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зээл'!$Z$21:$AX$21</c15:sqref>
                        </c15:fullRef>
                        <c15:formulaRef>
                          <c15:sqref>'3.2.1 Мөнгө, зээл'!$AP$21:$AX$21</c15:sqref>
                        </c15:formulaRef>
                      </c:ext>
                    </c:extLst>
                    <c:numCache>
                      <c:formatCode>0%</c:formatCode>
                      <c:ptCount val="9"/>
                      <c:pt idx="0" formatCode="0.0%">
                        <c:v>0.2993814990087304</c:v>
                      </c:pt>
                      <c:pt idx="1" formatCode="0.0%">
                        <c:v>0.23338499239855878</c:v>
                      </c:pt>
                      <c:pt idx="2" formatCode="0.0%">
                        <c:v>0.25004326210582661</c:v>
                      </c:pt>
                      <c:pt idx="3" formatCode="0.0%">
                        <c:v>0.22488736306406526</c:v>
                      </c:pt>
                      <c:pt idx="4" formatCode="0.0%">
                        <c:v>0.19833346024784795</c:v>
                      </c:pt>
                      <c:pt idx="5" formatCode="0.0%">
                        <c:v>0.18792198105294536</c:v>
                      </c:pt>
                      <c:pt idx="6" formatCode="0.0%">
                        <c:v>0.16726821705289763</c:v>
                      </c:pt>
                      <c:pt idx="7" formatCode="0.0%">
                        <c:v>0.17159884762952318</c:v>
                      </c:pt>
                      <c:pt idx="8" formatCode="0.0%">
                        <c:v>0.16945755514261826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08445098205E-2"/>
          <c:y val="0.15685833521944401"/>
          <c:w val="0.8889213379749803"/>
          <c:h val="0.73364607033803075"/>
        </c:manualLayout>
      </c:layout>
      <c:lineChart>
        <c:grouping val="standard"/>
        <c:varyColors val="0"/>
        <c:ser>
          <c:idx val="9"/>
          <c:order val="0"/>
          <c:tx>
            <c:strRef>
              <c:f>'3.2.1 Мөнгө, зээл'!$A$24</c:f>
              <c:strCache>
                <c:ptCount val="1"/>
                <c:pt idx="0">
                  <c:v>Зээлийн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5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зээл'!$V$24:$BB$24</c15:sqref>
                  </c15:fullRef>
                </c:ext>
              </c:extLst>
              <c:f>'3.2.1 Мөнгө, зээл'!$AP$24:$BB$24</c:f>
              <c:numCache>
                <c:formatCode>0.0%</c:formatCode>
                <c:ptCount val="13"/>
                <c:pt idx="0">
                  <c:v>5.2145551094660902E-2</c:v>
                </c:pt>
                <c:pt idx="1">
                  <c:v>9.0517766609263806E-2</c:v>
                </c:pt>
                <c:pt idx="2">
                  <c:v>0.13683372077735068</c:v>
                </c:pt>
                <c:pt idx="3">
                  <c:v>0.23300000000000001</c:v>
                </c:pt>
                <c:pt idx="4">
                  <c:v>0.25684320376092273</c:v>
                </c:pt>
                <c:pt idx="5">
                  <c:v>0.27317355271914057</c:v>
                </c:pt>
                <c:pt idx="6">
                  <c:v>0.35220687763588399</c:v>
                </c:pt>
                <c:pt idx="7">
                  <c:v>0.35499999999999998</c:v>
                </c:pt>
                <c:pt idx="8">
                  <c:v>0.3345730123382849</c:v>
                </c:pt>
                <c:pt idx="9">
                  <c:v>0.26957607590612542</c:v>
                </c:pt>
                <c:pt idx="10">
                  <c:v>0.22135802022400461</c:v>
                </c:pt>
                <c:pt idx="11">
                  <c:v>0.2</c:v>
                </c:pt>
                <c:pt idx="12">
                  <c:v>0.1827426945842987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ser>
          <c:idx val="11"/>
          <c:order val="1"/>
          <c:tx>
            <c:strRef>
              <c:f>'3.2.1 Мөнгө, зээл'!$A$27</c:f>
              <c:strCache>
                <c:ptCount val="1"/>
                <c:pt idx="0">
                  <c:v>Бизнес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зээл'!$V$27:$BB$27</c15:sqref>
                  </c15:fullRef>
                </c:ext>
              </c:extLst>
              <c:f>'3.2.1 Мөнгө, зээл'!$AP$27:$BB$27</c:f>
              <c:numCache>
                <c:formatCode>0.0%</c:formatCode>
                <c:ptCount val="13"/>
                <c:pt idx="0">
                  <c:v>8.2262936214152482E-3</c:v>
                </c:pt>
                <c:pt idx="1">
                  <c:v>4.91767339665099E-2</c:v>
                </c:pt>
                <c:pt idx="2">
                  <c:v>4.1635325744635798E-2</c:v>
                </c:pt>
                <c:pt idx="3">
                  <c:v>0.16600000000000001</c:v>
                </c:pt>
                <c:pt idx="4">
                  <c:v>0.17090018853776057</c:v>
                </c:pt>
                <c:pt idx="5">
                  <c:v>0.23324280605569725</c:v>
                </c:pt>
                <c:pt idx="6">
                  <c:v>0.30456600023694702</c:v>
                </c:pt>
                <c:pt idx="7">
                  <c:v>0.32297730946405823</c:v>
                </c:pt>
                <c:pt idx="8">
                  <c:v>0.34945004680562719</c:v>
                </c:pt>
                <c:pt idx="9">
                  <c:v>0.3147192183870926</c:v>
                </c:pt>
                <c:pt idx="10">
                  <c:v>0.26431400355965007</c:v>
                </c:pt>
                <c:pt idx="11">
                  <c:v>0.22600000000000001</c:v>
                </c:pt>
                <c:pt idx="12">
                  <c:v>0.21940742265663934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2"/>
          <c:tx>
            <c:strRef>
              <c:f>'3.2.1 Мөнгө, зээл'!$A$26</c:f>
              <c:strCache>
                <c:ptCount val="1"/>
                <c:pt idx="0">
                  <c:v>Ипотек + ИЗББ</c:v>
                </c:pt>
              </c:strCache>
            </c:strRef>
          </c:tx>
          <c:spPr>
            <a:ln>
              <a:solidFill>
                <a:srgbClr val="F79300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зээл'!$V$26:$BB$26</c15:sqref>
                  </c15:fullRef>
                </c:ext>
              </c:extLst>
              <c:f>'3.2.1 Мөнгө, зээл'!$AP$26:$BB$26</c:f>
              <c:numCache>
                <c:formatCode>0.0%</c:formatCode>
                <c:ptCount val="13"/>
                <c:pt idx="0">
                  <c:v>0.14880213651807006</c:v>
                </c:pt>
                <c:pt idx="1">
                  <c:v>0.15221667462066479</c:v>
                </c:pt>
                <c:pt idx="2">
                  <c:v>0.13975815619986465</c:v>
                </c:pt>
                <c:pt idx="3">
                  <c:v>0.17799999999999999</c:v>
                </c:pt>
                <c:pt idx="4">
                  <c:v>0.18824542317049753</c:v>
                </c:pt>
                <c:pt idx="5">
                  <c:v>0.23941486729564021</c:v>
                </c:pt>
                <c:pt idx="6">
                  <c:v>0.25865649290936954</c:v>
                </c:pt>
                <c:pt idx="7">
                  <c:v>0.23411602117350672</c:v>
                </c:pt>
                <c:pt idx="8">
                  <c:v>0.23497654606225171</c:v>
                </c:pt>
                <c:pt idx="9">
                  <c:v>0.21240203758651943</c:v>
                </c:pt>
                <c:pt idx="10">
                  <c:v>0.2048980948768917</c:v>
                </c:pt>
                <c:pt idx="11">
                  <c:v>0.217</c:v>
                </c:pt>
                <c:pt idx="12">
                  <c:v>0.21403583215112776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3"/>
          <c:tx>
            <c:strRef>
              <c:f>'3.2.1 Мөнгө, зээл'!$A$25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ln>
              <a:solidFill>
                <a:srgbClr val="286A6C"/>
              </a:solidFill>
              <a:prstDash val="dash"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зээл'!$V$25:$BB$25</c15:sqref>
                  </c15:fullRef>
                </c:ext>
              </c:extLst>
              <c:f>'3.2.1 Мөнгө, зээл'!$AP$25:$BB$25</c:f>
              <c:numCache>
                <c:formatCode>0.0%</c:formatCode>
                <c:ptCount val="13"/>
                <c:pt idx="0">
                  <c:v>0.19286426246145852</c:v>
                </c:pt>
                <c:pt idx="1">
                  <c:v>0.22975583799554378</c:v>
                </c:pt>
                <c:pt idx="2">
                  <c:v>0.35518616518211643</c:v>
                </c:pt>
                <c:pt idx="3">
                  <c:v>0.41299999999999998</c:v>
                </c:pt>
                <c:pt idx="4">
                  <c:v>0.35715508212073921</c:v>
                </c:pt>
                <c:pt idx="5">
                  <c:v>0.38272347069012791</c:v>
                </c:pt>
                <c:pt idx="6">
                  <c:v>0.37435897400032103</c:v>
                </c:pt>
                <c:pt idx="7">
                  <c:v>0.3551116168971773</c:v>
                </c:pt>
                <c:pt idx="8">
                  <c:v>0.31515482954380669</c:v>
                </c:pt>
                <c:pt idx="9">
                  <c:v>0.19625640928274812</c:v>
                </c:pt>
                <c:pt idx="10">
                  <c:v>0.1602889154601779</c:v>
                </c:pt>
                <c:pt idx="11">
                  <c:v>0.14000000000000001</c:v>
                </c:pt>
                <c:pt idx="12">
                  <c:v>0.13475050737330241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5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4083057699375236E-2"/>
          <c:y val="5.0863838691873045E-3"/>
          <c:w val="0.85005512679162076"/>
          <c:h val="0.16788386323116569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0.16089262669700324"/>
          <c:w val="0.8889213379749803"/>
          <c:h val="0.73364607033803075"/>
        </c:manualLayout>
      </c:layout>
      <c:barChart>
        <c:barDir val="col"/>
        <c:grouping val="stacked"/>
        <c:varyColors val="0"/>
        <c:ser>
          <c:idx val="11"/>
          <c:order val="1"/>
          <c:tx>
            <c:strRef>
              <c:f>'3.2.1 Мөнгө, зээл'!$A$31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зээл'!$AL$31:$BB$31</c15:sqref>
                  </c15:fullRef>
                </c:ext>
              </c:extLst>
              <c:f>'3.2.1 Мөнгө, зээл'!$AP$31:$BB$31</c:f>
              <c:numCache>
                <c:formatCode>0.0%</c:formatCode>
                <c:ptCount val="13"/>
                <c:pt idx="0">
                  <c:v>-3.8189712005002097E-2</c:v>
                </c:pt>
                <c:pt idx="1">
                  <c:v>-2.0666286151968541E-2</c:v>
                </c:pt>
                <c:pt idx="2">
                  <c:v>-2.4885390196005528E-2</c:v>
                </c:pt>
                <c:pt idx="3">
                  <c:v>1.8650620655347311E-2</c:v>
                </c:pt>
                <c:pt idx="4">
                  <c:v>1.7908030151168482E-2</c:v>
                </c:pt>
                <c:pt idx="5">
                  <c:v>3.7586936730539845E-2</c:v>
                </c:pt>
                <c:pt idx="6">
                  <c:v>4.7260696058036254E-2</c:v>
                </c:pt>
                <c:pt idx="7">
                  <c:v>7.1098503164708296E-2</c:v>
                </c:pt>
                <c:pt idx="8">
                  <c:v>5.975350379532933E-2</c:v>
                </c:pt>
                <c:pt idx="9">
                  <c:v>3.0011611890014615E-2</c:v>
                </c:pt>
                <c:pt idx="10">
                  <c:v>1.2367319508058106E-2</c:v>
                </c:pt>
                <c:pt idx="11">
                  <c:v>2.5207763483439962E-3</c:v>
                </c:pt>
                <c:pt idx="12">
                  <c:v>-9.6368145801786279E-3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E3-4E56-99EE-8EBE51FCA7F2}"/>
            </c:ext>
          </c:extLst>
        </c:ser>
        <c:ser>
          <c:idx val="5"/>
          <c:order val="2"/>
          <c:tx>
            <c:strRef>
              <c:f>'3.2.1 Мөнгө, зээл'!$A$32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FFC585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зээл'!$AL$32:$BB$32</c15:sqref>
                  </c15:fullRef>
                </c:ext>
              </c:extLst>
              <c:f>'3.2.1 Мөнгө, зээл'!$AP$32:$BB$32</c:f>
              <c:numCache>
                <c:formatCode>0.0%</c:formatCode>
                <c:ptCount val="13"/>
                <c:pt idx="0">
                  <c:v>1.2297785271198392E-2</c:v>
                </c:pt>
                <c:pt idx="1">
                  <c:v>1.2206995785601143E-2</c:v>
                </c:pt>
                <c:pt idx="2">
                  <c:v>8.7639234299908692E-3</c:v>
                </c:pt>
                <c:pt idx="3">
                  <c:v>3.7271176306057675E-2</c:v>
                </c:pt>
                <c:pt idx="4">
                  <c:v>1.6029331167560612E-2</c:v>
                </c:pt>
                <c:pt idx="5">
                  <c:v>2.5003266104911364E-2</c:v>
                </c:pt>
                <c:pt idx="6">
                  <c:v>3.1139336493727857E-2</c:v>
                </c:pt>
                <c:pt idx="7">
                  <c:v>1.4028968652030648E-2</c:v>
                </c:pt>
                <c:pt idx="8">
                  <c:v>2.3427546553941692E-2</c:v>
                </c:pt>
                <c:pt idx="9">
                  <c:v>2.434038272727098E-2</c:v>
                </c:pt>
                <c:pt idx="10">
                  <c:v>2.0985260853263306E-2</c:v>
                </c:pt>
                <c:pt idx="11">
                  <c:v>2.7938888326270572E-2</c:v>
                </c:pt>
                <c:pt idx="12">
                  <c:v>2.9583651160267611E-2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E3-4E56-99EE-8EBE51FCA7F2}"/>
            </c:ext>
          </c:extLst>
        </c:ser>
        <c:ser>
          <c:idx val="1"/>
          <c:order val="3"/>
          <c:tx>
            <c:strRef>
              <c:f>'3.2.1 Мөнгө, зээл'!$A$33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зээл'!$AL$33:$BB$33</c15:sqref>
                  </c15:fullRef>
                </c:ext>
              </c:extLst>
              <c:f>'3.2.1 Мөнгө, зээл'!$AP$33:$BB$33</c:f>
              <c:numCache>
                <c:formatCode>0.0%</c:formatCode>
                <c:ptCount val="13"/>
                <c:pt idx="0">
                  <c:v>9.4171434093911653E-4</c:v>
                </c:pt>
                <c:pt idx="1">
                  <c:v>5.3124403348883218E-3</c:v>
                </c:pt>
                <c:pt idx="2">
                  <c:v>3.8384526065914312E-3</c:v>
                </c:pt>
                <c:pt idx="3">
                  <c:v>4.8951549821526531E-3</c:v>
                </c:pt>
                <c:pt idx="4">
                  <c:v>4.2325900056517677E-3</c:v>
                </c:pt>
                <c:pt idx="5">
                  <c:v>1.0704964668859276E-2</c:v>
                </c:pt>
                <c:pt idx="6">
                  <c:v>2.2502472198984554E-2</c:v>
                </c:pt>
                <c:pt idx="7">
                  <c:v>2.9569209741208455E-2</c:v>
                </c:pt>
                <c:pt idx="8">
                  <c:v>3.3477481802974565E-2</c:v>
                </c:pt>
                <c:pt idx="9">
                  <c:v>4.3223422831678869E-2</c:v>
                </c:pt>
                <c:pt idx="10">
                  <c:v>4.3356021592959301E-2</c:v>
                </c:pt>
                <c:pt idx="11">
                  <c:v>3.9459107185632891E-2</c:v>
                </c:pt>
                <c:pt idx="12">
                  <c:v>3.744832052229094E-2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E3-4E56-99EE-8EBE51FCA7F2}"/>
            </c:ext>
          </c:extLst>
        </c:ser>
        <c:ser>
          <c:idx val="0"/>
          <c:order val="4"/>
          <c:tx>
            <c:strRef>
              <c:f>'3.2.1 Мөнгө, зээл'!$A$34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зээл'!$AL$34:$BB$34</c15:sqref>
                  </c15:fullRef>
                </c:ext>
              </c:extLst>
              <c:f>'3.2.1 Мөнгө, зээл'!$AP$34:$BB$34</c:f>
              <c:numCache>
                <c:formatCode>0.0%</c:formatCode>
                <c:ptCount val="13"/>
                <c:pt idx="0">
                  <c:v>2.810797339737698E-2</c:v>
                </c:pt>
                <c:pt idx="1">
                  <c:v>2.7044128963096672E-2</c:v>
                </c:pt>
                <c:pt idx="2">
                  <c:v>2.5715070218195798E-2</c:v>
                </c:pt>
                <c:pt idx="3">
                  <c:v>5.2908113661221771E-2</c:v>
                </c:pt>
                <c:pt idx="4">
                  <c:v>5.2460401841557543E-2</c:v>
                </c:pt>
                <c:pt idx="5">
                  <c:v>6.2429280956771971E-2</c:v>
                </c:pt>
                <c:pt idx="6">
                  <c:v>7.7610473863518242E-2</c:v>
                </c:pt>
                <c:pt idx="7">
                  <c:v>6.7487397152190071E-2</c:v>
                </c:pt>
                <c:pt idx="8">
                  <c:v>9.5741737637055874E-2</c:v>
                </c:pt>
                <c:pt idx="9">
                  <c:v>0.10636960083871132</c:v>
                </c:pt>
                <c:pt idx="10">
                  <c:v>0.10208457100258431</c:v>
                </c:pt>
                <c:pt idx="11">
                  <c:v>9.9279608142344267E-2</c:v>
                </c:pt>
                <c:pt idx="12">
                  <c:v>0.10336972515144802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E3-4E56-99EE-8EBE51FCA7F2}"/>
            </c:ext>
          </c:extLst>
        </c:ser>
        <c:ser>
          <c:idx val="2"/>
          <c:order val="5"/>
          <c:tx>
            <c:strRef>
              <c:f>'3.2.1 Мөнгө, зээл'!$A$35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зээл'!$AL$35:$BB$35</c15:sqref>
                  </c15:fullRef>
                </c:ext>
              </c:extLst>
              <c:f>'3.2.1 Мөнгө, зээл'!$AP$35:$BB$35</c:f>
              <c:numCache>
                <c:formatCode>0.0%</c:formatCode>
                <c:ptCount val="13"/>
                <c:pt idx="0">
                  <c:v>7.4518486500354079E-3</c:v>
                </c:pt>
                <c:pt idx="1">
                  <c:v>2.6750120489939359E-2</c:v>
                </c:pt>
                <c:pt idx="2">
                  <c:v>2.0407805499281867E-2</c:v>
                </c:pt>
                <c:pt idx="3">
                  <c:v>3.8664110506181681E-2</c:v>
                </c:pt>
                <c:pt idx="4">
                  <c:v>4.72198400348589E-2</c:v>
                </c:pt>
                <c:pt idx="5">
                  <c:v>5.3946630404924749E-2</c:v>
                </c:pt>
                <c:pt idx="6">
                  <c:v>6.8395226810010007E-2</c:v>
                </c:pt>
                <c:pt idx="7">
                  <c:v>6.995252569303391E-2</c:v>
                </c:pt>
                <c:pt idx="8">
                  <c:v>7.6137763965616473E-2</c:v>
                </c:pt>
                <c:pt idx="9">
                  <c:v>5.8448413051032086E-2</c:v>
                </c:pt>
                <c:pt idx="10">
                  <c:v>4.5178324996739197E-2</c:v>
                </c:pt>
                <c:pt idx="11">
                  <c:v>2.0677377053207643E-2</c:v>
                </c:pt>
                <c:pt idx="12">
                  <c:v>2.8884988229855441E-2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E3-4E56-99EE-8EBE51FCA7F2}"/>
            </c:ext>
          </c:extLst>
        </c:ser>
        <c:ser>
          <c:idx val="3"/>
          <c:order val="6"/>
          <c:tx>
            <c:strRef>
              <c:f>'3.2.1 Мөнгө, зээл'!$A$36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зээл'!$AL$36:$BB$36</c15:sqref>
                  </c15:fullRef>
                </c:ext>
              </c:extLst>
              <c:f>'3.2.1 Мөнгө, зээл'!$AP$36:$BB$36</c:f>
              <c:numCache>
                <c:formatCode>0.0%</c:formatCode>
                <c:ptCount val="13"/>
                <c:pt idx="0">
                  <c:v>-2.3833160331325452E-3</c:v>
                </c:pt>
                <c:pt idx="1">
                  <c:v>-1.4706654550470551E-3</c:v>
                </c:pt>
                <c:pt idx="2">
                  <c:v>7.7954641865813599E-3</c:v>
                </c:pt>
                <c:pt idx="3">
                  <c:v>1.4419350412547223E-2</c:v>
                </c:pt>
                <c:pt idx="4">
                  <c:v>3.3049995222108698E-2</c:v>
                </c:pt>
                <c:pt idx="5">
                  <c:v>4.357172735500018E-2</c:v>
                </c:pt>
                <c:pt idx="6">
                  <c:v>5.7657794898596904E-2</c:v>
                </c:pt>
                <c:pt idx="7">
                  <c:v>7.0213689621898404E-2</c:v>
                </c:pt>
                <c:pt idx="8">
                  <c:v>6.0912013050709257E-2</c:v>
                </c:pt>
                <c:pt idx="9">
                  <c:v>5.2325787048385086E-2</c:v>
                </c:pt>
                <c:pt idx="10">
                  <c:v>4.0342505606045423E-2</c:v>
                </c:pt>
                <c:pt idx="11">
                  <c:v>3.6584290073807854E-2</c:v>
                </c:pt>
                <c:pt idx="12">
                  <c:v>2.9757552172955948E-2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E3-4E56-99EE-8EBE51F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зээл'!$A$30</c:f>
              <c:strCache>
                <c:ptCount val="1"/>
                <c:pt idx="0">
                  <c:v>Бизнесийн зээл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3-4E56-99EE-8EBE51FCA7F2}"/>
                </c:ext>
              </c:extLst>
            </c:dLbl>
            <c:dLbl>
              <c:idx val="41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3-4E56-99EE-8EBE51FCA7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зээл'!$AL$30:$BB$30</c15:sqref>
                  </c15:fullRef>
                </c:ext>
              </c:extLst>
              <c:f>'3.2.1 Мөнгө, зээл'!$AP$30:$BB$30</c:f>
              <c:numCache>
                <c:formatCode>0.0%</c:formatCode>
                <c:ptCount val="13"/>
                <c:pt idx="0">
                  <c:v>8.2262936214152482E-3</c:v>
                </c:pt>
                <c:pt idx="1">
                  <c:v>4.91767339665099E-2</c:v>
                </c:pt>
                <c:pt idx="2">
                  <c:v>4.1635325744635798E-2</c:v>
                </c:pt>
                <c:pt idx="3">
                  <c:v>0.1668085265235083</c:v>
                </c:pt>
                <c:pt idx="4">
                  <c:v>0.170900188422906</c:v>
                </c:pt>
                <c:pt idx="5">
                  <c:v>0.23324280622100738</c:v>
                </c:pt>
                <c:pt idx="6">
                  <c:v>0.30456600032287379</c:v>
                </c:pt>
                <c:pt idx="7">
                  <c:v>0.32235029402506976</c:v>
                </c:pt>
                <c:pt idx="8">
                  <c:v>0.34945004680562719</c:v>
                </c:pt>
                <c:pt idx="9">
                  <c:v>0.31471921838709294</c:v>
                </c:pt>
                <c:pt idx="10">
                  <c:v>0.26431400355964962</c:v>
                </c:pt>
                <c:pt idx="11">
                  <c:v>0.22646004712960721</c:v>
                </c:pt>
                <c:pt idx="12">
                  <c:v>0.21940742265663934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B5E3-4E56-99EE-8EBE51F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5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9430994202647764E-2"/>
          <c:y val="9.1206753467465585E-3"/>
          <c:w val="0.90591699114533764"/>
          <c:h val="0.10406121322580515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0.16089262669700324"/>
          <c:w val="0.8889213379749803"/>
          <c:h val="0.733646070338030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зээл'!$A$43</c:f>
              <c:strCache>
                <c:ptCount val="1"/>
                <c:pt idx="0">
                  <c:v>Хад. барь зээл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зээл'!$AL$43:$BB$43</c15:sqref>
                  </c15:fullRef>
                </c:ext>
              </c:extLst>
              <c:f>'3.2.1 Мөнгө, зээл'!$AP$43:$BB$43</c:f>
              <c:numCache>
                <c:formatCode>0.0%</c:formatCode>
                <c:ptCount val="13"/>
                <c:pt idx="0">
                  <c:v>2.8805257776043588E-2</c:v>
                </c:pt>
                <c:pt idx="1">
                  <c:v>1.1853336121111372E-2</c:v>
                </c:pt>
                <c:pt idx="2">
                  <c:v>1.2207663921552342E-2</c:v>
                </c:pt>
                <c:pt idx="3">
                  <c:v>2.0976424961493829E-2</c:v>
                </c:pt>
                <c:pt idx="4">
                  <c:v>2.8419204695170095E-2</c:v>
                </c:pt>
                <c:pt idx="5">
                  <c:v>2.4185165065942583E-2</c:v>
                </c:pt>
                <c:pt idx="6">
                  <c:v>2.8304742962135622E-2</c:v>
                </c:pt>
                <c:pt idx="7">
                  <c:v>2.8709138288501693E-2</c:v>
                </c:pt>
                <c:pt idx="8">
                  <c:v>2.770470345537035E-2</c:v>
                </c:pt>
                <c:pt idx="9">
                  <c:v>3.8254765851828819E-2</c:v>
                </c:pt>
                <c:pt idx="10">
                  <c:v>2.4088155818235549E-2</c:v>
                </c:pt>
                <c:pt idx="11">
                  <c:v>2.4453128266314923E-2</c:v>
                </c:pt>
                <c:pt idx="12">
                  <c:v>2.0668395196103185E-2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2-470B-989C-9AAB47416456}"/>
            </c:ext>
          </c:extLst>
        </c:ser>
        <c:ser>
          <c:idx val="4"/>
          <c:order val="2"/>
          <c:tx>
            <c:strRef>
              <c:f>'3.2.1 Мөнгө, зээл'!$A$42</c:f>
              <c:strCache>
                <c:ptCount val="1"/>
                <c:pt idx="0">
                  <c:v>Бусад хэрэглээ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зээл'!$AL$42:$BB$42</c15:sqref>
                  </c15:fullRef>
                </c:ext>
              </c:extLst>
              <c:f>'3.2.1 Мөнгө, зээл'!$AP$42:$BB$42</c:f>
              <c:numCache>
                <c:formatCode>0.0%</c:formatCode>
                <c:ptCount val="13"/>
                <c:pt idx="0">
                  <c:v>1.9162408194019619E-2</c:v>
                </c:pt>
                <c:pt idx="1">
                  <c:v>2.4415558180612921E-2</c:v>
                </c:pt>
                <c:pt idx="2">
                  <c:v>5.555459907026597E-2</c:v>
                </c:pt>
                <c:pt idx="3">
                  <c:v>6.5915738001746452E-2</c:v>
                </c:pt>
                <c:pt idx="4">
                  <c:v>5.3371955206481074E-2</c:v>
                </c:pt>
                <c:pt idx="5">
                  <c:v>4.8062811431635953E-2</c:v>
                </c:pt>
                <c:pt idx="6">
                  <c:v>3.486650231408403E-2</c:v>
                </c:pt>
                <c:pt idx="7">
                  <c:v>3.609850345553399E-2</c:v>
                </c:pt>
                <c:pt idx="8">
                  <c:v>1.8138414939488711E-2</c:v>
                </c:pt>
                <c:pt idx="9">
                  <c:v>7.3772904620354879E-3</c:v>
                </c:pt>
                <c:pt idx="10">
                  <c:v>-2.3082584807698581E-3</c:v>
                </c:pt>
                <c:pt idx="11">
                  <c:v>-6.7959381917545546E-3</c:v>
                </c:pt>
                <c:pt idx="12">
                  <c:v>-4.6393206543706815E-3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2-470B-989C-9AAB47416456}"/>
            </c:ext>
          </c:extLst>
        </c:ser>
        <c:ser>
          <c:idx val="3"/>
          <c:order val="3"/>
          <c:tx>
            <c:strRef>
              <c:f>'3.2.1 Мөнгө, зээл'!$A$41</c:f>
              <c:strCache>
                <c:ptCount val="1"/>
                <c:pt idx="0">
                  <c:v>Тэтгэвэр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зээл'!$AL$41:$BB$41</c15:sqref>
                  </c15:fullRef>
                </c:ext>
              </c:extLst>
              <c:f>'3.2.1 Мөнгө, зээл'!$AP$41:$BB$41</c:f>
              <c:numCache>
                <c:formatCode>0.0%</c:formatCode>
                <c:ptCount val="13"/>
                <c:pt idx="0">
                  <c:v>7.7628395990859481E-2</c:v>
                </c:pt>
                <c:pt idx="1">
                  <c:v>7.6103619012215837E-2</c:v>
                </c:pt>
                <c:pt idx="2">
                  <c:v>0.1065669940863464</c:v>
                </c:pt>
                <c:pt idx="3">
                  <c:v>0.11197130319038645</c:v>
                </c:pt>
                <c:pt idx="4">
                  <c:v>7.5454227027753923E-2</c:v>
                </c:pt>
                <c:pt idx="5">
                  <c:v>7.8941554670577355E-2</c:v>
                </c:pt>
                <c:pt idx="6">
                  <c:v>6.5823121275790125E-2</c:v>
                </c:pt>
                <c:pt idx="7">
                  <c:v>5.2960790866133658E-2</c:v>
                </c:pt>
                <c:pt idx="8">
                  <c:v>5.9344990202706123E-2</c:v>
                </c:pt>
                <c:pt idx="9">
                  <c:v>8.9994942494057394E-3</c:v>
                </c:pt>
                <c:pt idx="10">
                  <c:v>6.1708299310267965E-2</c:v>
                </c:pt>
                <c:pt idx="11">
                  <c:v>8.2987473682403223E-2</c:v>
                </c:pt>
                <c:pt idx="12">
                  <c:v>9.7188916344982834E-2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C2-470B-989C-9AAB47416456}"/>
            </c:ext>
          </c:extLst>
        </c:ser>
        <c:ser>
          <c:idx val="5"/>
          <c:order val="4"/>
          <c:tx>
            <c:strRef>
              <c:f>'3.2.1 Мөнгө, зээл'!$A$40</c:f>
              <c:strCache>
                <c:ptCount val="1"/>
                <c:pt idx="0">
                  <c:v>Цалин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зээл'!$AL$40:$BB$40</c15:sqref>
                  </c15:fullRef>
                </c:ext>
              </c:extLst>
              <c:f>'3.2.1 Мөнгө, зээл'!$AP$40:$BB$40</c:f>
              <c:numCache>
                <c:formatCode>0.0%</c:formatCode>
                <c:ptCount val="13"/>
                <c:pt idx="0">
                  <c:v>6.7268200500535613E-2</c:v>
                </c:pt>
                <c:pt idx="1">
                  <c:v>0.11738332468160355</c:v>
                </c:pt>
                <c:pt idx="2">
                  <c:v>0.18085690810395189</c:v>
                </c:pt>
                <c:pt idx="3">
                  <c:v>0.21424670881052826</c:v>
                </c:pt>
                <c:pt idx="4">
                  <c:v>0.19990969519133436</c:v>
                </c:pt>
                <c:pt idx="5">
                  <c:v>0.23153393952197179</c:v>
                </c:pt>
                <c:pt idx="6">
                  <c:v>0.24536460744831129</c:v>
                </c:pt>
                <c:pt idx="7">
                  <c:v>0.23734318428700799</c:v>
                </c:pt>
                <c:pt idx="8">
                  <c:v>0.20996672094624147</c:v>
                </c:pt>
                <c:pt idx="9">
                  <c:v>0.14162485871947819</c:v>
                </c:pt>
                <c:pt idx="10">
                  <c:v>7.6800718812444407E-2</c:v>
                </c:pt>
                <c:pt idx="11">
                  <c:v>3.9537314561689546E-2</c:v>
                </c:pt>
                <c:pt idx="12">
                  <c:v>2.1532516486586929E-2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C2-470B-989C-9AAB47416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зээл'!$A$39</c:f>
              <c:strCache>
                <c:ptCount val="1"/>
                <c:pt idx="0">
                  <c:v>Хэрэглээ, хад. барь зээл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зээл'!$AL$39:$BB$39</c15:sqref>
                  </c15:fullRef>
                </c:ext>
              </c:extLst>
              <c:f>'3.2.1 Мөнгө, зээл'!$AP$39:$BB$39</c:f>
              <c:numCache>
                <c:formatCode>0.0%</c:formatCode>
                <c:ptCount val="13"/>
                <c:pt idx="0">
                  <c:v>0.19286426246145849</c:v>
                </c:pt>
                <c:pt idx="1">
                  <c:v>0.22975583799554378</c:v>
                </c:pt>
                <c:pt idx="2">
                  <c:v>0.35518616518211688</c:v>
                </c:pt>
                <c:pt idx="3">
                  <c:v>0.41311017496415503</c:v>
                </c:pt>
                <c:pt idx="4">
                  <c:v>0.35715508212073921</c:v>
                </c:pt>
                <c:pt idx="5">
                  <c:v>0.38272347069012791</c:v>
                </c:pt>
                <c:pt idx="6">
                  <c:v>0.37435897400032103</c:v>
                </c:pt>
                <c:pt idx="7">
                  <c:v>0.35511161689717752</c:v>
                </c:pt>
                <c:pt idx="8">
                  <c:v>0.31515482954380669</c:v>
                </c:pt>
                <c:pt idx="9">
                  <c:v>0.1962564092827479</c:v>
                </c:pt>
                <c:pt idx="10">
                  <c:v>0.16028891546017809</c:v>
                </c:pt>
                <c:pt idx="11">
                  <c:v>0.14018197831865287</c:v>
                </c:pt>
                <c:pt idx="12">
                  <c:v>0.13475050737330241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20C2-470B-989C-9AAB47416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5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4083057699375236E-2"/>
          <c:y val="5.0863838691873045E-3"/>
          <c:w val="0.85005512679162076"/>
          <c:h val="0.16788386323116569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69457153026763E-2"/>
          <c:y val="0.19942455755814187"/>
          <c:w val="0.86376569521974034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зээл'!$A$59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зээл'!$AD$59:$BB$59</c15:sqref>
                  </c15:fullRef>
                </c:ext>
              </c:extLst>
              <c:f>'3.2.1 Мөнгө, зээл'!$AP$59:$BB$59</c:f>
              <c:numCache>
                <c:formatCode>0.0</c:formatCode>
                <c:ptCount val="13"/>
                <c:pt idx="0">
                  <c:v>0.43597423018169995</c:v>
                </c:pt>
                <c:pt idx="1">
                  <c:v>0.4321793540868199</c:v>
                </c:pt>
                <c:pt idx="2">
                  <c:v>0.44513165409730998</c:v>
                </c:pt>
                <c:pt idx="3">
                  <c:v>0.34975570500563991</c:v>
                </c:pt>
                <c:pt idx="4">
                  <c:v>0.33947968027170305</c:v>
                </c:pt>
                <c:pt idx="5">
                  <c:v>0.33102948352714323</c:v>
                </c:pt>
                <c:pt idx="6">
                  <c:v>0.33266288800738514</c:v>
                </c:pt>
                <c:pt idx="7">
                  <c:v>0.23246669571218734</c:v>
                </c:pt>
                <c:pt idx="8">
                  <c:v>0.25202996190898652</c:v>
                </c:pt>
                <c:pt idx="9">
                  <c:v>0.22038099777044554</c:v>
                </c:pt>
                <c:pt idx="10">
                  <c:v>0.25013967603074239</c:v>
                </c:pt>
                <c:pt idx="11">
                  <c:v>0.21816598935003578</c:v>
                </c:pt>
                <c:pt idx="12">
                  <c:v>0.21766721637115638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зээл'!$A$60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зээл'!$AD$60:$BB$60</c15:sqref>
                  </c15:fullRef>
                </c:ext>
              </c:extLst>
              <c:f>'3.2.1 Мөнгө, зээл'!$AP$60:$BB$60</c:f>
              <c:numCache>
                <c:formatCode>0.0</c:formatCode>
                <c:ptCount val="13"/>
                <c:pt idx="0">
                  <c:v>0.36640107288567952</c:v>
                </c:pt>
                <c:pt idx="1">
                  <c:v>0.3504367936699857</c:v>
                </c:pt>
                <c:pt idx="2">
                  <c:v>0.34923235779443002</c:v>
                </c:pt>
                <c:pt idx="3">
                  <c:v>0.34202835342495441</c:v>
                </c:pt>
                <c:pt idx="4">
                  <c:v>0.34547024296626394</c:v>
                </c:pt>
                <c:pt idx="5">
                  <c:v>0.33692418397427049</c:v>
                </c:pt>
                <c:pt idx="6">
                  <c:v>0.33660878588236309</c:v>
                </c:pt>
                <c:pt idx="7">
                  <c:v>0.36279410784185756</c:v>
                </c:pt>
                <c:pt idx="8">
                  <c:v>0.36424987839439754</c:v>
                </c:pt>
                <c:pt idx="9">
                  <c:v>0.36105177327381255</c:v>
                </c:pt>
                <c:pt idx="10">
                  <c:v>0.35124685070499012</c:v>
                </c:pt>
                <c:pt idx="11">
                  <c:v>0.353455678573245</c:v>
                </c:pt>
                <c:pt idx="12">
                  <c:v>0.35349269288937002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зээл'!$A$61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зээл'!$AD$61:$BB$61</c15:sqref>
                  </c15:fullRef>
                </c:ext>
              </c:extLst>
              <c:f>'3.2.1 Мөнгө, зээл'!$AP$61:$BB$61</c:f>
              <c:numCache>
                <c:formatCode>0.0</c:formatCode>
                <c:ptCount val="13"/>
                <c:pt idx="0">
                  <c:v>0.37501224290067969</c:v>
                </c:pt>
                <c:pt idx="1">
                  <c:v>0.3865764295971465</c:v>
                </c:pt>
                <c:pt idx="2">
                  <c:v>0.37707766673906123</c:v>
                </c:pt>
                <c:pt idx="3">
                  <c:v>0.36379973936052656</c:v>
                </c:pt>
                <c:pt idx="4">
                  <c:v>0.38811868671525396</c:v>
                </c:pt>
                <c:pt idx="5">
                  <c:v>0.33591330013081372</c:v>
                </c:pt>
                <c:pt idx="6">
                  <c:v>0.33945432280186388</c:v>
                </c:pt>
                <c:pt idx="7">
                  <c:v>0.34327585765588037</c:v>
                </c:pt>
                <c:pt idx="8">
                  <c:v>0.33232542534444121</c:v>
                </c:pt>
                <c:pt idx="9">
                  <c:v>0.32187332213621911</c:v>
                </c:pt>
                <c:pt idx="10">
                  <c:v>0.31900014705573071</c:v>
                </c:pt>
                <c:pt idx="11">
                  <c:v>0.34737695008006786</c:v>
                </c:pt>
                <c:pt idx="12">
                  <c:v>0.36514255260102418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зээл'!$A$62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зээл'!$AD$62:$BB$62</c15:sqref>
                  </c15:fullRef>
                </c:ext>
              </c:extLst>
              <c:f>'3.2.1 Мөнгө, зээл'!$AP$62:$BB$62</c:f>
              <c:numCache>
                <c:formatCode>0.0</c:formatCode>
                <c:ptCount val="13"/>
                <c:pt idx="0">
                  <c:v>0.31114604978965293</c:v>
                </c:pt>
                <c:pt idx="1">
                  <c:v>0.31972771565223601</c:v>
                </c:pt>
                <c:pt idx="2">
                  <c:v>0.29557426061164321</c:v>
                </c:pt>
                <c:pt idx="3">
                  <c:v>0.28514577870367386</c:v>
                </c:pt>
                <c:pt idx="4">
                  <c:v>0.28793528816086461</c:v>
                </c:pt>
                <c:pt idx="5">
                  <c:v>0.27147433557049555</c:v>
                </c:pt>
                <c:pt idx="6">
                  <c:v>0.2695831655492516</c:v>
                </c:pt>
                <c:pt idx="7">
                  <c:v>0.2471035998883063</c:v>
                </c:pt>
                <c:pt idx="8">
                  <c:v>0.29866337413329641</c:v>
                </c:pt>
                <c:pt idx="9">
                  <c:v>0.27952481495972969</c:v>
                </c:pt>
                <c:pt idx="10">
                  <c:v>0.27853084497861769</c:v>
                </c:pt>
                <c:pt idx="11">
                  <c:v>0.25264023819063824</c:v>
                </c:pt>
                <c:pt idx="12">
                  <c:v>0.25153639226773089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зээл'!$A$64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зээл'!$AD$64:$BB$64</c15:sqref>
                  </c15:fullRef>
                </c:ext>
              </c:extLst>
              <c:f>'3.2.1 Мөнгө, зээл'!$AP$64:$BB$64</c:f>
              <c:numCache>
                <c:formatCode>0.0</c:formatCode>
                <c:ptCount val="13"/>
                <c:pt idx="0">
                  <c:v>0.23218035315228835</c:v>
                </c:pt>
                <c:pt idx="1">
                  <c:v>0.22669248366695924</c:v>
                </c:pt>
                <c:pt idx="2">
                  <c:v>0.23048738901461699</c:v>
                </c:pt>
                <c:pt idx="3">
                  <c:v>0.20989265819493799</c:v>
                </c:pt>
                <c:pt idx="4">
                  <c:v>0.20245884903854144</c:v>
                </c:pt>
                <c:pt idx="5">
                  <c:v>0.1992003849261044</c:v>
                </c:pt>
                <c:pt idx="6">
                  <c:v>0.20019796615611599</c:v>
                </c:pt>
                <c:pt idx="7">
                  <c:v>0.17384827126911628</c:v>
                </c:pt>
                <c:pt idx="8">
                  <c:v>0.18364445243683428</c:v>
                </c:pt>
                <c:pt idx="9">
                  <c:v>0.16931140280345139</c:v>
                </c:pt>
                <c:pt idx="10">
                  <c:v>0.17482467898831219</c:v>
                </c:pt>
                <c:pt idx="11">
                  <c:v>0.17266382159012339</c:v>
                </c:pt>
                <c:pt idx="12">
                  <c:v>0.18160444434653863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зээл'!$A$63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зээл'!$AD$63:$BB$63</c15:sqref>
                  </c15:fullRef>
                </c:ext>
              </c:extLst>
              <c:f>'3.2.1 Мөнгө, зээл'!$AP$63:$BB$63</c:f>
              <c:numCache>
                <c:formatCode>0.0</c:formatCode>
                <c:ptCount val="13"/>
                <c:pt idx="0">
                  <c:v>0.21195717401743552</c:v>
                </c:pt>
                <c:pt idx="1">
                  <c:v>0.21009912470918335</c:v>
                </c:pt>
                <c:pt idx="2">
                  <c:v>0.21647356753862815</c:v>
                </c:pt>
                <c:pt idx="3">
                  <c:v>0.21443775419229522</c:v>
                </c:pt>
                <c:pt idx="4">
                  <c:v>0.21942926613493788</c:v>
                </c:pt>
                <c:pt idx="5">
                  <c:v>0.22146413950118365</c:v>
                </c:pt>
                <c:pt idx="6">
                  <c:v>0.24567169185365187</c:v>
                </c:pt>
                <c:pt idx="7">
                  <c:v>0.27608553408038944</c:v>
                </c:pt>
                <c:pt idx="8">
                  <c:v>0.36280578279750236</c:v>
                </c:pt>
                <c:pt idx="9">
                  <c:v>0.48083406016869273</c:v>
                </c:pt>
                <c:pt idx="10">
                  <c:v>0.59381880525853148</c:v>
                </c:pt>
                <c:pt idx="11">
                  <c:v>0.64118147738427045</c:v>
                </c:pt>
                <c:pt idx="12">
                  <c:v>0.65756827908275306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зээл'!$A$65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зээл'!$AD$65:$BB$65</c15:sqref>
                  </c15:fullRef>
                </c:ext>
              </c:extLst>
              <c:f>'3.2.1 Мөнгө, зээл'!$AP$65:$BB$65</c:f>
              <c:numCache>
                <c:formatCode>0.0</c:formatCode>
                <c:ptCount val="13"/>
                <c:pt idx="0">
                  <c:v>0.28584742618148495</c:v>
                </c:pt>
                <c:pt idx="1">
                  <c:v>0.28083367085448002</c:v>
                </c:pt>
                <c:pt idx="2">
                  <c:v>0.27881083800527223</c:v>
                </c:pt>
                <c:pt idx="3">
                  <c:v>0.26705917586522832</c:v>
                </c:pt>
                <c:pt idx="4">
                  <c:v>0.26859892982623307</c:v>
                </c:pt>
                <c:pt idx="5">
                  <c:v>0.25431403569529631</c:v>
                </c:pt>
                <c:pt idx="6">
                  <c:v>0.25398403979062112</c:v>
                </c:pt>
                <c:pt idx="7">
                  <c:v>0.23135616894929392</c:v>
                </c:pt>
                <c:pt idx="8">
                  <c:v>0.24889948237088294</c:v>
                </c:pt>
                <c:pt idx="9">
                  <c:v>0.23651022230633245</c:v>
                </c:pt>
                <c:pt idx="10">
                  <c:v>0.24828630614897498</c:v>
                </c:pt>
                <c:pt idx="11">
                  <c:v>0.23260653693175593</c:v>
                </c:pt>
                <c:pt idx="12">
                  <c:v>0.25344075076952322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зээл'!$A$58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зээл'!$AD$58:$BB$58</c15:sqref>
                  </c15:fullRef>
                </c:ext>
              </c:extLst>
              <c:f>'3.2.1 Мөнгө, зээл'!$AP$58:$BB$58</c:f>
              <c:numCache>
                <c:formatCode>0.0</c:formatCode>
                <c:ptCount val="13"/>
                <c:pt idx="0">
                  <c:v>2.218518549108921</c:v>
                </c:pt>
                <c:pt idx="1">
                  <c:v>2.206545572236811</c:v>
                </c:pt>
                <c:pt idx="2">
                  <c:v>2.1927877338009618</c:v>
                </c:pt>
                <c:pt idx="3">
                  <c:v>2.0321191647472565</c:v>
                </c:pt>
                <c:pt idx="4">
                  <c:v>2.051490943113798</c:v>
                </c:pt>
                <c:pt idx="5">
                  <c:v>1.9503198633253074</c:v>
                </c:pt>
                <c:pt idx="6">
                  <c:v>1.9781628600412529</c:v>
                </c:pt>
                <c:pt idx="7">
                  <c:v>1.866930235397031</c:v>
                </c:pt>
                <c:pt idx="8">
                  <c:v>2.0426183573863415</c:v>
                </c:pt>
                <c:pt idx="9">
                  <c:v>2.0694865934186835</c:v>
                </c:pt>
                <c:pt idx="10">
                  <c:v>2.2158473091658997</c:v>
                </c:pt>
                <c:pt idx="11">
                  <c:v>2.2180906921001364</c:v>
                </c:pt>
                <c:pt idx="12">
                  <c:v>2.2804523283280962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зээл'!$A$57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зээл'!$AD$57:$BB$57</c15:sqref>
                  </c15:fullRef>
                </c:ext>
              </c:extLst>
              <c:f>'3.2.1 Мөнгө, зээл'!$AP$57:$BB$57</c:f>
              <c:numCache>
                <c:formatCode>0.0%</c:formatCode>
                <c:ptCount val="13"/>
                <c:pt idx="0">
                  <c:v>9.6403090549525602E-2</c:v>
                </c:pt>
                <c:pt idx="1">
                  <c:v>8.7025555387119757E-2</c:v>
                </c:pt>
                <c:pt idx="2">
                  <c:v>8.4758309475092303E-2</c:v>
                </c:pt>
                <c:pt idx="3">
                  <c:v>7.4863219303293899E-2</c:v>
                </c:pt>
                <c:pt idx="4">
                  <c:v>7.0927784704925015E-2</c:v>
                </c:pt>
                <c:pt idx="5">
                  <c:v>5.864098746875121E-2</c:v>
                </c:pt>
                <c:pt idx="6">
                  <c:v>5.7000000000000002E-2</c:v>
                </c:pt>
                <c:pt idx="7">
                  <c:v>5.0757353208914245E-2</c:v>
                </c:pt>
                <c:pt idx="8">
                  <c:v>5.2916569776427148E-2</c:v>
                </c:pt>
                <c:pt idx="9">
                  <c:v>4.9011649419516898E-2</c:v>
                </c:pt>
                <c:pt idx="10">
                  <c:v>5.1860821774420612E-2</c:v>
                </c:pt>
                <c:pt idx="11">
                  <c:v>5.0697396804494338E-2</c:v>
                </c:pt>
                <c:pt idx="12">
                  <c:v>5.1936909018698831E-2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</a:t>
                </a:r>
                <a:r>
                  <a:rPr lang="mn-MN" baseline="0"/>
                  <a:t>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5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511576626240352E-2"/>
          <c:y val="2.7515615011058561E-2"/>
          <c:w val="0.94119808893789048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21414081784425E-2"/>
          <c:y val="0.15504735130499006"/>
          <c:w val="0.86457364273787729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зээл'!$AD$48:$BB$48</c15:sqref>
                  </c15:fullRef>
                </c:ext>
              </c:extLst>
              <c:f>'3.2.1 Мөнгө, зээл'!$AP$48:$BB$48</c:f>
              <c:numCache>
                <c:formatCode>0.0</c:formatCode>
                <c:ptCount val="13"/>
                <c:pt idx="0">
                  <c:v>0.22397933121528998</c:v>
                </c:pt>
                <c:pt idx="1">
                  <c:v>0.21197871073730001</c:v>
                </c:pt>
                <c:pt idx="2">
                  <c:v>0.21537247129652001</c:v>
                </c:pt>
                <c:pt idx="3">
                  <c:v>0.2046751771725773</c:v>
                </c:pt>
                <c:pt idx="4">
                  <c:v>0.17953632318847329</c:v>
                </c:pt>
                <c:pt idx="5">
                  <c:v>0.17474377054749329</c:v>
                </c:pt>
                <c:pt idx="6">
                  <c:v>0.14600782558373326</c:v>
                </c:pt>
                <c:pt idx="7">
                  <c:v>0.11380302727591328</c:v>
                </c:pt>
                <c:pt idx="8">
                  <c:v>0.22210128433333332</c:v>
                </c:pt>
                <c:pt idx="9">
                  <c:v>0.217736426420543</c:v>
                </c:pt>
                <c:pt idx="10">
                  <c:v>0.22228171730606303</c:v>
                </c:pt>
                <c:pt idx="11">
                  <c:v>0.20074166746185199</c:v>
                </c:pt>
                <c:pt idx="12">
                  <c:v>0.19487657907371259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зээл'!$A$49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зээл'!$AD$49:$BB$49</c15:sqref>
                  </c15:fullRef>
                </c:ext>
              </c:extLst>
              <c:f>'3.2.1 Мөнгө, зээл'!$AP$49:$BB$49</c:f>
              <c:numCache>
                <c:formatCode>0.0</c:formatCode>
                <c:ptCount val="13"/>
                <c:pt idx="0">
                  <c:v>0.17809428313502776</c:v>
                </c:pt>
                <c:pt idx="1">
                  <c:v>0.18970978452025003</c:v>
                </c:pt>
                <c:pt idx="2">
                  <c:v>0.18453595875968004</c:v>
                </c:pt>
                <c:pt idx="3">
                  <c:v>0.17705994947599005</c:v>
                </c:pt>
                <c:pt idx="4">
                  <c:v>0.1710700549633401</c:v>
                </c:pt>
                <c:pt idx="5">
                  <c:v>0.16782834221028003</c:v>
                </c:pt>
                <c:pt idx="6">
                  <c:v>0.16272460742232997</c:v>
                </c:pt>
                <c:pt idx="7">
                  <c:v>0.16688594673360505</c:v>
                </c:pt>
                <c:pt idx="8">
                  <c:v>0.19619797999156222</c:v>
                </c:pt>
                <c:pt idx="9">
                  <c:v>0.2068235331164362</c:v>
                </c:pt>
                <c:pt idx="10">
                  <c:v>0.20704737772673082</c:v>
                </c:pt>
                <c:pt idx="11">
                  <c:v>0.21119667082222363</c:v>
                </c:pt>
                <c:pt idx="12">
                  <c:v>0.21584660305479678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зээл'!$A$50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зээл'!$AD$50:$BB$50</c15:sqref>
                  </c15:fullRef>
                </c:ext>
              </c:extLst>
              <c:f>'3.2.1 Мөнгө, зээл'!$AP$50:$BB$50</c:f>
              <c:numCache>
                <c:formatCode>0.0</c:formatCode>
                <c:ptCount val="13"/>
                <c:pt idx="0">
                  <c:v>0.23742959976154007</c:v>
                </c:pt>
                <c:pt idx="1">
                  <c:v>0.20082681889839007</c:v>
                </c:pt>
                <c:pt idx="2">
                  <c:v>0.21764571842605437</c:v>
                </c:pt>
                <c:pt idx="3">
                  <c:v>0.13062837986996312</c:v>
                </c:pt>
                <c:pt idx="4">
                  <c:v>0.14512691565713148</c:v>
                </c:pt>
                <c:pt idx="5">
                  <c:v>0.14379211680363252</c:v>
                </c:pt>
                <c:pt idx="6">
                  <c:v>0.15664556003175195</c:v>
                </c:pt>
                <c:pt idx="7">
                  <c:v>0.1260711753215025</c:v>
                </c:pt>
                <c:pt idx="8">
                  <c:v>0.17860300490042416</c:v>
                </c:pt>
                <c:pt idx="9">
                  <c:v>0.20985418775724113</c:v>
                </c:pt>
                <c:pt idx="10">
                  <c:v>0.24684384411398336</c:v>
                </c:pt>
                <c:pt idx="11">
                  <c:v>0.13876680751730502</c:v>
                </c:pt>
                <c:pt idx="12">
                  <c:v>0.13499374525914998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зээл'!$A$51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зээл'!$AD$51:$BB$51</c15:sqref>
                  </c15:fullRef>
                </c:ext>
              </c:extLst>
              <c:f>'3.2.1 Мөнгө, зээл'!$AP$51:$BB$51</c:f>
              <c:numCache>
                <c:formatCode>0.0</c:formatCode>
                <c:ptCount val="13"/>
                <c:pt idx="0">
                  <c:v>0.19517416210498084</c:v>
                </c:pt>
                <c:pt idx="1">
                  <c:v>0.17730237684447248</c:v>
                </c:pt>
                <c:pt idx="2">
                  <c:v>0.21767685688070196</c:v>
                </c:pt>
                <c:pt idx="3">
                  <c:v>0.16984658569352876</c:v>
                </c:pt>
                <c:pt idx="4">
                  <c:v>0.15297508870606361</c:v>
                </c:pt>
                <c:pt idx="5">
                  <c:v>0.13208387450579082</c:v>
                </c:pt>
                <c:pt idx="6">
                  <c:v>0.12750636721582681</c:v>
                </c:pt>
                <c:pt idx="7">
                  <c:v>0.1097230186425576</c:v>
                </c:pt>
                <c:pt idx="8">
                  <c:v>8.329389675781762E-2</c:v>
                </c:pt>
                <c:pt idx="9">
                  <c:v>0.12348516541713761</c:v>
                </c:pt>
                <c:pt idx="10">
                  <c:v>0.12631161175624761</c:v>
                </c:pt>
                <c:pt idx="11">
                  <c:v>0.11458189650276748</c:v>
                </c:pt>
                <c:pt idx="12">
                  <c:v>0.13562243345963768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зээл'!$A$53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зээл'!$AD$53:$BB$53</c15:sqref>
                  </c15:fullRef>
                </c:ext>
              </c:extLst>
              <c:f>'3.2.1 Мөнгө, зээл'!$AP$53:$BB$53</c:f>
              <c:numCache>
                <c:formatCode>0.0</c:formatCode>
                <c:ptCount val="13"/>
                <c:pt idx="0">
                  <c:v>0.27247824733398762</c:v>
                </c:pt>
                <c:pt idx="1">
                  <c:v>0.2639114808534106</c:v>
                </c:pt>
                <c:pt idx="2">
                  <c:v>0.28018147774838997</c:v>
                </c:pt>
                <c:pt idx="3">
                  <c:v>0.27385764260286694</c:v>
                </c:pt>
                <c:pt idx="4">
                  <c:v>0.27906209369121104</c:v>
                </c:pt>
                <c:pt idx="5">
                  <c:v>0.303907973319265</c:v>
                </c:pt>
                <c:pt idx="6">
                  <c:v>0.29034313883269797</c:v>
                </c:pt>
                <c:pt idx="7">
                  <c:v>0.28072872693224493</c:v>
                </c:pt>
                <c:pt idx="8">
                  <c:v>0.30428440766627907</c:v>
                </c:pt>
                <c:pt idx="9">
                  <c:v>0.3543215928298889</c:v>
                </c:pt>
                <c:pt idx="10">
                  <c:v>0.3394794522488459</c:v>
                </c:pt>
                <c:pt idx="11">
                  <c:v>0.11375452135918401</c:v>
                </c:pt>
                <c:pt idx="12">
                  <c:v>0.14296199412496202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зээл'!$A$52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зээл'!$AD$52:$BB$52</c15:sqref>
                  </c15:fullRef>
                </c:ext>
              </c:extLst>
              <c:f>'3.2.1 Мөнгө, зээл'!$AP$52:$BB$52</c:f>
              <c:numCache>
                <c:formatCode>0.0</c:formatCode>
                <c:ptCount val="13"/>
                <c:pt idx="0">
                  <c:v>0.11281180422495152</c:v>
                </c:pt>
                <c:pt idx="1">
                  <c:v>0.11002820184271221</c:v>
                </c:pt>
                <c:pt idx="2">
                  <c:v>0.11492289257612516</c:v>
                </c:pt>
                <c:pt idx="3">
                  <c:v>0.12346896436883489</c:v>
                </c:pt>
                <c:pt idx="4">
                  <c:v>0.15694814822368827</c:v>
                </c:pt>
                <c:pt idx="5">
                  <c:v>0.16101653108650607</c:v>
                </c:pt>
                <c:pt idx="6">
                  <c:v>0.24890692211792773</c:v>
                </c:pt>
                <c:pt idx="7">
                  <c:v>0.31357656546990337</c:v>
                </c:pt>
                <c:pt idx="8">
                  <c:v>0.38088969078294282</c:v>
                </c:pt>
                <c:pt idx="9">
                  <c:v>0.43867165071407321</c:v>
                </c:pt>
                <c:pt idx="10">
                  <c:v>0.49614399990311742</c:v>
                </c:pt>
                <c:pt idx="11">
                  <c:v>0.46442423380212344</c:v>
                </c:pt>
                <c:pt idx="12">
                  <c:v>0.44364461336679362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зээл'!$A$54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зээл'!$AD$54:$BB$54</c15:sqref>
                  </c15:fullRef>
                </c:ext>
              </c:extLst>
              <c:f>'3.2.1 Мөнгө, зээл'!$AP$54:$BB$54</c:f>
              <c:numCache>
                <c:formatCode>0.0</c:formatCode>
                <c:ptCount val="13"/>
                <c:pt idx="0">
                  <c:v>0.15768615997255675</c:v>
                </c:pt>
                <c:pt idx="1">
                  <c:v>0.1632440965326061</c:v>
                </c:pt>
                <c:pt idx="2">
                  <c:v>0.18365912733838299</c:v>
                </c:pt>
                <c:pt idx="3">
                  <c:v>0.18450003220854672</c:v>
                </c:pt>
                <c:pt idx="4">
                  <c:v>0.1660907443935476</c:v>
                </c:pt>
                <c:pt idx="5">
                  <c:v>0.14363261960695201</c:v>
                </c:pt>
                <c:pt idx="6">
                  <c:v>0.15866938496786775</c:v>
                </c:pt>
                <c:pt idx="7">
                  <c:v>0.15995262057280291</c:v>
                </c:pt>
                <c:pt idx="8">
                  <c:v>0.16708102866802835</c:v>
                </c:pt>
                <c:pt idx="9">
                  <c:v>0.20557744203531497</c:v>
                </c:pt>
                <c:pt idx="10">
                  <c:v>0.25559798457607852</c:v>
                </c:pt>
                <c:pt idx="11">
                  <c:v>0.24916423611393484</c:v>
                </c:pt>
                <c:pt idx="12">
                  <c:v>0.2379499196088754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зээл'!$AP$1:$AX$2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зээл'!$AD$47:$BB$47</c15:sqref>
                  </c15:fullRef>
                </c:ext>
              </c:extLst>
              <c:f>'3.2.1 Мөнгө, зээл'!$AP$47:$BB$47</c:f>
              <c:numCache>
                <c:formatCode>0.0</c:formatCode>
                <c:ptCount val="13"/>
                <c:pt idx="0">
                  <c:v>1.3776535877483345</c:v>
                </c:pt>
                <c:pt idx="1">
                  <c:v>1.3170014702291417</c:v>
                </c:pt>
                <c:pt idx="2">
                  <c:v>1.4139945030258545</c:v>
                </c:pt>
                <c:pt idx="3">
                  <c:v>1.2640367313923078</c:v>
                </c:pt>
                <c:pt idx="4">
                  <c:v>1.2508093688234552</c:v>
                </c:pt>
                <c:pt idx="5">
                  <c:v>1.22700522807992</c:v>
                </c:pt>
                <c:pt idx="6">
                  <c:v>1.2908038061721352</c:v>
                </c:pt>
                <c:pt idx="7">
                  <c:v>1.2707410809485296</c:v>
                </c:pt>
                <c:pt idx="8">
                  <c:v>1.5324512931003875</c:v>
                </c:pt>
                <c:pt idx="9">
                  <c:v>1.7564699982906349</c:v>
                </c:pt>
                <c:pt idx="10">
                  <c:v>1.8937059876310669</c:v>
                </c:pt>
                <c:pt idx="11">
                  <c:v>1.4926300335793905</c:v>
                </c:pt>
                <c:pt idx="12">
                  <c:v>1.5058958879479281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зээл'!$AD$46:$BB$46</c15:sqref>
                  </c15:fullRef>
                </c:ext>
              </c:extLst>
              <c:f>'3.2.1 Мөнгө, зээл'!$AP$46:$BB$46</c:f>
              <c:numCache>
                <c:formatCode>0.0%</c:formatCode>
                <c:ptCount val="13"/>
                <c:pt idx="0">
                  <c:v>5.9864301616466234E-2</c:v>
                </c:pt>
                <c:pt idx="1">
                  <c:v>5.1942178686189333E-2</c:v>
                </c:pt>
                <c:pt idx="2">
                  <c:v>5.4655442401532174E-2</c:v>
                </c:pt>
                <c:pt idx="3">
                  <c:v>4.6567081631460658E-2</c:v>
                </c:pt>
                <c:pt idx="4">
                  <c:v>4.3245200724189581E-2</c:v>
                </c:pt>
                <c:pt idx="5">
                  <c:v>3.6892819253374592E-2</c:v>
                </c:pt>
                <c:pt idx="6">
                  <c:v>3.6897996869191679E-2</c:v>
                </c:pt>
                <c:pt idx="7">
                  <c:v>3.4548400716786942E-2</c:v>
                </c:pt>
                <c:pt idx="8">
                  <c:v>3.9700057275547582E-2</c:v>
                </c:pt>
                <c:pt idx="9">
                  <c:v>4.1598477634932643E-2</c:v>
                </c:pt>
                <c:pt idx="10">
                  <c:v>4.4321261808719259E-2</c:v>
                </c:pt>
                <c:pt idx="11">
                  <c:v>3.4116033832246838E-2</c:v>
                </c:pt>
                <c:pt idx="12">
                  <c:v>3.4296519489764872E-2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6882919954746E-2"/>
          <c:y val="1.1740423521189957E-2"/>
          <c:w val="0.86878295670593542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Хүү'!$GL$4:$II$4</c:f>
              <c:numCache>
                <c:formatCode>0.0%</c:formatCode>
                <c:ptCount val="50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  <c:pt idx="38" formatCode="0%">
                  <c:v>0.13999999999999999</c:v>
                </c:pt>
                <c:pt idx="39">
                  <c:v>0.13999999999999999</c:v>
                </c:pt>
                <c:pt idx="40">
                  <c:v>0.13999999999999999</c:v>
                </c:pt>
                <c:pt idx="41">
                  <c:v>0.13999999999999999</c:v>
                </c:pt>
                <c:pt idx="42">
                  <c:v>0.13999999999999999</c:v>
                </c:pt>
                <c:pt idx="43" formatCode="0%">
                  <c:v>0.13999999999999999</c:v>
                </c:pt>
                <c:pt idx="44" formatCode="0%">
                  <c:v>0.13999999999999999</c:v>
                </c:pt>
                <c:pt idx="45" formatCode="0%">
                  <c:v>0.13999999999999999</c:v>
                </c:pt>
                <c:pt idx="46" formatCode="0%">
                  <c:v>0.14000000000000001</c:v>
                </c:pt>
                <c:pt idx="47" formatCode="0%">
                  <c:v>0.14000000000000001</c:v>
                </c:pt>
                <c:pt idx="48" formatCode="0%">
                  <c:v>0.14000000000000001</c:v>
                </c:pt>
                <c:pt idx="49" formatCode="0%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Хүү'!$GL$5:$II$5</c:f>
              <c:numCache>
                <c:formatCode>0.0%</c:formatCode>
                <c:ptCount val="50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 formatCode="0%">
                  <c:v>9.9999999999999992E-2</c:v>
                </c:pt>
                <c:pt idx="39">
                  <c:v>9.9999999999999992E-2</c:v>
                </c:pt>
                <c:pt idx="40">
                  <c:v>9.9999999999999992E-2</c:v>
                </c:pt>
                <c:pt idx="41">
                  <c:v>9.9999999999999992E-2</c:v>
                </c:pt>
                <c:pt idx="42">
                  <c:v>9.9999999999999992E-2</c:v>
                </c:pt>
                <c:pt idx="43" formatCode="0%">
                  <c:v>9.9999999999999992E-2</c:v>
                </c:pt>
                <c:pt idx="44" formatCode="0%">
                  <c:v>9.9999999999999992E-2</c:v>
                </c:pt>
                <c:pt idx="45" formatCode="0%">
                  <c:v>9.9999999999999992E-2</c:v>
                </c:pt>
                <c:pt idx="46" formatCode="0%">
                  <c:v>0.1</c:v>
                </c:pt>
                <c:pt idx="47" formatCode="0%">
                  <c:v>0.1</c:v>
                </c:pt>
                <c:pt idx="48" formatCode="0%">
                  <c:v>0.1</c:v>
                </c:pt>
                <c:pt idx="49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Хүү'!$GL$6:$II$6</c:f>
              <c:numCache>
                <c:formatCode>0.0%</c:formatCode>
                <c:ptCount val="50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  <c:pt idx="38">
                  <c:v>0.119276844039908</c:v>
                </c:pt>
                <c:pt idx="39">
                  <c:v>0.119602106909822</c:v>
                </c:pt>
                <c:pt idx="40">
                  <c:v>0.12047709486302</c:v>
                </c:pt>
                <c:pt idx="41">
                  <c:v>0.12</c:v>
                </c:pt>
                <c:pt idx="42">
                  <c:v>0.119632610059972</c:v>
                </c:pt>
                <c:pt idx="43" formatCode="0%">
                  <c:v>0.12003059510782128</c:v>
                </c:pt>
                <c:pt idx="44" formatCode="0%">
                  <c:v>0.12003059510782128</c:v>
                </c:pt>
                <c:pt idx="45" formatCode="0%">
                  <c:v>0.12</c:v>
                </c:pt>
                <c:pt idx="46" formatCode="0%">
                  <c:v>0.116196477307875</c:v>
                </c:pt>
                <c:pt idx="47" formatCode="0%">
                  <c:v>0.120252107665968</c:v>
                </c:pt>
                <c:pt idx="48" formatCode="0%">
                  <c:v>0.12034085159909599</c:v>
                </c:pt>
                <c:pt idx="49" formatCode="0%">
                  <c:v>0.120039985418984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Хүү'!$GL$7:$II$7</c:f>
              <c:numCache>
                <c:formatCode>0.0%</c:formatCode>
                <c:ptCount val="50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0.11700708833727699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0.12097826086956522</c:v>
                </c:pt>
                <c:pt idx="44" formatCode="0%">
                  <c:v>0.12</c:v>
                </c:pt>
                <c:pt idx="46" formatCode="0%">
                  <c:v>0.12</c:v>
                </c:pt>
                <c:pt idx="47" formatCode="0%">
                  <c:v>0.120641899413127</c:v>
                </c:pt>
                <c:pt idx="48" formatCode="0%">
                  <c:v>0.12411071647070999</c:v>
                </c:pt>
                <c:pt idx="49" formatCode="0%">
                  <c:v>0.120350318857641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Хүү'!$GL$8:$II$8</c:f>
              <c:numCache>
                <c:formatCode>0.0%</c:formatCode>
                <c:ptCount val="50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0.121543471810384</c:v>
                </c:pt>
                <c:pt idx="39">
                  <c:v>0.12</c:v>
                </c:pt>
                <c:pt idx="40">
                  <c:v>0.120042645519499</c:v>
                </c:pt>
                <c:pt idx="41">
                  <c:v>0.120042645519499</c:v>
                </c:pt>
                <c:pt idx="42">
                  <c:v>0.120042645519499</c:v>
                </c:pt>
                <c:pt idx="43" formatCode="0%">
                  <c:v>0.11999999999999998</c:v>
                </c:pt>
                <c:pt idx="44" formatCode="0%">
                  <c:v>0.11999999999999998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Хүү'!$GL$18:$II$18</c:f>
              <c:numCache>
                <c:formatCode>0.0%</c:formatCode>
                <c:ptCount val="50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 formatCode="General">
                  <c:v>0.12</c:v>
                </c:pt>
                <c:pt idx="39" formatCode="0.00%">
                  <c:v>0.12</c:v>
                </c:pt>
                <c:pt idx="40" formatCode="General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Хүү'!$GL$11:$II$11</c:f>
              <c:numCache>
                <c:formatCode>0.0%</c:formatCode>
                <c:ptCount val="50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  <c:pt idx="46" formatCode="0%">
                  <c:v>0.16995436655796001</c:v>
                </c:pt>
                <c:pt idx="47" formatCode="0%">
                  <c:v>0.16705087332256</c:v>
                </c:pt>
                <c:pt idx="48" formatCode="0%">
                  <c:v>0.169951940403125</c:v>
                </c:pt>
                <c:pt idx="49" formatCode="0%">
                  <c:v>0.17085232916881901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Хүү'!$GL$12:$II$12</c:f>
              <c:numCache>
                <c:formatCode>0.0%</c:formatCode>
                <c:ptCount val="50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  <c:pt idx="46" formatCode="0%">
                  <c:v>0.117034788028378</c:v>
                </c:pt>
                <c:pt idx="47" formatCode="0%">
                  <c:v>0.12029559909597599</c:v>
                </c:pt>
                <c:pt idx="48" formatCode="0%">
                  <c:v>0.116612476418475</c:v>
                </c:pt>
                <c:pt idx="49" formatCode="0%">
                  <c:v>0.118424677313587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Хүү'!$GL$9:$II$9</c:f>
              <c:numCache>
                <c:formatCode>0.0%</c:formatCode>
                <c:ptCount val="50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Хүү'!$GL$13:$II$13</c:f>
              <c:numCache>
                <c:formatCode>0.0%</c:formatCode>
                <c:ptCount val="50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  <c:pt idx="46" formatCode="0%">
                  <c:v>0.16995436655796001</c:v>
                </c:pt>
                <c:pt idx="47" formatCode="0%">
                  <c:v>0.16705087332256</c:v>
                </c:pt>
                <c:pt idx="48" formatCode="0%">
                  <c:v>0.169951940403125</c:v>
                </c:pt>
                <c:pt idx="49" formatCode="0%">
                  <c:v>0.17085232916881901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Хүү'!$GL$17:$II$17</c:f>
              <c:numCache>
                <c:formatCode>0.0%</c:formatCode>
                <c:ptCount val="50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  <c:pt idx="38">
                  <c:v>0.16953088146593201</c:v>
                </c:pt>
                <c:pt idx="39">
                  <c:v>0.17199921363548101</c:v>
                </c:pt>
                <c:pt idx="40">
                  <c:v>0.17177704188066101</c:v>
                </c:pt>
                <c:pt idx="41">
                  <c:v>0.17272560229151601</c:v>
                </c:pt>
                <c:pt idx="42">
                  <c:v>0.17098680308979</c:v>
                </c:pt>
                <c:pt idx="43">
                  <c:v>0.17028505082775658</c:v>
                </c:pt>
                <c:pt idx="44">
                  <c:v>0.17260007793310692</c:v>
                </c:pt>
                <c:pt idx="45">
                  <c:v>0.17359140159760314</c:v>
                </c:pt>
                <c:pt idx="46" formatCode="0%">
                  <c:v>0.17354847336844501</c:v>
                </c:pt>
                <c:pt idx="47" formatCode="0%">
                  <c:v>0.17238702173594</c:v>
                </c:pt>
                <c:pt idx="48" formatCode="0%">
                  <c:v>0.17139723592626599</c:v>
                </c:pt>
                <c:pt idx="49" formatCode="0%">
                  <c:v>0.172643318268937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Хүү'!$GL$15:$II$15</c:f>
              <c:numCache>
                <c:formatCode>0.0%</c:formatCode>
                <c:ptCount val="50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  <c:pt idx="46" formatCode="0%">
                  <c:v>0.117034788028378</c:v>
                </c:pt>
                <c:pt idx="47" formatCode="0%">
                  <c:v>0.12029559909597599</c:v>
                </c:pt>
                <c:pt idx="48" formatCode="0%">
                  <c:v>0.11742051397059</c:v>
                </c:pt>
                <c:pt idx="49" formatCode="0%">
                  <c:v>0.118424677313587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'3.2.2 Хүү'!$IE$23</c:f>
              <c:strCache>
                <c:ptCount val="1"/>
                <c:pt idx="0">
                  <c:v>2025M10</c:v>
                </c:pt>
              </c:strCache>
            </c:strRef>
          </c:tx>
          <c:spPr>
            <a:solidFill>
              <a:srgbClr val="FFC585"/>
            </a:solidFill>
            <a:ln>
              <a:noFill/>
            </a:ln>
            <a:effectLst/>
          </c:spPr>
          <c:invertIfNegative val="0"/>
          <c:cat>
            <c:strRef>
              <c:f>'3.2.2 Хүү'!$A$24:$A$36</c:f>
              <c:strCache>
                <c:ptCount val="13"/>
                <c:pt idx="0">
                  <c:v>0-4%</c:v>
                </c:pt>
                <c:pt idx="1">
                  <c:v>4-8%</c:v>
                </c:pt>
                <c:pt idx="2">
                  <c:v>8-10%</c:v>
                </c:pt>
                <c:pt idx="3">
                  <c:v>10-12%</c:v>
                </c:pt>
                <c:pt idx="4">
                  <c:v>12-14%</c:v>
                </c:pt>
                <c:pt idx="5">
                  <c:v>14-16%</c:v>
                </c:pt>
                <c:pt idx="6">
                  <c:v>16-17%</c:v>
                </c:pt>
                <c:pt idx="7">
                  <c:v>17-18%</c:v>
                </c:pt>
                <c:pt idx="8">
                  <c:v>18-19%</c:v>
                </c:pt>
                <c:pt idx="9">
                  <c:v>19-20%</c:v>
                </c:pt>
                <c:pt idx="10">
                  <c:v>20-22%</c:v>
                </c:pt>
                <c:pt idx="11">
                  <c:v>22-24%</c:v>
                </c:pt>
                <c:pt idx="12">
                  <c:v>24% +</c:v>
                </c:pt>
              </c:strCache>
            </c:strRef>
          </c:cat>
          <c:val>
            <c:numRef>
              <c:f>'3.2.2 Хүү'!$IE$24:$IE$36</c:f>
              <c:numCache>
                <c:formatCode>0.0%</c:formatCode>
                <c:ptCount val="13"/>
                <c:pt idx="0">
                  <c:v>2.0569089977356268E-2</c:v>
                </c:pt>
                <c:pt idx="1">
                  <c:v>5.4259840802336357E-3</c:v>
                </c:pt>
                <c:pt idx="2">
                  <c:v>4.7876330119708555E-4</c:v>
                </c:pt>
                <c:pt idx="3">
                  <c:v>3.0676315224850296E-3</c:v>
                </c:pt>
                <c:pt idx="4">
                  <c:v>2.6491569332905401E-2</c:v>
                </c:pt>
                <c:pt idx="5">
                  <c:v>0.2731787932682333</c:v>
                </c:pt>
                <c:pt idx="6">
                  <c:v>0.14049043094016697</c:v>
                </c:pt>
                <c:pt idx="7">
                  <c:v>0.15334611217601465</c:v>
                </c:pt>
                <c:pt idx="8">
                  <c:v>0.10703019577872623</c:v>
                </c:pt>
                <c:pt idx="9">
                  <c:v>7.7985222172769708E-2</c:v>
                </c:pt>
                <c:pt idx="10">
                  <c:v>0.12818444090199005</c:v>
                </c:pt>
                <c:pt idx="11">
                  <c:v>5.605077018829583E-2</c:v>
                </c:pt>
                <c:pt idx="12">
                  <c:v>7.7009963596257128E-3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2-4C19-AD9E-3022DEB72129}"/>
            </c:ext>
          </c:extLst>
        </c:ser>
        <c:ser>
          <c:idx val="1"/>
          <c:order val="1"/>
          <c:tx>
            <c:strRef>
              <c:f>'3.2.2 Хүү'!$II$23</c:f>
              <c:strCache>
                <c:ptCount val="1"/>
                <c:pt idx="0">
                  <c:v>2026M02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strRef>
              <c:f>'3.2.2 Хүү'!$A$24:$A$36</c:f>
              <c:strCache>
                <c:ptCount val="13"/>
                <c:pt idx="0">
                  <c:v>0-4%</c:v>
                </c:pt>
                <c:pt idx="1">
                  <c:v>4-8%</c:v>
                </c:pt>
                <c:pt idx="2">
                  <c:v>8-10%</c:v>
                </c:pt>
                <c:pt idx="3">
                  <c:v>10-12%</c:v>
                </c:pt>
                <c:pt idx="4">
                  <c:v>12-14%</c:v>
                </c:pt>
                <c:pt idx="5">
                  <c:v>14-16%</c:v>
                </c:pt>
                <c:pt idx="6">
                  <c:v>16-17%</c:v>
                </c:pt>
                <c:pt idx="7">
                  <c:v>17-18%</c:v>
                </c:pt>
                <c:pt idx="8">
                  <c:v>18-19%</c:v>
                </c:pt>
                <c:pt idx="9">
                  <c:v>19-20%</c:v>
                </c:pt>
                <c:pt idx="10">
                  <c:v>20-22%</c:v>
                </c:pt>
                <c:pt idx="11">
                  <c:v>22-24%</c:v>
                </c:pt>
                <c:pt idx="12">
                  <c:v>24% +</c:v>
                </c:pt>
              </c:strCache>
            </c:strRef>
          </c:cat>
          <c:val>
            <c:numRef>
              <c:f>'3.2.2 Хүү'!$II$24:$II$36</c:f>
              <c:numCache>
                <c:formatCode>0.0%</c:formatCode>
                <c:ptCount val="13"/>
                <c:pt idx="0">
                  <c:v>2.7129679869777535E-2</c:v>
                </c:pt>
                <c:pt idx="1">
                  <c:v>2.0681818734807986E-3</c:v>
                </c:pt>
                <c:pt idx="2">
                  <c:v>2.433155145271528E-5</c:v>
                </c:pt>
                <c:pt idx="3">
                  <c:v>2.0438503220280833E-3</c:v>
                </c:pt>
                <c:pt idx="4">
                  <c:v>3.1387701374002708E-2</c:v>
                </c:pt>
                <c:pt idx="5">
                  <c:v>0.23331524688008679</c:v>
                </c:pt>
                <c:pt idx="6">
                  <c:v>0.167668721060661</c:v>
                </c:pt>
                <c:pt idx="7">
                  <c:v>0.21798636946487618</c:v>
                </c:pt>
                <c:pt idx="8">
                  <c:v>5.6838504193542888E-2</c:v>
                </c:pt>
                <c:pt idx="9">
                  <c:v>8.4114173372036707E-2</c:v>
                </c:pt>
                <c:pt idx="10">
                  <c:v>0.10961363929448233</c:v>
                </c:pt>
                <c:pt idx="11">
                  <c:v>6.0682889323071906E-2</c:v>
                </c:pt>
                <c:pt idx="12">
                  <c:v>7.1267114205003047E-3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2-4C19-AD9E-3022DEB72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817753231"/>
        <c:axId val="1817750351"/>
      </c:barChart>
      <c:catAx>
        <c:axId val="181775323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17750351"/>
        <c:crosses val="autoZero"/>
        <c:auto val="1"/>
        <c:lblAlgn val="ctr"/>
        <c:lblOffset val="100"/>
        <c:noMultiLvlLbl val="0"/>
      </c:catAx>
      <c:valAx>
        <c:axId val="1817750351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17753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7880620311709856"/>
          <c:h val="0.73105868781647254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Инфляц'!$I$3:$I$28</c:f>
              <c:numCache>
                <c:formatCode>0.0%</c:formatCode>
                <c:ptCount val="2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Инфляц'!$J$3:$J$28</c:f>
              <c:numCache>
                <c:formatCode>0.0%</c:formatCode>
                <c:ptCount val="2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Инфляц'!$K$2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Инфляц'!$K$3:$K$11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60-4224-835F-209803F2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Инфляц'!$H$3:$H$28</c:f>
              <c:numCache>
                <c:formatCode>0.0%</c:formatCode>
                <c:ptCount val="26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1.0973623361790752E-2</c:v>
                </c:pt>
                <c:pt idx="13">
                  <c:v>1.4276879734319348E-2</c:v>
                </c:pt>
                <c:pt idx="14">
                  <c:v>3.498831606808972E-3</c:v>
                </c:pt>
                <c:pt idx="15">
                  <c:v>3.109378878706659E-3</c:v>
                </c:pt>
                <c:pt idx="16">
                  <c:v>2.1562381032587119E-3</c:v>
                </c:pt>
                <c:pt idx="17">
                  <c:v>2.2992670299162299E-3</c:v>
                </c:pt>
                <c:pt idx="18">
                  <c:v>-5.0502234460392259E-4</c:v>
                </c:pt>
                <c:pt idx="19">
                  <c:v>1.5914522511269347E-2</c:v>
                </c:pt>
                <c:pt idx="20">
                  <c:v>2.1108923921444589E-3</c:v>
                </c:pt>
                <c:pt idx="21">
                  <c:v>6.3157642972153649E-3</c:v>
                </c:pt>
                <c:pt idx="22">
                  <c:v>6.2988082921506816E-3</c:v>
                </c:pt>
                <c:pt idx="23">
                  <c:v>5.8609821080097824E-3</c:v>
                </c:pt>
                <c:pt idx="24">
                  <c:v>1.1230906436006549E-2</c:v>
                </c:pt>
                <c:pt idx="25">
                  <c:v>4.5219143511430193E-3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Инфляц'!$F$28</c:f>
              <c:strCache>
                <c:ptCount val="1"/>
                <c:pt idx="0">
                  <c:v>6.5%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25"/>
              <c:layout>
                <c:manualLayout>
                  <c:x val="1.7767653121171643E-2"/>
                  <c:y val="-3.0638295819179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0-4224-835F-209803F2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Инфляц'!$F$3:$F$28</c:f>
              <c:numCache>
                <c:formatCode>0.0%</c:formatCode>
                <c:ptCount val="26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8.7129663773040988E-2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8.8050056172735536E-2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  <c:pt idx="23">
                  <c:v>7.4907342117947362E-2</c:v>
                </c:pt>
                <c:pt idx="24">
                  <c:v>7.498163313972861E-2</c:v>
                </c:pt>
                <c:pt idx="25">
                  <c:v>6.4652258569602328E-2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25"/>
              <c:layout>
                <c:manualLayout>
                  <c:x val="1.435079675171572E-2"/>
                  <c:y val="-1.276595659132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644644785226096E-2"/>
                      <c:h val="4.72979696902013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B60-4224-835F-209803F2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7D31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Инфляц'!$G$3:$G$28</c:f>
              <c:numCache>
                <c:formatCode>0.0%</c:formatCode>
                <c:ptCount val="26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  <c:pt idx="14">
                  <c:v>0.10141728672527606</c:v>
                </c:pt>
                <c:pt idx="15">
                  <c:v>9.8406767517524862E-2</c:v>
                </c:pt>
                <c:pt idx="16">
                  <c:v>9.4047940582582257E-2</c:v>
                </c:pt>
                <c:pt idx="17">
                  <c:v>9.4219513635863006E-2</c:v>
                </c:pt>
                <c:pt idx="18">
                  <c:v>9.3381090120267629E-2</c:v>
                </c:pt>
                <c:pt idx="19">
                  <c:v>9.8129907300086305E-2</c:v>
                </c:pt>
                <c:pt idx="20">
                  <c:v>9.8555866268023706E-2</c:v>
                </c:pt>
                <c:pt idx="21">
                  <c:v>9.9343350829609101E-2</c:v>
                </c:pt>
                <c:pt idx="22">
                  <c:v>8.7116649949565028E-2</c:v>
                </c:pt>
                <c:pt idx="23">
                  <c:v>7.6464973177315709E-2</c:v>
                </c:pt>
                <c:pt idx="24">
                  <c:v>7.5258304487483718E-2</c:v>
                </c:pt>
                <c:pt idx="25">
                  <c:v>5.9972591468169911E-2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25"/>
              <c:layout>
                <c:manualLayout>
                  <c:x val="1.1127651924464983E-2"/>
                  <c:y val="3.9574465433106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PT Sans" panose="020B0503020203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277902237443648E-2"/>
                      <c:h val="6.5170308918056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4B60-4224-835F-209803F28014}"/>
                </c:ext>
              </c:extLst>
            </c:dLbl>
            <c:dLbl>
              <c:idx val="85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Инфляц'!$E$3:$E$28</c:f>
              <c:numCache>
                <c:formatCode>0.0%</c:formatCode>
                <c:ptCount val="2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0.06</c:v>
                </c:pt>
                <c:pt idx="21">
                  <c:v>0.06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multiLvlStrRef>
              <c:f>'3.2.2 Хүү'!$FB$1:$IE$2</c:f>
              <c:multiLvlStrCache>
                <c:ptCount val="8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'3.2.2 Хүү'!$GL$20:$II$20</c:f>
              <c:numCache>
                <c:formatCode>_-* #,##0_₮_-;\-* #,##0_₮_-;_-* "-"??_₮_-;_-@_-</c:formatCode>
                <c:ptCount val="50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  <c:pt idx="38" formatCode="0">
                  <c:v>3487.61</c:v>
                </c:pt>
                <c:pt idx="39" formatCode="0">
                  <c:v>3570.82</c:v>
                </c:pt>
                <c:pt idx="40" formatCode="0">
                  <c:v>3573.95</c:v>
                </c:pt>
                <c:pt idx="41" formatCode="0">
                  <c:v>3580.94</c:v>
                </c:pt>
                <c:pt idx="42" formatCode="0">
                  <c:v>3587.49</c:v>
                </c:pt>
                <c:pt idx="43" formatCode="0">
                  <c:v>3592.79</c:v>
                </c:pt>
                <c:pt idx="44" formatCode="0">
                  <c:v>3592.78</c:v>
                </c:pt>
                <c:pt idx="45" formatCode="0">
                  <c:v>3585.29</c:v>
                </c:pt>
                <c:pt idx="46" formatCode="0">
                  <c:v>3553.58</c:v>
                </c:pt>
                <c:pt idx="47" formatCode="0">
                  <c:v>3556.81</c:v>
                </c:pt>
                <c:pt idx="48" formatCode="0">
                  <c:v>3564.08</c:v>
                </c:pt>
                <c:pt idx="49" formatCode="0">
                  <c:v>3565.55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Хүү'!$GL$9:$II$9</c:f>
              <c:numCache>
                <c:formatCode>0.0%</c:formatCode>
                <c:ptCount val="50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Хүү'!$GL$14:$II$14</c:f>
              <c:numCache>
                <c:formatCode>0.0%</c:formatCode>
                <c:ptCount val="50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  <c:pt idx="38">
                  <c:v>0.11084970205613701</c:v>
                </c:pt>
                <c:pt idx="39">
                  <c:v>0.11703139020737</c:v>
                </c:pt>
                <c:pt idx="40">
                  <c:v>0.109082822400303</c:v>
                </c:pt>
                <c:pt idx="41">
                  <c:v>0.111989252890522</c:v>
                </c:pt>
                <c:pt idx="42">
                  <c:v>0.11127163062611201</c:v>
                </c:pt>
                <c:pt idx="43">
                  <c:v>0.110293779541365</c:v>
                </c:pt>
                <c:pt idx="44">
                  <c:v>0.11212854128002953</c:v>
                </c:pt>
                <c:pt idx="45">
                  <c:v>0.10542209765285791</c:v>
                </c:pt>
                <c:pt idx="46" formatCode="0%">
                  <c:v>9.3898472264312693E-2</c:v>
                </c:pt>
                <c:pt idx="47" formatCode="0%">
                  <c:v>9.7452879233164605E-2</c:v>
                </c:pt>
                <c:pt idx="48" formatCode="0%">
                  <c:v>9.5852999918892706E-2</c:v>
                </c:pt>
                <c:pt idx="49" formatCode="0%">
                  <c:v>0.10119525920080299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Хүү'!$GL$1:$II$2</c:f>
              <c:multiLvlStrCache>
                <c:ptCount val="5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Хүү'!$GL$16:$II$16</c:f>
              <c:numCache>
                <c:formatCode>0.0%</c:formatCode>
                <c:ptCount val="50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  <c:pt idx="38">
                  <c:v>3.0047273620757799E-2</c:v>
                </c:pt>
                <c:pt idx="39">
                  <c:v>4.1599582008504297E-2</c:v>
                </c:pt>
                <c:pt idx="40">
                  <c:v>3.6594309405831797E-2</c:v>
                </c:pt>
                <c:pt idx="41">
                  <c:v>3.3076138346282397E-2</c:v>
                </c:pt>
                <c:pt idx="42">
                  <c:v>4.4899305447890801E-2</c:v>
                </c:pt>
                <c:pt idx="43">
                  <c:v>3.4512463553503896E-2</c:v>
                </c:pt>
                <c:pt idx="44">
                  <c:v>4.8161413516875078E-2</c:v>
                </c:pt>
                <c:pt idx="45">
                  <c:v>4.2608758968693532E-2</c:v>
                </c:pt>
                <c:pt idx="46" formatCode="0%">
                  <c:v>3.9035613910212999E-2</c:v>
                </c:pt>
                <c:pt idx="47" formatCode="0%">
                  <c:v>3.6185315377679897E-2</c:v>
                </c:pt>
                <c:pt idx="48" formatCode="0%">
                  <c:v>4.13514790704946E-2</c:v>
                </c:pt>
                <c:pt idx="49" formatCode="0%">
                  <c:v>3.4100414264045101E-2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'[125]Дотоод үнэт цаас'!$J$19</c:f>
              <c:strCache>
                <c:ptCount val="1"/>
                <c:pt idx="0">
                  <c:v>ЗГҮЦ-ны жигнэсэн дундаж өгөөж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цаас'!$K$19:$U$19</c:f>
              <c:numCache>
                <c:formatCode>General</c:formatCode>
                <c:ptCount val="11"/>
                <c:pt idx="0">
                  <c:v>0.10174666666666667</c:v>
                </c:pt>
                <c:pt idx="1">
                  <c:v>0.10024000000000001</c:v>
                </c:pt>
                <c:pt idx="2">
                  <c:v>9.9773333333333325E-2</c:v>
                </c:pt>
                <c:pt idx="3">
                  <c:v>0.10437357142857143</c:v>
                </c:pt>
                <c:pt idx="4">
                  <c:v>0.10373923076923078</c:v>
                </c:pt>
                <c:pt idx="5">
                  <c:v>0.10528923076923077</c:v>
                </c:pt>
                <c:pt idx="6">
                  <c:v>0.10268200000000001</c:v>
                </c:pt>
                <c:pt idx="7">
                  <c:v>0.10916727272727274</c:v>
                </c:pt>
                <c:pt idx="8">
                  <c:v>0.10701333333333334</c:v>
                </c:pt>
                <c:pt idx="9">
                  <c:v>9.7692500000000002E-2</c:v>
                </c:pt>
                <c:pt idx="10">
                  <c:v>0.10107250000000001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3D-4DD4-BC1E-55BB29E126F5}"/>
            </c:ext>
          </c:extLst>
        </c:ser>
        <c:ser>
          <c:idx val="0"/>
          <c:order val="1"/>
          <c:tx>
            <c:strRef>
              <c:f>'[125]Дотоод үнэт цаас'!$J$4</c:f>
              <c:strCache>
                <c:ptCount val="1"/>
                <c:pt idx="0">
                  <c:v>6 сар</c:v>
                </c:pt>
              </c:strCache>
            </c:strRef>
          </c:tx>
          <c:spPr>
            <a:ln w="19050" cap="rnd">
              <a:solidFill>
                <a:srgbClr val="7EA6A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7EA6A7"/>
                </a:solidFill>
              </a:ln>
              <a:effectLst/>
            </c:spPr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цаас'!$K$4:$U$4</c:f>
              <c:numCache>
                <c:formatCode>General</c:formatCode>
                <c:ptCount val="11"/>
                <c:pt idx="6">
                  <c:v>9.1489999999999988E-2</c:v>
                </c:pt>
                <c:pt idx="7">
                  <c:v>9.2319999999999999E-2</c:v>
                </c:pt>
                <c:pt idx="9">
                  <c:v>9.1179999999999997E-2</c:v>
                </c:pt>
                <c:pt idx="10">
                  <c:v>9.128E-2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3D-4DD4-BC1E-55BB29E126F5}"/>
            </c:ext>
          </c:extLst>
        </c:ser>
        <c:ser>
          <c:idx val="1"/>
          <c:order val="2"/>
          <c:tx>
            <c:strRef>
              <c:f>'[125]Дотоод үнэт цаас'!$J$5</c:f>
              <c:strCache>
                <c:ptCount val="1"/>
                <c:pt idx="0">
                  <c:v>1 жил</c:v>
                </c:pt>
              </c:strCache>
            </c:strRef>
          </c:tx>
          <c:spPr>
            <a:ln w="19050" cap="rnd">
              <a:solidFill>
                <a:srgbClr val="A9C3C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A9C3C4"/>
                </a:solidFill>
              </a:ln>
              <a:effectLst/>
            </c:spPr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цаас'!$K$5:$U$5</c:f>
              <c:numCache>
                <c:formatCode>General</c:formatCode>
                <c:ptCount val="11"/>
                <c:pt idx="0">
                  <c:v>9.3699999999999992E-2</c:v>
                </c:pt>
                <c:pt idx="1">
                  <c:v>9.3240000000000003E-2</c:v>
                </c:pt>
                <c:pt idx="2">
                  <c:v>9.3039999999999998E-2</c:v>
                </c:pt>
                <c:pt idx="3">
                  <c:v>9.4289999999999999E-2</c:v>
                </c:pt>
                <c:pt idx="4">
                  <c:v>9.3230000000000007E-2</c:v>
                </c:pt>
                <c:pt idx="5">
                  <c:v>9.3079999999999996E-2</c:v>
                </c:pt>
                <c:pt idx="6">
                  <c:v>9.4450000000000006E-2</c:v>
                </c:pt>
                <c:pt idx="8">
                  <c:v>9.4310000000000005E-2</c:v>
                </c:pt>
                <c:pt idx="9">
                  <c:v>9.3369999999999995E-2</c:v>
                </c:pt>
                <c:pt idx="10">
                  <c:v>9.3019999999999992E-2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83D-4DD4-BC1E-55BB29E126F5}"/>
            </c:ext>
          </c:extLst>
        </c:ser>
        <c:ser>
          <c:idx val="2"/>
          <c:order val="3"/>
          <c:tx>
            <c:strRef>
              <c:f>'[125]Дотоод үнэт цаас'!$J$6</c:f>
              <c:strCache>
                <c:ptCount val="1"/>
                <c:pt idx="0">
                  <c:v>2 жил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BF7F"/>
                </a:solidFill>
              </a:ln>
              <a:effectLst/>
            </c:spPr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цаас'!$K$6:$U$6</c:f>
              <c:numCache>
                <c:formatCode>General</c:formatCode>
                <c:ptCount val="11"/>
                <c:pt idx="0">
                  <c:v>0.10477</c:v>
                </c:pt>
                <c:pt idx="1">
                  <c:v>0.10271000000000001</c:v>
                </c:pt>
                <c:pt idx="2">
                  <c:v>0.10204000000000001</c:v>
                </c:pt>
                <c:pt idx="6">
                  <c:v>0.10224</c:v>
                </c:pt>
                <c:pt idx="7">
                  <c:v>0.10847</c:v>
                </c:pt>
                <c:pt idx="9">
                  <c:v>0.10125000000000001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83D-4DD4-BC1E-55BB29E126F5}"/>
            </c:ext>
          </c:extLst>
        </c:ser>
        <c:ser>
          <c:idx val="3"/>
          <c:order val="4"/>
          <c:tx>
            <c:strRef>
              <c:f>'[125]Дотоод үнэт цаас'!$J$7</c:f>
              <c:strCache>
                <c:ptCount val="1"/>
                <c:pt idx="0">
                  <c:v>3 жил</c:v>
                </c:pt>
              </c:strCache>
            </c:strRef>
          </c:tx>
          <c:spPr>
            <a:ln w="19050" cap="rnd">
              <a:solidFill>
                <a:srgbClr val="FBBF7F">
                  <a:alpha val="5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BF7F">
                    <a:alpha val="50000"/>
                  </a:srgbClr>
                </a:solidFill>
              </a:ln>
              <a:effectLst/>
            </c:spPr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цаас'!$K$7:$U$7</c:f>
              <c:numCache>
                <c:formatCode>General</c:formatCode>
                <c:ptCount val="11"/>
                <c:pt idx="0">
                  <c:v>0.10676999999999999</c:v>
                </c:pt>
                <c:pt idx="1">
                  <c:v>0.10477</c:v>
                </c:pt>
                <c:pt idx="2">
                  <c:v>0.10424</c:v>
                </c:pt>
                <c:pt idx="3">
                  <c:v>0.10586000000000001</c:v>
                </c:pt>
                <c:pt idx="4">
                  <c:v>0.10101</c:v>
                </c:pt>
                <c:pt idx="5">
                  <c:v>0.1048</c:v>
                </c:pt>
                <c:pt idx="6">
                  <c:v>0.10708000000000001</c:v>
                </c:pt>
                <c:pt idx="8">
                  <c:v>0.10862999999999999</c:v>
                </c:pt>
                <c:pt idx="9">
                  <c:v>0.10496999999999999</c:v>
                </c:pt>
                <c:pt idx="10">
                  <c:v>0.10441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83D-4DD4-BC1E-55BB29E126F5}"/>
            </c:ext>
          </c:extLst>
        </c:ser>
        <c:ser>
          <c:idx val="4"/>
          <c:order val="5"/>
          <c:tx>
            <c:strRef>
              <c:f>'[125]Дотоод үнэт цаас'!$J$8</c:f>
              <c:strCache>
                <c:ptCount val="1"/>
                <c:pt idx="0">
                  <c:v>5 жил</c:v>
                </c:pt>
              </c:strCache>
            </c:strRef>
          </c:tx>
          <c:spPr>
            <a:ln w="19050" cap="rnd">
              <a:solidFill>
                <a:srgbClr val="E2BFB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E2BFBF"/>
                </a:solidFill>
              </a:ln>
              <a:effectLst/>
            </c:spPr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цаас'!$K$8:$U$8</c:f>
              <c:numCache>
                <c:formatCode>General</c:formatCode>
                <c:ptCount val="11"/>
                <c:pt idx="3">
                  <c:v>0.11512</c:v>
                </c:pt>
                <c:pt idx="4">
                  <c:v>0.11766</c:v>
                </c:pt>
                <c:pt idx="5">
                  <c:v>0.11810999999999999</c:v>
                </c:pt>
                <c:pt idx="6">
                  <c:v>0.11814999999999999</c:v>
                </c:pt>
                <c:pt idx="8">
                  <c:v>0.11810000000000001</c:v>
                </c:pt>
                <c:pt idx="10">
                  <c:v>0.11558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83D-4DD4-BC1E-55BB29E126F5}"/>
            </c:ext>
          </c:extLst>
        </c:ser>
        <c:ser>
          <c:idx val="5"/>
          <c:order val="6"/>
          <c:tx>
            <c:strRef>
              <c:f>'[125]Дотоод үнэт цаас'!$J$9</c:f>
              <c:strCache>
                <c:ptCount val="1"/>
                <c:pt idx="0">
                  <c:v>7 жил</c:v>
                </c:pt>
              </c:strCache>
            </c:strRef>
          </c:tx>
          <c:spPr>
            <a:ln w="19050" cap="rnd">
              <a:solidFill>
                <a:srgbClr val="C57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57F7F"/>
              </a:solidFill>
              <a:ln w="9525">
                <a:solidFill>
                  <a:srgbClr val="C57F7F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7.3636791646921572E-3"/>
                  <c:y val="-6.8731535164839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D-4DD4-BC1E-55BB29E12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цаас'!$K$9:$U$9</c:f>
              <c:numCache>
                <c:formatCode>General</c:formatCode>
                <c:ptCount val="11"/>
                <c:pt idx="7">
                  <c:v>0.13256000000000001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83D-4DD4-BC1E-55BB29E126F5}"/>
            </c:ext>
          </c:extLst>
        </c:ser>
        <c:ser>
          <c:idx val="7"/>
          <c:order val="7"/>
          <c:tx>
            <c:strRef>
              <c:f>'[125]Дотоод үнэт цаас'!$AF$19</c:f>
              <c:strCache>
                <c:ptCount val="1"/>
                <c:pt idx="0">
                  <c:v>ЗГҮЦ-ны жигнэсэн дундаж өгөөж*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'[125]Дотоод үнэт цаас'!$K$1:$U$2</c:f>
              <c:multiLvlStrCache>
                <c:ptCount val="11"/>
                <c:lvl>
                  <c:pt idx="1">
                    <c:v>II</c:v>
                  </c:pt>
                  <c:pt idx="4">
                    <c:v>III</c:v>
                  </c:pt>
                  <c:pt idx="7">
                    <c:v>IV</c:v>
                  </c:pt>
                  <c:pt idx="10">
                    <c:v>2 сар</c:v>
                  </c:pt>
                </c:lvl>
                <c:lvl>
                  <c:pt idx="0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'[125]Дотоод үнэт цаас'!$AG$19:$AQ$19</c:f>
              <c:numCache>
                <c:formatCode>General</c:formatCode>
                <c:ptCount val="11"/>
                <c:pt idx="0">
                  <c:v>0.10174666666666667</c:v>
                </c:pt>
                <c:pt idx="1">
                  <c:v>0.10099333333333334</c:v>
                </c:pt>
                <c:pt idx="2">
                  <c:v>0.1006088888888889</c:v>
                </c:pt>
                <c:pt idx="3">
                  <c:v>0.10397267857142857</c:v>
                </c:pt>
                <c:pt idx="4">
                  <c:v>0.10480166666666667</c:v>
                </c:pt>
                <c:pt idx="5">
                  <c:v>0.10497459706959707</c:v>
                </c:pt>
                <c:pt idx="6">
                  <c:v>0.10204049709752321</c:v>
                </c:pt>
                <c:pt idx="7">
                  <c:v>0.10745176767676767</c:v>
                </c:pt>
                <c:pt idx="8">
                  <c:v>0.10550429198429198</c:v>
                </c:pt>
                <c:pt idx="9">
                  <c:v>9.8567999234960429E-2</c:v>
                </c:pt>
                <c:pt idx="10">
                  <c:v>0.10187004485875666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83D-4DD4-BC1E-55BB29E12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4167839"/>
        <c:axId val="1224168319"/>
      </c:lineChart>
      <c:catAx>
        <c:axId val="122416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224168319"/>
        <c:crosses val="autoZero"/>
        <c:auto val="1"/>
        <c:lblAlgn val="ctr"/>
        <c:lblOffset val="100"/>
        <c:noMultiLvlLbl val="0"/>
      </c:catAx>
      <c:valAx>
        <c:axId val="1224168319"/>
        <c:scaling>
          <c:orientation val="minMax"/>
          <c:min val="8.0000000000000016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6350"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22416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45276514009272E-2"/>
          <c:y val="4.4014283292510758E-3"/>
          <c:w val="0.46285316900746099"/>
          <c:h val="0.218525024546029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3"/>
          <c:order val="0"/>
          <c:tx>
            <c:strRef>
              <c:f>'[125]Дотоод үнэт цаас'!$AC$3</c:f>
              <c:strCache>
                <c:ptCount val="1"/>
                <c:pt idx="0">
                  <c:v>Татварын нөлөөг тусгасан 4 долоо хоногийн хугацаатай ТБҮЦ-ны өгөөж*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'[125]Дотоод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'[125]Дотоод үнэт цаас'!$AC$4:$AC$9</c:f>
              <c:numCache>
                <c:formatCode>General</c:formatCode>
                <c:ptCount val="6"/>
                <c:pt idx="0">
                  <c:v>9.0909335849468115E-2</c:v>
                </c:pt>
                <c:pt idx="1">
                  <c:v>9.0909335849468115E-2</c:v>
                </c:pt>
                <c:pt idx="2">
                  <c:v>9.0909335849468115E-2</c:v>
                </c:pt>
                <c:pt idx="3">
                  <c:v>9.0909335849468115E-2</c:v>
                </c:pt>
                <c:pt idx="4">
                  <c:v>9.0909335849468115E-2</c:v>
                </c:pt>
                <c:pt idx="5">
                  <c:v>9.0909335849468115E-2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9-4070-BB56-495956E6CA94}"/>
            </c:ext>
          </c:extLst>
        </c:ser>
        <c:ser>
          <c:idx val="4"/>
          <c:order val="1"/>
          <c:spPr>
            <a:solidFill>
              <a:schemeClr val="bg2">
                <a:alpha val="60000"/>
              </a:schemeClr>
            </a:solidFill>
            <a:ln>
              <a:noFill/>
            </a:ln>
            <a:effectLst/>
          </c:spPr>
          <c:cat>
            <c:strRef>
              <c:f>'[125]Дотоод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'[125]Дотоод үнэт цаас'!$AE$4:$AE$9</c:f>
              <c:numCache>
                <c:formatCode>General</c:formatCode>
                <c:ptCount val="6"/>
                <c:pt idx="0">
                  <c:v>6.622430979002919E-4</c:v>
                </c:pt>
                <c:pt idx="1">
                  <c:v>2.6627918101063408E-3</c:v>
                </c:pt>
                <c:pt idx="2">
                  <c:v>1.2716871047083605E-2</c:v>
                </c:pt>
                <c:pt idx="3">
                  <c:v>1.430739884440943E-2</c:v>
                </c:pt>
                <c:pt idx="4">
                  <c:v>2.6189125688993425E-2</c:v>
                </c:pt>
                <c:pt idx="5">
                  <c:v>4.1650664150531896E-2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891967"/>
        <c:axId val="1383892447"/>
      </c:areaChart>
      <c:barChart>
        <c:barDir val="col"/>
        <c:grouping val="clustered"/>
        <c:varyColors val="0"/>
        <c:ser>
          <c:idx val="1"/>
          <c:order val="2"/>
          <c:spPr>
            <a:noFill/>
            <a:ln w="6350">
              <a:solidFill>
                <a:schemeClr val="bg2"/>
              </a:solidFill>
            </a:ln>
            <a:effectLst/>
          </c:spPr>
          <c:invertIfNegative val="0"/>
          <c:cat>
            <c:strRef>
              <c:f>'[125]Дотоод үнэт цаас'!$J$4:$J$9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'[125]Дотоод үнэт цаас'!$Z$4:$Z$9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994335"/>
        <c:axId val="1428996255"/>
      </c:barChart>
      <c:lineChart>
        <c:grouping val="standard"/>
        <c:varyColors val="0"/>
        <c:ser>
          <c:idx val="5"/>
          <c:order val="3"/>
          <c:tx>
            <c:strRef>
              <c:f>'[125]Дотоод үнэт цаас'!$X$3</c:f>
              <c:strCache>
                <c:ptCount val="1"/>
                <c:pt idx="0">
                  <c:v>Өгөөжийн муруй (2026M02)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Lbls>
            <c:numFmt formatCode="0.00%" sourceLinked="0"/>
            <c:spPr>
              <a:solidFill>
                <a:schemeClr val="bg1">
                  <a:alpha val="50000"/>
                </a:schemeClr>
              </a:solidFill>
              <a:ln w="3175">
                <a:solidFill>
                  <a:srgbClr val="286A6C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'[125]Дотоод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'[125]Дотоод үнэт цаас'!$X$4:$X$9</c:f>
              <c:numCache>
                <c:formatCode>General</c:formatCode>
                <c:ptCount val="6"/>
                <c:pt idx="0">
                  <c:v>9.1571578947368407E-2</c:v>
                </c:pt>
                <c:pt idx="1">
                  <c:v>9.3572127659574456E-2</c:v>
                </c:pt>
                <c:pt idx="2">
                  <c:v>0.10362620689655172</c:v>
                </c:pt>
                <c:pt idx="3">
                  <c:v>0.10521673469387754</c:v>
                </c:pt>
                <c:pt idx="4">
                  <c:v>0.11709846153846154</c:v>
                </c:pt>
                <c:pt idx="5">
                  <c:v>0.13256000000000001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F79-4070-BB56-495956E6CA94}"/>
            </c:ext>
          </c:extLst>
        </c:ser>
        <c:ser>
          <c:idx val="6"/>
          <c:order val="4"/>
          <c:tx>
            <c:strRef>
              <c:f>'[125]Дотоод үнэт цаас'!$AC$3</c:f>
              <c:strCache>
                <c:ptCount val="1"/>
                <c:pt idx="0">
                  <c:v>Татварын нөлөөг тусгасан 4 долоо хоногийн хугацаатай ТБҮЦ-ны өгөөж*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4537519366795427E-2"/>
                  <c:y val="2.207512424303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9-4070-BB56-495956E6CA94}"/>
                </c:ext>
              </c:extLst>
            </c:dLbl>
            <c:spPr>
              <a:solidFill>
                <a:schemeClr val="bg2">
                  <a:alpha val="20000"/>
                </a:schemeClr>
              </a:solidFill>
              <a:ln w="3175">
                <a:solidFill>
                  <a:schemeClr val="accent3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'[125]Дотоод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'[125]Дотоод үнэт цаас'!$AC$4:$AC$9</c:f>
              <c:numCache>
                <c:formatCode>General</c:formatCode>
                <c:ptCount val="6"/>
                <c:pt idx="0">
                  <c:v>9.0909335849468115E-2</c:v>
                </c:pt>
                <c:pt idx="1">
                  <c:v>9.0909335849468115E-2</c:v>
                </c:pt>
                <c:pt idx="2">
                  <c:v>9.0909335849468115E-2</c:v>
                </c:pt>
                <c:pt idx="3">
                  <c:v>9.0909335849468115E-2</c:v>
                </c:pt>
                <c:pt idx="4">
                  <c:v>9.0909335849468115E-2</c:v>
                </c:pt>
                <c:pt idx="5">
                  <c:v>9.0909335849468115E-2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91967"/>
        <c:axId val="1383892447"/>
      </c:lineChart>
      <c:catAx>
        <c:axId val="1383891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83892447"/>
        <c:crosses val="autoZero"/>
        <c:auto val="1"/>
        <c:lblAlgn val="ctr"/>
        <c:lblOffset val="100"/>
        <c:noMultiLvlLbl val="0"/>
      </c:catAx>
      <c:valAx>
        <c:axId val="1383892447"/>
        <c:scaling>
          <c:orientation val="minMax"/>
          <c:min val="8.0000000000000016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6350"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83891967"/>
        <c:crosses val="autoZero"/>
        <c:crossBetween val="between"/>
      </c:valAx>
      <c:valAx>
        <c:axId val="1428996255"/>
        <c:scaling>
          <c:orientation val="minMax"/>
          <c:max val="0.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428994335"/>
        <c:crosses val="max"/>
        <c:crossBetween val="between"/>
      </c:valAx>
      <c:catAx>
        <c:axId val="14289943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99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'[125]Govt WA'!$C$25</c:f>
              <c:strCache>
                <c:ptCount val="1"/>
                <c:pt idx="0">
                  <c:v>Хөгжлийн банкны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WA'!$P$25:$BA$25</c:f>
              <c:numCache>
                <c:formatCode>General</c:formatCode>
                <c:ptCount val="38"/>
                <c:pt idx="29">
                  <c:v>9.25</c:v>
                </c:pt>
                <c:pt idx="30">
                  <c:v>8.3140000000000001</c:v>
                </c:pt>
                <c:pt idx="31">
                  <c:v>7.944</c:v>
                </c:pt>
                <c:pt idx="32">
                  <c:v>7.7629999999999999</c:v>
                </c:pt>
                <c:pt idx="33">
                  <c:v>7.6059999999999999</c:v>
                </c:pt>
                <c:pt idx="34">
                  <c:v>7.5709999999999997</c:v>
                </c:pt>
                <c:pt idx="35">
                  <c:v>7.3330000000000002</c:v>
                </c:pt>
                <c:pt idx="36">
                  <c:v>6.843</c:v>
                </c:pt>
                <c:pt idx="37">
                  <c:v>6.5570000000000004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5-4079-A705-5B7C8D0B039A}"/>
            </c:ext>
          </c:extLst>
        </c:ser>
        <c:ser>
          <c:idx val="1"/>
          <c:order val="1"/>
          <c:tx>
            <c:strRef>
              <c:f>'[125]Govt WA'!$C$26</c:f>
              <c:strCache>
                <c:ptCount val="1"/>
                <c:pt idx="0">
                  <c:v>Нийслэл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WA'!$P$26:$BA$26</c:f>
              <c:numCache>
                <c:formatCode>General</c:formatCode>
                <c:ptCount val="38"/>
                <c:pt idx="22">
                  <c:v>6.9219999999999997</c:v>
                </c:pt>
                <c:pt idx="23">
                  <c:v>6.9260000000000002</c:v>
                </c:pt>
                <c:pt idx="24">
                  <c:v>7.0259999999999998</c:v>
                </c:pt>
                <c:pt idx="25">
                  <c:v>6.8769999999999998</c:v>
                </c:pt>
                <c:pt idx="26">
                  <c:v>7.4020000000000001</c:v>
                </c:pt>
                <c:pt idx="27">
                  <c:v>8.2620000000000005</c:v>
                </c:pt>
                <c:pt idx="28">
                  <c:v>7.8310000000000004</c:v>
                </c:pt>
                <c:pt idx="29">
                  <c:v>7.681</c:v>
                </c:pt>
                <c:pt idx="30">
                  <c:v>6.8730000000000002</c:v>
                </c:pt>
                <c:pt idx="31">
                  <c:v>6.7789999999999999</c:v>
                </c:pt>
                <c:pt idx="32">
                  <c:v>6.5960000000000001</c:v>
                </c:pt>
                <c:pt idx="33">
                  <c:v>6.3029999999999999</c:v>
                </c:pt>
                <c:pt idx="34">
                  <c:v>6.0170000000000003</c:v>
                </c:pt>
                <c:pt idx="35">
                  <c:v>5.8840000000000003</c:v>
                </c:pt>
                <c:pt idx="36">
                  <c:v>5.85</c:v>
                </c:pt>
                <c:pt idx="37">
                  <c:v>5.6820000000000004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5-4079-A705-5B7C8D0B039A}"/>
            </c:ext>
          </c:extLst>
        </c:ser>
        <c:ser>
          <c:idx val="2"/>
          <c:order val="2"/>
          <c:tx>
            <c:strRef>
              <c:f>'[125]Govt WA'!$C$27</c:f>
              <c:strCache>
                <c:ptCount val="1"/>
                <c:pt idx="0">
                  <c:v>Century IV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WA'!$P$27:$BA$27</c:f>
              <c:numCache>
                <c:formatCode>General</c:formatCode>
                <c:ptCount val="38"/>
                <c:pt idx="25">
                  <c:v>6.9830000000000005</c:v>
                </c:pt>
                <c:pt idx="26">
                  <c:v>7.2110000000000003</c:v>
                </c:pt>
                <c:pt idx="27">
                  <c:v>7.6825000000000001</c:v>
                </c:pt>
                <c:pt idx="28">
                  <c:v>7.375</c:v>
                </c:pt>
                <c:pt idx="29">
                  <c:v>7.1564999999999994</c:v>
                </c:pt>
                <c:pt idx="30">
                  <c:v>6.74</c:v>
                </c:pt>
                <c:pt idx="31">
                  <c:v>6.5514999999999999</c:v>
                </c:pt>
                <c:pt idx="32">
                  <c:v>6.2649999999999997</c:v>
                </c:pt>
                <c:pt idx="33">
                  <c:v>5.9864999999999995</c:v>
                </c:pt>
                <c:pt idx="34">
                  <c:v>5.9420000000000002</c:v>
                </c:pt>
                <c:pt idx="35">
                  <c:v>5.89</c:v>
                </c:pt>
                <c:pt idx="36">
                  <c:v>5.5459999999999994</c:v>
                </c:pt>
                <c:pt idx="37">
                  <c:v>5.3895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5-4079-A705-5B7C8D0B039A}"/>
            </c:ext>
          </c:extLst>
        </c:ser>
        <c:ser>
          <c:idx val="3"/>
          <c:order val="3"/>
          <c:tx>
            <c:strRef>
              <c:f>'[125]Govt WA'!$C$28</c:f>
              <c:strCache>
                <c:ptCount val="1"/>
                <c:pt idx="0">
                  <c:v>Century III 350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WA'!$P$28:$BA$28</c:f>
              <c:numCache>
                <c:formatCode>General</c:formatCode>
                <c:ptCount val="38"/>
                <c:pt idx="11">
                  <c:v>7.3109999999999999</c:v>
                </c:pt>
                <c:pt idx="12">
                  <c:v>7.2940000000000005</c:v>
                </c:pt>
                <c:pt idx="13">
                  <c:v>7.5295000000000005</c:v>
                </c:pt>
                <c:pt idx="14">
                  <c:v>7.2309999999999999</c:v>
                </c:pt>
                <c:pt idx="15">
                  <c:v>7.7069999999999999</c:v>
                </c:pt>
                <c:pt idx="16">
                  <c:v>7.4589999999999996</c:v>
                </c:pt>
                <c:pt idx="17">
                  <c:v>7.4024999999999999</c:v>
                </c:pt>
                <c:pt idx="18">
                  <c:v>7.1040000000000001</c:v>
                </c:pt>
                <c:pt idx="19">
                  <c:v>6.883</c:v>
                </c:pt>
                <c:pt idx="20">
                  <c:v>6.4239999999999995</c:v>
                </c:pt>
                <c:pt idx="21">
                  <c:v>6.4615</c:v>
                </c:pt>
                <c:pt idx="22">
                  <c:v>6.6539999999999999</c:v>
                </c:pt>
                <c:pt idx="23">
                  <c:v>6.7995000000000001</c:v>
                </c:pt>
                <c:pt idx="24">
                  <c:v>6.7809999999999997</c:v>
                </c:pt>
                <c:pt idx="25">
                  <c:v>6.8040000000000003</c:v>
                </c:pt>
                <c:pt idx="26">
                  <c:v>7.2219999999999995</c:v>
                </c:pt>
                <c:pt idx="27">
                  <c:v>7.6345000000000001</c:v>
                </c:pt>
                <c:pt idx="28">
                  <c:v>7.3249999999999993</c:v>
                </c:pt>
                <c:pt idx="29">
                  <c:v>6.7750000000000004</c:v>
                </c:pt>
                <c:pt idx="30">
                  <c:v>6.3445</c:v>
                </c:pt>
                <c:pt idx="31">
                  <c:v>6.3425000000000002</c:v>
                </c:pt>
                <c:pt idx="32">
                  <c:v>5.9819999999999993</c:v>
                </c:pt>
                <c:pt idx="33">
                  <c:v>5.8765000000000001</c:v>
                </c:pt>
                <c:pt idx="34">
                  <c:v>5.8949999999999996</c:v>
                </c:pt>
                <c:pt idx="35">
                  <c:v>5.7805</c:v>
                </c:pt>
                <c:pt idx="36">
                  <c:v>5.3505000000000003</c:v>
                </c:pt>
                <c:pt idx="37">
                  <c:v>5.3049999999999997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5-4079-A705-5B7C8D0B039A}"/>
            </c:ext>
          </c:extLst>
        </c:ser>
        <c:ser>
          <c:idx val="4"/>
          <c:order val="4"/>
          <c:tx>
            <c:strRef>
              <c:f>'[125]Govt WA'!$C$29</c:f>
              <c:strCache>
                <c:ptCount val="1"/>
                <c:pt idx="0">
                  <c:v>Century II 650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dash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WA'!$P$29:$BA$29</c:f>
              <c:numCache>
                <c:formatCode>General</c:formatCode>
                <c:ptCount val="38"/>
                <c:pt idx="0">
                  <c:v>7.6105</c:v>
                </c:pt>
                <c:pt idx="1">
                  <c:v>8.3469999999999995</c:v>
                </c:pt>
                <c:pt idx="2">
                  <c:v>9.1234999999999999</c:v>
                </c:pt>
                <c:pt idx="3">
                  <c:v>8.5465</c:v>
                </c:pt>
                <c:pt idx="4">
                  <c:v>9.0150000000000006</c:v>
                </c:pt>
                <c:pt idx="5">
                  <c:v>8.4905000000000008</c:v>
                </c:pt>
                <c:pt idx="6">
                  <c:v>8.02</c:v>
                </c:pt>
                <c:pt idx="7">
                  <c:v>8.7149999999999999</c:v>
                </c:pt>
                <c:pt idx="8">
                  <c:v>8.8795000000000002</c:v>
                </c:pt>
                <c:pt idx="9">
                  <c:v>8.9459999999999997</c:v>
                </c:pt>
                <c:pt idx="10">
                  <c:v>7.8650000000000002</c:v>
                </c:pt>
                <c:pt idx="11">
                  <c:v>7.1509999999999998</c:v>
                </c:pt>
                <c:pt idx="12">
                  <c:v>7.2629999999999999</c:v>
                </c:pt>
                <c:pt idx="13">
                  <c:v>7.5440000000000005</c:v>
                </c:pt>
                <c:pt idx="14">
                  <c:v>7.1020000000000003</c:v>
                </c:pt>
                <c:pt idx="15">
                  <c:v>7.8010000000000002</c:v>
                </c:pt>
                <c:pt idx="16">
                  <c:v>7.2770000000000001</c:v>
                </c:pt>
                <c:pt idx="17">
                  <c:v>7.266</c:v>
                </c:pt>
                <c:pt idx="18">
                  <c:v>7.0625</c:v>
                </c:pt>
                <c:pt idx="19">
                  <c:v>6.7735000000000003</c:v>
                </c:pt>
                <c:pt idx="20">
                  <c:v>6.2974999999999994</c:v>
                </c:pt>
                <c:pt idx="21">
                  <c:v>6.4640000000000004</c:v>
                </c:pt>
                <c:pt idx="22">
                  <c:v>6.6630000000000003</c:v>
                </c:pt>
                <c:pt idx="23">
                  <c:v>6.8405000000000005</c:v>
                </c:pt>
                <c:pt idx="24">
                  <c:v>6.6475</c:v>
                </c:pt>
                <c:pt idx="25">
                  <c:v>6.5374999999999996</c:v>
                </c:pt>
                <c:pt idx="26">
                  <c:v>7.2010000000000005</c:v>
                </c:pt>
                <c:pt idx="27">
                  <c:v>7.2755000000000001</c:v>
                </c:pt>
                <c:pt idx="28">
                  <c:v>6.9409999999999998</c:v>
                </c:pt>
                <c:pt idx="29">
                  <c:v>6.6120000000000001</c:v>
                </c:pt>
                <c:pt idx="30">
                  <c:v>6.1215000000000002</c:v>
                </c:pt>
                <c:pt idx="31">
                  <c:v>6.0065</c:v>
                </c:pt>
                <c:pt idx="32">
                  <c:v>5.7759999999999998</c:v>
                </c:pt>
                <c:pt idx="33">
                  <c:v>5.5690000000000008</c:v>
                </c:pt>
                <c:pt idx="34">
                  <c:v>5.5105000000000004</c:v>
                </c:pt>
                <c:pt idx="35">
                  <c:v>5.3540000000000001</c:v>
                </c:pt>
                <c:pt idx="36">
                  <c:v>4.7725</c:v>
                </c:pt>
                <c:pt idx="37">
                  <c:v>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45-4079-A705-5B7C8D0B039A}"/>
            </c:ext>
          </c:extLst>
        </c:ser>
        <c:ser>
          <c:idx val="5"/>
          <c:order val="5"/>
          <c:tx>
            <c:strRef>
              <c:f>'[125]Govt WA'!$C$30</c:f>
              <c:strCache>
                <c:ptCount val="1"/>
                <c:pt idx="0">
                  <c:v>Century I'27 500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WA'!$P$30:$BA$30</c:f>
              <c:numCache>
                <c:formatCode>General</c:formatCode>
                <c:ptCount val="38"/>
                <c:pt idx="0">
                  <c:v>6.8860000000000001</c:v>
                </c:pt>
                <c:pt idx="1">
                  <c:v>8.1460000000000008</c:v>
                </c:pt>
                <c:pt idx="2">
                  <c:v>9.2929999999999993</c:v>
                </c:pt>
                <c:pt idx="3">
                  <c:v>8.4395000000000007</c:v>
                </c:pt>
                <c:pt idx="4">
                  <c:v>9.1709999999999994</c:v>
                </c:pt>
                <c:pt idx="5">
                  <c:v>8.2324999999999999</c:v>
                </c:pt>
                <c:pt idx="6">
                  <c:v>7.7895000000000003</c:v>
                </c:pt>
                <c:pt idx="7">
                  <c:v>8.6024999999999991</c:v>
                </c:pt>
                <c:pt idx="8">
                  <c:v>8.6840000000000011</c:v>
                </c:pt>
                <c:pt idx="9">
                  <c:v>8.8375000000000004</c:v>
                </c:pt>
                <c:pt idx="10">
                  <c:v>7.5504999999999995</c:v>
                </c:pt>
                <c:pt idx="11">
                  <c:v>6.8309999999999995</c:v>
                </c:pt>
                <c:pt idx="12">
                  <c:v>7.1295000000000002</c:v>
                </c:pt>
                <c:pt idx="13">
                  <c:v>7.4924999999999997</c:v>
                </c:pt>
                <c:pt idx="14">
                  <c:v>7.0540000000000003</c:v>
                </c:pt>
                <c:pt idx="15">
                  <c:v>7.4689999999999994</c:v>
                </c:pt>
                <c:pt idx="16">
                  <c:v>7.1050000000000004</c:v>
                </c:pt>
                <c:pt idx="17">
                  <c:v>7.2219999999999995</c:v>
                </c:pt>
                <c:pt idx="18">
                  <c:v>7.194</c:v>
                </c:pt>
                <c:pt idx="19">
                  <c:v>6.7534999999999998</c:v>
                </c:pt>
                <c:pt idx="20">
                  <c:v>6.3395000000000001</c:v>
                </c:pt>
                <c:pt idx="21">
                  <c:v>6.2155000000000005</c:v>
                </c:pt>
                <c:pt idx="22">
                  <c:v>6.3215000000000003</c:v>
                </c:pt>
                <c:pt idx="23">
                  <c:v>6.5265000000000004</c:v>
                </c:pt>
                <c:pt idx="24">
                  <c:v>6.4574999999999996</c:v>
                </c:pt>
                <c:pt idx="25">
                  <c:v>6.5914999999999999</c:v>
                </c:pt>
                <c:pt idx="26">
                  <c:v>7.2110000000000003</c:v>
                </c:pt>
                <c:pt idx="27">
                  <c:v>7.3460000000000001</c:v>
                </c:pt>
                <c:pt idx="28">
                  <c:v>7.1959999999999997</c:v>
                </c:pt>
                <c:pt idx="29">
                  <c:v>6.9275000000000002</c:v>
                </c:pt>
                <c:pt idx="30">
                  <c:v>6.4145000000000003</c:v>
                </c:pt>
                <c:pt idx="31">
                  <c:v>6.1769999999999996</c:v>
                </c:pt>
                <c:pt idx="32">
                  <c:v>5.7520000000000007</c:v>
                </c:pt>
                <c:pt idx="33">
                  <c:v>5.5600000000000005</c:v>
                </c:pt>
                <c:pt idx="34">
                  <c:v>5.6594999999999995</c:v>
                </c:pt>
                <c:pt idx="35">
                  <c:v>5.4535</c:v>
                </c:pt>
                <c:pt idx="36">
                  <c:v>4.6769999999999996</c:v>
                </c:pt>
                <c:pt idx="37">
                  <c:v>4.6085000000000003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5-4079-A705-5B7C8D0B039A}"/>
            </c:ext>
          </c:extLst>
        </c:ser>
        <c:ser>
          <c:idx val="6"/>
          <c:order val="6"/>
          <c:tx>
            <c:strRef>
              <c:f>'[125]Govt WA'!$C$31</c:f>
              <c:strCache>
                <c:ptCount val="1"/>
                <c:pt idx="0">
                  <c:v>Century I'31 500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WA'!$P$31:$BA$31</c:f>
              <c:numCache>
                <c:formatCode>General</c:formatCode>
                <c:ptCount val="38"/>
                <c:pt idx="0">
                  <c:v>7.2869999999999999</c:v>
                </c:pt>
                <c:pt idx="1">
                  <c:v>7.7080000000000002</c:v>
                </c:pt>
                <c:pt idx="2">
                  <c:v>8.9385000000000012</c:v>
                </c:pt>
                <c:pt idx="3">
                  <c:v>8.4924999999999997</c:v>
                </c:pt>
                <c:pt idx="4">
                  <c:v>9.0090000000000003</c:v>
                </c:pt>
                <c:pt idx="5">
                  <c:v>8.3789999999999996</c:v>
                </c:pt>
                <c:pt idx="6">
                  <c:v>8.0694999999999997</c:v>
                </c:pt>
                <c:pt idx="7">
                  <c:v>8.548</c:v>
                </c:pt>
                <c:pt idx="8">
                  <c:v>8.620000000000001</c:v>
                </c:pt>
                <c:pt idx="9">
                  <c:v>9.0004999999999988</c:v>
                </c:pt>
                <c:pt idx="10">
                  <c:v>7.9640000000000004</c:v>
                </c:pt>
                <c:pt idx="11">
                  <c:v>7.28</c:v>
                </c:pt>
                <c:pt idx="12">
                  <c:v>7.2684999999999995</c:v>
                </c:pt>
                <c:pt idx="13">
                  <c:v>7.4830000000000005</c:v>
                </c:pt>
                <c:pt idx="14">
                  <c:v>7.282</c:v>
                </c:pt>
                <c:pt idx="15">
                  <c:v>7.6869999999999994</c:v>
                </c:pt>
                <c:pt idx="16">
                  <c:v>7.3410000000000002</c:v>
                </c:pt>
                <c:pt idx="17">
                  <c:v>7.3855000000000004</c:v>
                </c:pt>
                <c:pt idx="18">
                  <c:v>7.0805000000000007</c:v>
                </c:pt>
                <c:pt idx="19">
                  <c:v>6.9030000000000005</c:v>
                </c:pt>
                <c:pt idx="20">
                  <c:v>6.5724999999999998</c:v>
                </c:pt>
                <c:pt idx="21">
                  <c:v>6.6444999999999999</c:v>
                </c:pt>
                <c:pt idx="22">
                  <c:v>6.9414999999999996</c:v>
                </c:pt>
                <c:pt idx="23">
                  <c:v>7.1035000000000004</c:v>
                </c:pt>
                <c:pt idx="24">
                  <c:v>7.0489999999999995</c:v>
                </c:pt>
                <c:pt idx="25">
                  <c:v>7.1080000000000005</c:v>
                </c:pt>
                <c:pt idx="26">
                  <c:v>7.5819999999999999</c:v>
                </c:pt>
                <c:pt idx="27">
                  <c:v>7.7744999999999997</c:v>
                </c:pt>
                <c:pt idx="28">
                  <c:v>7.4175000000000004</c:v>
                </c:pt>
                <c:pt idx="29">
                  <c:v>7.2765000000000004</c:v>
                </c:pt>
                <c:pt idx="30">
                  <c:v>6.9645000000000001</c:v>
                </c:pt>
                <c:pt idx="31">
                  <c:v>6.8665000000000003</c:v>
                </c:pt>
                <c:pt idx="32">
                  <c:v>6.516</c:v>
                </c:pt>
                <c:pt idx="33">
                  <c:v>6.3249999999999993</c:v>
                </c:pt>
                <c:pt idx="34">
                  <c:v>6.1795</c:v>
                </c:pt>
                <c:pt idx="35">
                  <c:v>6.2320000000000002</c:v>
                </c:pt>
                <c:pt idx="36">
                  <c:v>5.8680000000000003</c:v>
                </c:pt>
                <c:pt idx="37">
                  <c:v>5.7185000000000006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45-4079-A705-5B7C8D0B039A}"/>
            </c:ext>
          </c:extLst>
        </c:ser>
        <c:ser>
          <c:idx val="7"/>
          <c:order val="7"/>
          <c:tx>
            <c:strRef>
              <c:f>'[125]Govt WA'!$C$32</c:f>
              <c:strCache>
                <c:ptCount val="1"/>
                <c:pt idx="0">
                  <c:v>Номад 600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WA'!$P$32:$BA$32</c:f>
              <c:numCache>
                <c:formatCode>General</c:formatCode>
                <c:ptCount val="38"/>
                <c:pt idx="0">
                  <c:v>7.2279999999999998</c:v>
                </c:pt>
                <c:pt idx="1">
                  <c:v>8.36</c:v>
                </c:pt>
                <c:pt idx="2">
                  <c:v>9.4019999999999992</c:v>
                </c:pt>
                <c:pt idx="3">
                  <c:v>8.3279999999999994</c:v>
                </c:pt>
                <c:pt idx="4">
                  <c:v>9.535499999999999</c:v>
                </c:pt>
                <c:pt idx="5">
                  <c:v>7.851</c:v>
                </c:pt>
                <c:pt idx="6">
                  <c:v>7.3855000000000004</c:v>
                </c:pt>
                <c:pt idx="7">
                  <c:v>8.3010000000000002</c:v>
                </c:pt>
                <c:pt idx="8">
                  <c:v>8.0220000000000002</c:v>
                </c:pt>
                <c:pt idx="9">
                  <c:v>8.1490000000000009</c:v>
                </c:pt>
                <c:pt idx="10">
                  <c:v>6.819</c:v>
                </c:pt>
                <c:pt idx="11">
                  <c:v>6.3505000000000003</c:v>
                </c:pt>
                <c:pt idx="12">
                  <c:v>6.9249999999999998</c:v>
                </c:pt>
                <c:pt idx="13">
                  <c:v>7.1044999999999998</c:v>
                </c:pt>
                <c:pt idx="14">
                  <c:v>6.8040000000000003</c:v>
                </c:pt>
                <c:pt idx="15">
                  <c:v>7.1135000000000002</c:v>
                </c:pt>
                <c:pt idx="16">
                  <c:v>6.8235000000000001</c:v>
                </c:pt>
                <c:pt idx="17">
                  <c:v>6.8334999999999999</c:v>
                </c:pt>
                <c:pt idx="18">
                  <c:v>6.6229999999999993</c:v>
                </c:pt>
                <c:pt idx="19">
                  <c:v>6.6560000000000006</c:v>
                </c:pt>
                <c:pt idx="20">
                  <c:v>6.0114999999999998</c:v>
                </c:pt>
                <c:pt idx="21">
                  <c:v>6.1805000000000003</c:v>
                </c:pt>
                <c:pt idx="22">
                  <c:v>6.2865000000000002</c:v>
                </c:pt>
                <c:pt idx="23">
                  <c:v>6.6219999999999999</c:v>
                </c:pt>
                <c:pt idx="24">
                  <c:v>6.3464999999999998</c:v>
                </c:pt>
                <c:pt idx="25">
                  <c:v>5.3895</c:v>
                </c:pt>
                <c:pt idx="26">
                  <c:v>6.335</c:v>
                </c:pt>
                <c:pt idx="27">
                  <c:v>6.8330000000000002</c:v>
                </c:pt>
                <c:pt idx="28">
                  <c:v>6.516</c:v>
                </c:pt>
                <c:pt idx="29">
                  <c:v>6.2874999999999996</c:v>
                </c:pt>
                <c:pt idx="30">
                  <c:v>6.0310000000000006</c:v>
                </c:pt>
                <c:pt idx="31">
                  <c:v>5.75</c:v>
                </c:pt>
                <c:pt idx="32">
                  <c:v>5.4930000000000003</c:v>
                </c:pt>
                <c:pt idx="33">
                  <c:v>5.4740000000000002</c:v>
                </c:pt>
                <c:pt idx="34">
                  <c:v>5.5145</c:v>
                </c:pt>
                <c:pt idx="35">
                  <c:v>5.3309999999999995</c:v>
                </c:pt>
                <c:pt idx="36">
                  <c:v>4.2149999999999999</c:v>
                </c:pt>
                <c:pt idx="37">
                  <c:v>4.5125000000000002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5-4079-A705-5B7C8D0B039A}"/>
            </c:ext>
          </c:extLst>
        </c:ser>
        <c:ser>
          <c:idx val="8"/>
          <c:order val="8"/>
          <c:tx>
            <c:strRef>
              <c:f>'[125]Govt WA'!$B$44</c:f>
              <c:strCache>
                <c:ptCount val="1"/>
                <c:pt idx="0">
                  <c:v>ЗГ-ын бондын жигнэсэн дундаж өгөөж</c:v>
                </c:pt>
              </c:strCache>
            </c:strRef>
          </c:tx>
          <c:spPr>
            <a:ln w="2540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WA'!$P$44:$BA$44</c:f>
              <c:numCache>
                <c:formatCode>General</c:formatCode>
                <c:ptCount val="38"/>
                <c:pt idx="0">
                  <c:v>7.275611111111111</c:v>
                </c:pt>
                <c:pt idx="1">
                  <c:v>8.1638000000000002</c:v>
                </c:pt>
                <c:pt idx="2">
                  <c:v>9.1943222222222225</c:v>
                </c:pt>
                <c:pt idx="3">
                  <c:v>8.4524555555555558</c:v>
                </c:pt>
                <c:pt idx="4">
                  <c:v>9.1871333333333336</c:v>
                </c:pt>
                <c:pt idx="5">
                  <c:v>8.237855555555555</c:v>
                </c:pt>
                <c:pt idx="6">
                  <c:v>7.8105777777777776</c:v>
                </c:pt>
                <c:pt idx="7">
                  <c:v>8.5424888888888884</c:v>
                </c:pt>
                <c:pt idx="8">
                  <c:v>8.549722222222222</c:v>
                </c:pt>
                <c:pt idx="9">
                  <c:v>8.7214666666666663</c:v>
                </c:pt>
                <c:pt idx="10">
                  <c:v>7.5452791741472174</c:v>
                </c:pt>
                <c:pt idx="11">
                  <c:v>6.9562020946470131</c:v>
                </c:pt>
                <c:pt idx="12">
                  <c:v>7.1666020170674942</c:v>
                </c:pt>
                <c:pt idx="13">
                  <c:v>7.4216741660201704</c:v>
                </c:pt>
                <c:pt idx="14">
                  <c:v>7.0783017843289375</c:v>
                </c:pt>
                <c:pt idx="15">
                  <c:v>7.5475961986035687</c:v>
                </c:pt>
                <c:pt idx="16">
                  <c:v>7.1790857253685028</c:v>
                </c:pt>
                <c:pt idx="17">
                  <c:v>7.2022063615205587</c:v>
                </c:pt>
                <c:pt idx="18">
                  <c:v>6.9985915438324282</c:v>
                </c:pt>
                <c:pt idx="19">
                  <c:v>6.7832595034910783</c:v>
                </c:pt>
                <c:pt idx="20">
                  <c:v>6.3120333591931734</c:v>
                </c:pt>
                <c:pt idx="21">
                  <c:v>6.3896946282293632</c:v>
                </c:pt>
                <c:pt idx="22">
                  <c:v>6.6304167409199017</c:v>
                </c:pt>
                <c:pt idx="23">
                  <c:v>6.8091159343864778</c:v>
                </c:pt>
                <c:pt idx="24">
                  <c:v>6.7105591022515876</c:v>
                </c:pt>
                <c:pt idx="25">
                  <c:v>6.7366417528939539</c:v>
                </c:pt>
                <c:pt idx="26">
                  <c:v>7.2535529612217209</c:v>
                </c:pt>
                <c:pt idx="27">
                  <c:v>7.6191934504968213</c:v>
                </c:pt>
                <c:pt idx="28">
                  <c:v>7.2987996735301639</c:v>
                </c:pt>
                <c:pt idx="29">
                  <c:v>7.3561045411483637</c:v>
                </c:pt>
                <c:pt idx="30">
                  <c:v>6.8073239992791326</c:v>
                </c:pt>
                <c:pt idx="31">
                  <c:v>6.6390813086962241</c:v>
                </c:pt>
                <c:pt idx="32">
                  <c:v>6.359726073554917</c:v>
                </c:pt>
                <c:pt idx="33">
                  <c:v>6.1609853162072721</c:v>
                </c:pt>
                <c:pt idx="34">
                  <c:v>6.094143967966815</c:v>
                </c:pt>
                <c:pt idx="35">
                  <c:v>5.971357496762133</c:v>
                </c:pt>
                <c:pt idx="36">
                  <c:v>5.5123918631375206</c:v>
                </c:pt>
                <c:pt idx="37">
                  <c:v>5.3738290430514191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A45-4079-A705-5B7C8D0B039A}"/>
            </c:ext>
          </c:extLst>
        </c:ser>
        <c:ser>
          <c:idx val="9"/>
          <c:order val="9"/>
          <c:tx>
            <c:strRef>
              <c:f>'[125]Govt WA'!$C$56</c:f>
              <c:strCache>
                <c:ptCount val="1"/>
                <c:pt idx="0">
                  <c:v>Цэцэнс Майнинг энд Энержи 300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WA'!$P$56:$BA$56</c:f>
              <c:numCache>
                <c:formatCode>General</c:formatCode>
                <c:ptCount val="38"/>
                <c:pt idx="37">
                  <c:v>10.398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45-4079-A705-5B7C8D0B039A}"/>
            </c:ext>
          </c:extLst>
        </c:ser>
        <c:ser>
          <c:idx val="11"/>
          <c:order val="10"/>
          <c:tx>
            <c:strRef>
              <c:f>'[125]Govt WA'!$C$58</c:f>
              <c:strCache>
                <c:ptCount val="1"/>
                <c:pt idx="0">
                  <c:v>Төрийн банк 200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WA'!$P$58:$BA$58</c:f>
              <c:numCache>
                <c:formatCode>General</c:formatCode>
                <c:ptCount val="38"/>
                <c:pt idx="32">
                  <c:v>9.2449999999999992</c:v>
                </c:pt>
                <c:pt idx="33">
                  <c:v>9.0909999999999993</c:v>
                </c:pt>
                <c:pt idx="34">
                  <c:v>9.1989999999999998</c:v>
                </c:pt>
                <c:pt idx="35">
                  <c:v>8.9920000000000009</c:v>
                </c:pt>
                <c:pt idx="36">
                  <c:v>8.92</c:v>
                </c:pt>
                <c:pt idx="37">
                  <c:v>8.7270000000000003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5-4079-A705-5B7C8D0B039A}"/>
            </c:ext>
          </c:extLst>
        </c:ser>
        <c:ser>
          <c:idx val="12"/>
          <c:order val="11"/>
          <c:tx>
            <c:strRef>
              <c:f>'[125]Govt WA'!$C$59</c:f>
              <c:strCache>
                <c:ptCount val="1"/>
                <c:pt idx="0">
                  <c:v>MMC 350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WA'!$P$59:$BA$59</c:f>
              <c:numCache>
                <c:formatCode>General</c:formatCode>
                <c:ptCount val="38"/>
                <c:pt idx="26">
                  <c:v>9.6419999999999995</c:v>
                </c:pt>
                <c:pt idx="27">
                  <c:v>11.569000000000001</c:v>
                </c:pt>
                <c:pt idx="28">
                  <c:v>10.4</c:v>
                </c:pt>
                <c:pt idx="29">
                  <c:v>10.329000000000001</c:v>
                </c:pt>
                <c:pt idx="30">
                  <c:v>9.6630000000000003</c:v>
                </c:pt>
                <c:pt idx="31">
                  <c:v>8.9169999999999998</c:v>
                </c:pt>
                <c:pt idx="32">
                  <c:v>8.1850000000000005</c:v>
                </c:pt>
                <c:pt idx="33">
                  <c:v>7.9039999999999999</c:v>
                </c:pt>
                <c:pt idx="34">
                  <c:v>8.2550000000000008</c:v>
                </c:pt>
                <c:pt idx="35">
                  <c:v>8.0079999999999991</c:v>
                </c:pt>
                <c:pt idx="36">
                  <c:v>7.3780000000000001</c:v>
                </c:pt>
                <c:pt idx="37">
                  <c:v>7.601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45-4079-A705-5B7C8D0B039A}"/>
            </c:ext>
          </c:extLst>
        </c:ser>
        <c:ser>
          <c:idx val="13"/>
          <c:order val="12"/>
          <c:tx>
            <c:strRef>
              <c:f>'[125]Govt WA'!$C$60</c:f>
              <c:strCache>
                <c:ptCount val="1"/>
                <c:pt idx="0">
                  <c:v>Худалдаа хөгжлийн банк 200+100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dash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WA'!$P$60:$BA$60</c:f>
              <c:numCache>
                <c:formatCode>General</c:formatCode>
                <c:ptCount val="38"/>
                <c:pt idx="23">
                  <c:v>9.1349999999999998</c:v>
                </c:pt>
                <c:pt idx="24">
                  <c:v>9.2110000000000003</c:v>
                </c:pt>
                <c:pt idx="25">
                  <c:v>9.1170000000000009</c:v>
                </c:pt>
                <c:pt idx="26">
                  <c:v>9.4130000000000003</c:v>
                </c:pt>
                <c:pt idx="27">
                  <c:v>11.896000000000001</c:v>
                </c:pt>
                <c:pt idx="28">
                  <c:v>10.4</c:v>
                </c:pt>
                <c:pt idx="29">
                  <c:v>10.487</c:v>
                </c:pt>
                <c:pt idx="30">
                  <c:v>9.7810000000000006</c:v>
                </c:pt>
                <c:pt idx="31">
                  <c:v>9.5459999999999994</c:v>
                </c:pt>
                <c:pt idx="32">
                  <c:v>9.3759999999999994</c:v>
                </c:pt>
                <c:pt idx="33">
                  <c:v>9.077</c:v>
                </c:pt>
                <c:pt idx="34">
                  <c:v>8.8480000000000008</c:v>
                </c:pt>
                <c:pt idx="35">
                  <c:v>8.5519999999999996</c:v>
                </c:pt>
                <c:pt idx="36">
                  <c:v>8.3059999999999992</c:v>
                </c:pt>
                <c:pt idx="37">
                  <c:v>7.7720000000000002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45-4079-A705-5B7C8D0B039A}"/>
            </c:ext>
          </c:extLst>
        </c:ser>
        <c:ser>
          <c:idx val="14"/>
          <c:order val="13"/>
          <c:tx>
            <c:strRef>
              <c:f>'[125]Govt WA'!$C$61</c:f>
              <c:strCache>
                <c:ptCount val="1"/>
                <c:pt idx="0">
                  <c:v>Худалдаа хөгжлийн банк 10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WA'!$P$61:$BA$61</c:f>
              <c:numCache>
                <c:formatCode>General</c:formatCode>
                <c:ptCount val="38"/>
                <c:pt idx="21">
                  <c:v>8.5280000000000005</c:v>
                </c:pt>
                <c:pt idx="22">
                  <c:v>8.7910000000000004</c:v>
                </c:pt>
                <c:pt idx="23">
                  <c:v>9.2560000000000002</c:v>
                </c:pt>
                <c:pt idx="24">
                  <c:v>9.2420000000000009</c:v>
                </c:pt>
                <c:pt idx="25">
                  <c:v>9.43</c:v>
                </c:pt>
                <c:pt idx="26">
                  <c:v>9.8160000000000007</c:v>
                </c:pt>
                <c:pt idx="27">
                  <c:v>13.845000000000001</c:v>
                </c:pt>
                <c:pt idx="28">
                  <c:v>10.577</c:v>
                </c:pt>
                <c:pt idx="29">
                  <c:v>11.045999999999999</c:v>
                </c:pt>
                <c:pt idx="30">
                  <c:v>11.247999999999999</c:v>
                </c:pt>
                <c:pt idx="31">
                  <c:v>10.564</c:v>
                </c:pt>
                <c:pt idx="32">
                  <c:v>9.9659999999999993</c:v>
                </c:pt>
                <c:pt idx="33">
                  <c:v>9.9339999999999993</c:v>
                </c:pt>
                <c:pt idx="34">
                  <c:v>9.8889999999999993</c:v>
                </c:pt>
                <c:pt idx="35">
                  <c:v>9.8610000000000007</c:v>
                </c:pt>
                <c:pt idx="36">
                  <c:v>9.8339999999999996</c:v>
                </c:pt>
                <c:pt idx="37">
                  <c:v>9.5030000000000001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45-4079-A705-5B7C8D0B039A}"/>
            </c:ext>
          </c:extLst>
        </c:ser>
        <c:ser>
          <c:idx val="15"/>
          <c:order val="14"/>
          <c:tx>
            <c:strRef>
              <c:f>'[125]Govt WA'!$C$62</c:f>
              <c:strCache>
                <c:ptCount val="1"/>
                <c:pt idx="0">
                  <c:v>Худалдаа хөгжлийн банк Ногоон 40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WA'!$P$62:$BA$62</c:f>
              <c:numCache>
                <c:formatCode>General</c:formatCode>
                <c:ptCount val="38"/>
                <c:pt idx="21">
                  <c:v>8.8040000000000003</c:v>
                </c:pt>
                <c:pt idx="22">
                  <c:v>9.3260000000000005</c:v>
                </c:pt>
                <c:pt idx="23">
                  <c:v>10.295</c:v>
                </c:pt>
                <c:pt idx="24">
                  <c:v>10.372999999999999</c:v>
                </c:pt>
                <c:pt idx="25">
                  <c:v>10.291</c:v>
                </c:pt>
                <c:pt idx="26">
                  <c:v>10.545999999999999</c:v>
                </c:pt>
                <c:pt idx="27">
                  <c:v>13.316000000000001</c:v>
                </c:pt>
                <c:pt idx="28">
                  <c:v>11.343999999999999</c:v>
                </c:pt>
                <c:pt idx="29">
                  <c:v>11.775</c:v>
                </c:pt>
                <c:pt idx="30">
                  <c:v>10.944000000000001</c:v>
                </c:pt>
                <c:pt idx="31">
                  <c:v>10.163</c:v>
                </c:pt>
                <c:pt idx="32">
                  <c:v>9.9540000000000006</c:v>
                </c:pt>
                <c:pt idx="33">
                  <c:v>9.8930000000000007</c:v>
                </c:pt>
                <c:pt idx="34">
                  <c:v>9.7970000000000006</c:v>
                </c:pt>
                <c:pt idx="35">
                  <c:v>9.8140000000000001</c:v>
                </c:pt>
                <c:pt idx="36">
                  <c:v>9.8559999999999999</c:v>
                </c:pt>
                <c:pt idx="37">
                  <c:v>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45-4079-A705-5B7C8D0B039A}"/>
            </c:ext>
          </c:extLst>
        </c:ser>
        <c:ser>
          <c:idx val="16"/>
          <c:order val="15"/>
          <c:tx>
            <c:strRef>
              <c:f>'[125]Govt WA'!$C$63</c:f>
              <c:strCache>
                <c:ptCount val="1"/>
                <c:pt idx="0">
                  <c:v>Голомт банк 300+100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WA'!$P$63:$BA$63</c:f>
              <c:numCache>
                <c:formatCode>General</c:formatCode>
                <c:ptCount val="38"/>
                <c:pt idx="16">
                  <c:v>12.622</c:v>
                </c:pt>
                <c:pt idx="17">
                  <c:v>11.912000000000001</c:v>
                </c:pt>
                <c:pt idx="18">
                  <c:v>11.114000000000001</c:v>
                </c:pt>
                <c:pt idx="19">
                  <c:v>10.683</c:v>
                </c:pt>
                <c:pt idx="20">
                  <c:v>10.67</c:v>
                </c:pt>
                <c:pt idx="21">
                  <c:v>8.8580000000000005</c:v>
                </c:pt>
                <c:pt idx="22">
                  <c:v>8.4239999999999995</c:v>
                </c:pt>
                <c:pt idx="23">
                  <c:v>8.8520000000000003</c:v>
                </c:pt>
                <c:pt idx="24">
                  <c:v>8.7560000000000002</c:v>
                </c:pt>
                <c:pt idx="25">
                  <c:v>8.7050000000000001</c:v>
                </c:pt>
                <c:pt idx="26">
                  <c:v>8.9960000000000004</c:v>
                </c:pt>
                <c:pt idx="27">
                  <c:v>11.375999999999999</c:v>
                </c:pt>
                <c:pt idx="28">
                  <c:v>9.9390000000000001</c:v>
                </c:pt>
                <c:pt idx="29">
                  <c:v>10.223000000000001</c:v>
                </c:pt>
                <c:pt idx="30">
                  <c:v>9.0079999999999991</c:v>
                </c:pt>
                <c:pt idx="31">
                  <c:v>8.4610000000000003</c:v>
                </c:pt>
                <c:pt idx="32">
                  <c:v>8.7889999999999997</c:v>
                </c:pt>
                <c:pt idx="33">
                  <c:v>8.6999999999999993</c:v>
                </c:pt>
                <c:pt idx="34">
                  <c:v>8.3819999999999997</c:v>
                </c:pt>
                <c:pt idx="35">
                  <c:v>8.2620000000000005</c:v>
                </c:pt>
                <c:pt idx="36">
                  <c:v>7.585</c:v>
                </c:pt>
                <c:pt idx="37">
                  <c:v>7.1070000000000002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45-4079-A705-5B7C8D0B039A}"/>
            </c:ext>
          </c:extLst>
        </c:ser>
        <c:ser>
          <c:idx val="17"/>
          <c:order val="16"/>
          <c:tx>
            <c:strRef>
              <c:f>'[125]Govt WA'!$C$64</c:f>
              <c:strCache>
                <c:ptCount val="1"/>
                <c:pt idx="0">
                  <c:v>МИК 225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WA'!$P$64:$BA$64</c:f>
              <c:numCache>
                <c:formatCode>General</c:formatCode>
                <c:ptCount val="38"/>
                <c:pt idx="13">
                  <c:v>13.026999999999999</c:v>
                </c:pt>
                <c:pt idx="14">
                  <c:v>13.019</c:v>
                </c:pt>
                <c:pt idx="15">
                  <c:v>13.989000000000001</c:v>
                </c:pt>
                <c:pt idx="16">
                  <c:v>13.564</c:v>
                </c:pt>
                <c:pt idx="17">
                  <c:v>13.582000000000001</c:v>
                </c:pt>
                <c:pt idx="18">
                  <c:v>11.8</c:v>
                </c:pt>
                <c:pt idx="19">
                  <c:v>11.595000000000001</c:v>
                </c:pt>
                <c:pt idx="20">
                  <c:v>12.125</c:v>
                </c:pt>
                <c:pt idx="21">
                  <c:v>11.534000000000001</c:v>
                </c:pt>
                <c:pt idx="22">
                  <c:v>10.984999999999999</c:v>
                </c:pt>
                <c:pt idx="23">
                  <c:v>11.163</c:v>
                </c:pt>
                <c:pt idx="24">
                  <c:v>10.879</c:v>
                </c:pt>
                <c:pt idx="25">
                  <c:v>10.574999999999999</c:v>
                </c:pt>
                <c:pt idx="26">
                  <c:v>11.529</c:v>
                </c:pt>
                <c:pt idx="27">
                  <c:v>12.679</c:v>
                </c:pt>
                <c:pt idx="28">
                  <c:v>13.289</c:v>
                </c:pt>
                <c:pt idx="29">
                  <c:v>13.445</c:v>
                </c:pt>
                <c:pt idx="30">
                  <c:v>13.502000000000001</c:v>
                </c:pt>
                <c:pt idx="31">
                  <c:v>13.188000000000001</c:v>
                </c:pt>
                <c:pt idx="32">
                  <c:v>11.769</c:v>
                </c:pt>
                <c:pt idx="33">
                  <c:v>12.281000000000001</c:v>
                </c:pt>
                <c:pt idx="34">
                  <c:v>11.595000000000001</c:v>
                </c:pt>
                <c:pt idx="35">
                  <c:v>10.199</c:v>
                </c:pt>
                <c:pt idx="36">
                  <c:v>9.1240000000000006</c:v>
                </c:pt>
                <c:pt idx="37">
                  <c:v>8.7550000000000008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45-4079-A705-5B7C8D0B039A}"/>
            </c:ext>
          </c:extLst>
        </c:ser>
        <c:ser>
          <c:idx val="18"/>
          <c:order val="17"/>
          <c:tx>
            <c:strRef>
              <c:f>'[125]Govt WA'!$B$66</c:f>
              <c:strCache>
                <c:ptCount val="1"/>
                <c:pt idx="0">
                  <c:v>Компанийн бондын жигнэсэн дундаж өгөөж</c:v>
                </c:pt>
              </c:strCache>
            </c:strRef>
          </c:tx>
          <c:spPr>
            <a:ln w="2540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WA'!$P$66:$BA$66</c:f>
              <c:numCache>
                <c:formatCode>General</c:formatCode>
                <c:ptCount val="38"/>
                <c:pt idx="13">
                  <c:v>13.026999999999999</c:v>
                </c:pt>
                <c:pt idx="14">
                  <c:v>13.019</c:v>
                </c:pt>
                <c:pt idx="15">
                  <c:v>13.989000000000001</c:v>
                </c:pt>
                <c:pt idx="16">
                  <c:v>13.001822267489974</c:v>
                </c:pt>
                <c:pt idx="17">
                  <c:v>12.585357947673309</c:v>
                </c:pt>
                <c:pt idx="18">
                  <c:v>11.390600929403526</c:v>
                </c:pt>
                <c:pt idx="19">
                  <c:v>11.050726016932968</c:v>
                </c:pt>
                <c:pt idx="20">
                  <c:v>11.256668152014768</c:v>
                </c:pt>
                <c:pt idx="21">
                  <c:v>9.8294940219436651</c:v>
                </c:pt>
                <c:pt idx="22">
                  <c:v>9.4351201401152185</c:v>
                </c:pt>
                <c:pt idx="23">
                  <c:v>9.5401438087553707</c:v>
                </c:pt>
                <c:pt idx="24">
                  <c:v>9.4489224100726172</c:v>
                </c:pt>
                <c:pt idx="25">
                  <c:v>9.306788371429052</c:v>
                </c:pt>
                <c:pt idx="26">
                  <c:v>9.713599842786607</c:v>
                </c:pt>
                <c:pt idx="27">
                  <c:v>11.828865508855536</c:v>
                </c:pt>
                <c:pt idx="28">
                  <c:v>10.738297145594339</c:v>
                </c:pt>
                <c:pt idx="29">
                  <c:v>10.867567798275566</c:v>
                </c:pt>
                <c:pt idx="30">
                  <c:v>10.13787136751087</c:v>
                </c:pt>
                <c:pt idx="31">
                  <c:v>9.6372725810017439</c:v>
                </c:pt>
                <c:pt idx="32">
                  <c:v>9.266996922847591</c:v>
                </c:pt>
                <c:pt idx="33">
                  <c:v>9.1648907344704948</c:v>
                </c:pt>
                <c:pt idx="34">
                  <c:v>8.6023590129830172</c:v>
                </c:pt>
                <c:pt idx="35">
                  <c:v>8.258444709153018</c:v>
                </c:pt>
                <c:pt idx="36">
                  <c:v>7.7533577338111304</c:v>
                </c:pt>
                <c:pt idx="37">
                  <c:v>7.948754669091838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EA45-4079-A705-5B7C8D0B039A}"/>
            </c:ext>
          </c:extLst>
        </c:ser>
        <c:ser>
          <c:idx val="19"/>
          <c:order val="18"/>
          <c:tx>
            <c:strRef>
              <c:f>'[125]Govt WA'!$B$68</c:f>
              <c:strCache>
                <c:ptCount val="1"/>
                <c:pt idx="0">
                  <c:v>ХНБ-ны бодлогын үйлчилж буй хүү</c:v>
                </c:pt>
              </c:strCache>
            </c:strRef>
          </c:tx>
          <c:spPr>
            <a:ln w="25400" cap="rnd">
              <a:solidFill>
                <a:srgbClr val="F79300"/>
              </a:solidFill>
              <a:round/>
            </a:ln>
            <a:effectLst/>
          </c:spPr>
          <c:marker>
            <c:symbol val="none"/>
          </c:marker>
          <c:cat>
            <c:multiLvlStrRef>
              <c:f>'[125]Govt WA'!$P$21:$BA$22</c:f>
              <c:multiLvlStrCache>
                <c:ptCount val="3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2 сар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'[125]Govt WA'!$P$68:$BA$68</c:f>
              <c:numCache>
                <c:formatCode>General</c:formatCode>
                <c:ptCount val="38"/>
                <c:pt idx="0">
                  <c:v>4.33</c:v>
                </c:pt>
                <c:pt idx="1">
                  <c:v>4.57</c:v>
                </c:pt>
                <c:pt idx="2">
                  <c:v>4.6500000000000004</c:v>
                </c:pt>
                <c:pt idx="3">
                  <c:v>4.83</c:v>
                </c:pt>
                <c:pt idx="4">
                  <c:v>5.0599999999999996</c:v>
                </c:pt>
                <c:pt idx="5">
                  <c:v>5.08</c:v>
                </c:pt>
                <c:pt idx="6">
                  <c:v>5.12</c:v>
                </c:pt>
                <c:pt idx="7">
                  <c:v>5.33</c:v>
                </c:pt>
                <c:pt idx="8">
                  <c:v>5.33</c:v>
                </c:pt>
                <c:pt idx="9">
                  <c:v>5.33</c:v>
                </c:pt>
                <c:pt idx="10">
                  <c:v>5.33</c:v>
                </c:pt>
                <c:pt idx="11">
                  <c:v>5.33</c:v>
                </c:pt>
                <c:pt idx="12">
                  <c:v>5.33</c:v>
                </c:pt>
                <c:pt idx="13">
                  <c:v>5.33</c:v>
                </c:pt>
                <c:pt idx="14">
                  <c:v>5.33</c:v>
                </c:pt>
                <c:pt idx="15">
                  <c:v>5.33</c:v>
                </c:pt>
                <c:pt idx="16">
                  <c:v>5.33</c:v>
                </c:pt>
                <c:pt idx="17">
                  <c:v>5.33</c:v>
                </c:pt>
                <c:pt idx="18">
                  <c:v>5.33</c:v>
                </c:pt>
                <c:pt idx="19">
                  <c:v>5.33</c:v>
                </c:pt>
                <c:pt idx="20">
                  <c:v>5.13</c:v>
                </c:pt>
                <c:pt idx="21">
                  <c:v>4.83</c:v>
                </c:pt>
                <c:pt idx="22">
                  <c:v>4.6399999999999997</c:v>
                </c:pt>
                <c:pt idx="23">
                  <c:v>4.4800000000000004</c:v>
                </c:pt>
                <c:pt idx="24">
                  <c:v>4.33</c:v>
                </c:pt>
                <c:pt idx="25">
                  <c:v>4.33</c:v>
                </c:pt>
                <c:pt idx="26">
                  <c:v>4.33</c:v>
                </c:pt>
                <c:pt idx="27">
                  <c:v>4.33</c:v>
                </c:pt>
                <c:pt idx="28">
                  <c:v>4.33</c:v>
                </c:pt>
                <c:pt idx="29">
                  <c:v>4.33</c:v>
                </c:pt>
                <c:pt idx="30">
                  <c:v>4.33</c:v>
                </c:pt>
                <c:pt idx="31">
                  <c:v>4.33</c:v>
                </c:pt>
                <c:pt idx="32">
                  <c:v>4.22</c:v>
                </c:pt>
                <c:pt idx="33">
                  <c:v>4.09</c:v>
                </c:pt>
                <c:pt idx="34">
                  <c:v>3.88</c:v>
                </c:pt>
                <c:pt idx="35">
                  <c:v>3.72</c:v>
                </c:pt>
                <c:pt idx="36">
                  <c:v>3.64</c:v>
                </c:pt>
                <c:pt idx="37">
                  <c:v>3.64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EA45-4079-A705-5B7C8D0B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97711"/>
        <c:axId val="135898671"/>
      </c:lineChart>
      <c:catAx>
        <c:axId val="13589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5898671"/>
        <c:crosses val="autoZero"/>
        <c:auto val="1"/>
        <c:lblAlgn val="ctr"/>
        <c:lblOffset val="100"/>
        <c:noMultiLvlLbl val="0"/>
      </c:catAx>
      <c:valAx>
        <c:axId val="135898671"/>
        <c:scaling>
          <c:orientation val="minMax"/>
        </c:scaling>
        <c:delete val="0"/>
        <c:axPos val="l"/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5897711"/>
        <c:crosses val="autoZero"/>
        <c:crossBetween val="between"/>
        <c:majorUnit val="4"/>
      </c:valAx>
      <c:spPr>
        <a:solidFill>
          <a:sysClr val="window" lastClr="FFFFFF">
            <a:alpha val="50000"/>
          </a:sys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29702908113178417"/>
          <c:y val="0.69841190486133209"/>
          <c:w val="0.3167334049947419"/>
          <c:h val="0.108380930310888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0.10345957094229109</c:v>
                </c:pt>
                <c:pt idx="37">
                  <c:v>0.11406683267346732</c:v>
                </c:pt>
                <c:pt idx="38">
                  <c:v>0.11144811486542452</c:v>
                </c:pt>
                <c:pt idx="39">
                  <c:v>0.10246282080262822</c:v>
                </c:pt>
                <c:pt idx="40">
                  <c:v>7.8484542691448084E-2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Ханш'!$CT$29:$EH$29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5.2833898376032695E-2</c:v>
                </c:pt>
                <c:pt idx="37">
                  <c:v>2.9972957700912656E-2</c:v>
                </c:pt>
                <c:pt idx="38">
                  <c:v>2.9066795842071336E-2</c:v>
                </c:pt>
                <c:pt idx="39">
                  <c:v>1.7052665045632798E-2</c:v>
                </c:pt>
                <c:pt idx="40">
                  <c:v>9.0147015026521837E-3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0.15629346931832377</c:v>
                </c:pt>
                <c:pt idx="37" formatCode="0.0%">
                  <c:v>0.14403979037437997</c:v>
                </c:pt>
                <c:pt idx="38" formatCode="0.0%">
                  <c:v>0.14051491070749589</c:v>
                </c:pt>
                <c:pt idx="39" formatCode="0.0%">
                  <c:v>0.11951548584826099</c:v>
                </c:pt>
                <c:pt idx="40" formatCode="0.0%">
                  <c:v>8.7499244194100267E-2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0.10345957094229097</c:v>
                </c:pt>
                <c:pt idx="37" formatCode="0.0%">
                  <c:v>0.11406683267346729</c:v>
                </c:pt>
                <c:pt idx="38" formatCode="0.0%">
                  <c:v>0.1114481148654245</c:v>
                </c:pt>
                <c:pt idx="39" formatCode="0.0%">
                  <c:v>0.10246282080262814</c:v>
                </c:pt>
                <c:pt idx="40" formatCode="0.0%">
                  <c:v>7.8484542691448E-2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Ханш'!$CT$38:$EM$38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0532634197278E-2"/>
          <c:y val="1.0660869650909087E-2"/>
          <c:w val="0.89663506150679884"/>
          <c:h val="0.9334098464964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 w="15875">
              <a:noFill/>
            </a:ln>
            <a:effectLst/>
          </c:spPr>
          <c:invertIfNegative val="1"/>
          <c:dPt>
            <c:idx val="47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0D9-495B-9FEF-F04762A075B2}"/>
              </c:ext>
            </c:extLst>
          </c:dPt>
          <c:cat>
            <c:multiLvlStrRef>
              <c:f>'3.2.3. Ханш'!$BOK$3:$DCH$4</c:f>
              <c:multiLvlStrCache>
                <c:ptCount val="1038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88">
                    <c:v>3</c:v>
                  </c:pt>
                  <c:pt idx="848">
                    <c:v>6</c:v>
                  </c:pt>
                  <c:pt idx="911">
                    <c:v>9</c:v>
                  </c:pt>
                  <c:pt idx="970">
                    <c:v>12</c:v>
                  </c:pt>
                  <c:pt idx="1037">
                    <c:v>3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  <c:pt idx="992">
                    <c:v>2026</c:v>
                  </c:pt>
                </c:lvl>
              </c:multiLvlStrCache>
            </c:multiLvlStrRef>
          </c:cat>
          <c:val>
            <c:numRef>
              <c:f>'3.2.3. Ханш'!$BOK$5:$DCH$5</c:f>
              <c:numCache>
                <c:formatCode>0.0%</c:formatCode>
                <c:ptCount val="1038"/>
                <c:pt idx="0">
                  <c:v>4.9134185460486535E-5</c:v>
                </c:pt>
                <c:pt idx="1">
                  <c:v>-2.7724356724734278E-4</c:v>
                </c:pt>
                <c:pt idx="2">
                  <c:v>2.0360235757488354E-4</c:v>
                </c:pt>
                <c:pt idx="3">
                  <c:v>-1.8250288670429438E-4</c:v>
                </c:pt>
                <c:pt idx="4">
                  <c:v>2.8082492321201968E-4</c:v>
                </c:pt>
                <c:pt idx="5">
                  <c:v>-5.2639890509076359E-5</c:v>
                </c:pt>
                <c:pt idx="6">
                  <c:v>-2.7023232961320698E-4</c:v>
                </c:pt>
                <c:pt idx="7">
                  <c:v>2.7732629369214834E-4</c:v>
                </c:pt>
                <c:pt idx="8">
                  <c:v>-1.4739841792366093E-4</c:v>
                </c:pt>
                <c:pt idx="9">
                  <c:v>3.0537030537036713E-4</c:v>
                </c:pt>
                <c:pt idx="10">
                  <c:v>-1.3684834746841013E-4</c:v>
                </c:pt>
                <c:pt idx="11">
                  <c:v>-8.422589384737833E-5</c:v>
                </c:pt>
                <c:pt idx="12">
                  <c:v>1.5793685333642671E-4</c:v>
                </c:pt>
                <c:pt idx="13">
                  <c:v>-2.1405837126142746E-4</c:v>
                </c:pt>
                <c:pt idx="14">
                  <c:v>1.5794572283001074E-4</c:v>
                </c:pt>
                <c:pt idx="15">
                  <c:v>7.0187013296862943E-6</c:v>
                </c:pt>
                <c:pt idx="16">
                  <c:v>-1.1229843308602216E-4</c:v>
                </c:pt>
                <c:pt idx="17">
                  <c:v>1.4740824714043477E-4</c:v>
                </c:pt>
                <c:pt idx="18">
                  <c:v>-1.5089572403637064E-4</c:v>
                </c:pt>
                <c:pt idx="19">
                  <c:v>9.8272509669428132E-5</c:v>
                </c:pt>
                <c:pt idx="20">
                  <c:v>2.6671345850148853E-4</c:v>
                </c:pt>
                <c:pt idx="21">
                  <c:v>1.8945640046874601E-4</c:v>
                </c:pt>
                <c:pt idx="22">
                  <c:v>2.9816191946108184E-4</c:v>
                </c:pt>
                <c:pt idx="23">
                  <c:v>-1.0870899303905279E-4</c:v>
                </c:pt>
                <c:pt idx="24">
                  <c:v>5.0151858424452023E-4</c:v>
                </c:pt>
                <c:pt idx="25">
                  <c:v>2.0681653270337996E-4</c:v>
                </c:pt>
                <c:pt idx="26">
                  <c:v>1.8574592760800535E-4</c:v>
                </c:pt>
                <c:pt idx="27">
                  <c:v>2.2425531467584747E-4</c:v>
                </c:pt>
                <c:pt idx="28">
                  <c:v>1.8917299870735427E-4</c:v>
                </c:pt>
                <c:pt idx="29">
                  <c:v>8.5111748573574175E-4</c:v>
                </c:pt>
                <c:pt idx="30">
                  <c:v>3.1146106736645862E-4</c:v>
                </c:pt>
                <c:pt idx="31">
                  <c:v>8.956090666423222E-4</c:v>
                </c:pt>
                <c:pt idx="32">
                  <c:v>-9.7520054527344691E-4</c:v>
                </c:pt>
                <c:pt idx="33">
                  <c:v>3.6387046211538987E-4</c:v>
                </c:pt>
                <c:pt idx="34">
                  <c:v>8.6387800783449542E-4</c:v>
                </c:pt>
                <c:pt idx="35">
                  <c:v>2.5509580070370852E-4</c:v>
                </c:pt>
                <c:pt idx="36">
                  <c:v>7.1618222470637427E-4</c:v>
                </c:pt>
                <c:pt idx="37">
                  <c:v>4.4685716280623566E-4</c:v>
                </c:pt>
                <c:pt idx="38">
                  <c:v>6.8394440509056409E-4</c:v>
                </c:pt>
                <c:pt idx="39">
                  <c:v>7.9506501748793923E-4</c:v>
                </c:pt>
                <c:pt idx="40">
                  <c:v>4.1115412356229619E-4</c:v>
                </c:pt>
                <c:pt idx="41">
                  <c:v>7.557947164029688E-4</c:v>
                </c:pt>
                <c:pt idx="42">
                  <c:v>4.3851711608855481E-4</c:v>
                </c:pt>
                <c:pt idx="43">
                  <c:v>6.0530581858930788E-4</c:v>
                </c:pt>
                <c:pt idx="44">
                  <c:v>5.0759303554537283E-4</c:v>
                </c:pt>
                <c:pt idx="45">
                  <c:v>1.87297152666277E-3</c:v>
                </c:pt>
                <c:pt idx="46">
                  <c:v>3.3053895538590616E-3</c:v>
                </c:pt>
                <c:pt idx="47">
                  <c:v>4.010094375497264E-4</c:v>
                </c:pt>
                <c:pt idx="48">
                  <c:v>3.6940280455861618E-3</c:v>
                </c:pt>
                <c:pt idx="49">
                  <c:v>-1.363378148078076E-3</c:v>
                </c:pt>
                <c:pt idx="50">
                  <c:v>4.233621435638879E-3</c:v>
                </c:pt>
                <c:pt idx="51">
                  <c:v>-6.9690717402415281E-4</c:v>
                </c:pt>
                <c:pt idx="52">
                  <c:v>1.2401918346593988E-3</c:v>
                </c:pt>
                <c:pt idx="53">
                  <c:v>8.440700646776822E-4</c:v>
                </c:pt>
                <c:pt idx="54">
                  <c:v>5.9309337620971903E-4</c:v>
                </c:pt>
                <c:pt idx="55">
                  <c:v>1.7405366883205264E-3</c:v>
                </c:pt>
                <c:pt idx="56">
                  <c:v>1.1971050579397957E-3</c:v>
                </c:pt>
                <c:pt idx="57">
                  <c:v>3.2966432314620597E-3</c:v>
                </c:pt>
                <c:pt idx="58">
                  <c:v>2.6320538532520477E-3</c:v>
                </c:pt>
                <c:pt idx="59">
                  <c:v>1.3108741424980863E-3</c:v>
                </c:pt>
                <c:pt idx="60">
                  <c:v>7.6209275350520578E-3</c:v>
                </c:pt>
                <c:pt idx="61">
                  <c:v>3.6958124223727129E-3</c:v>
                </c:pt>
                <c:pt idx="62">
                  <c:v>8.1826748627558121E-3</c:v>
                </c:pt>
                <c:pt idx="63">
                  <c:v>5.0859691781619532E-3</c:v>
                </c:pt>
                <c:pt idx="64">
                  <c:v>-2.2769393698702789E-3</c:v>
                </c:pt>
                <c:pt idx="65">
                  <c:v>2.0831121961575327E-3</c:v>
                </c:pt>
                <c:pt idx="66">
                  <c:v>9.8642833498852056E-4</c:v>
                </c:pt>
                <c:pt idx="67">
                  <c:v>3.3961864827147803E-3</c:v>
                </c:pt>
                <c:pt idx="68">
                  <c:v>2.1817582598664398E-3</c:v>
                </c:pt>
                <c:pt idx="69">
                  <c:v>-6.2482118604267889E-5</c:v>
                </c:pt>
                <c:pt idx="70">
                  <c:v>2.1442572056249443E-3</c:v>
                </c:pt>
                <c:pt idx="71">
                  <c:v>1.1124967182989387E-3</c:v>
                </c:pt>
                <c:pt idx="72">
                  <c:v>1.8193201970766459E-3</c:v>
                </c:pt>
                <c:pt idx="73">
                  <c:v>1.6622275157551769E-3</c:v>
                </c:pt>
                <c:pt idx="74">
                  <c:v>7.4480109237495817E-4</c:v>
                </c:pt>
                <c:pt idx="75">
                  <c:v>8.0626734127631217E-4</c:v>
                </c:pt>
                <c:pt idx="76">
                  <c:v>1.8852108794280564E-3</c:v>
                </c:pt>
                <c:pt idx="77">
                  <c:v>1.1947586880443062E-3</c:v>
                </c:pt>
                <c:pt idx="78">
                  <c:v>-8.2265186543628577E-4</c:v>
                </c:pt>
                <c:pt idx="79">
                  <c:v>2.6001581573047439E-3</c:v>
                </c:pt>
                <c:pt idx="80">
                  <c:v>9.7374776038017252E-4</c:v>
                </c:pt>
                <c:pt idx="81">
                  <c:v>5.7395229386347779E-4</c:v>
                </c:pt>
                <c:pt idx="82">
                  <c:v>1.562069580153258E-3</c:v>
                </c:pt>
                <c:pt idx="83">
                  <c:v>9.7719764307702128E-4</c:v>
                </c:pt>
                <c:pt idx="84">
                  <c:v>1.044128152992263E-3</c:v>
                </c:pt>
                <c:pt idx="85">
                  <c:v>1.0268929706269692E-3</c:v>
                </c:pt>
                <c:pt idx="86">
                  <c:v>-1.5806961514897022E-4</c:v>
                </c:pt>
                <c:pt idx="87">
                  <c:v>1.922946625325439E-3</c:v>
                </c:pt>
                <c:pt idx="88">
                  <c:v>1.6745186563915659E-4</c:v>
                </c:pt>
                <c:pt idx="89">
                  <c:v>9.62687023687403E-4</c:v>
                </c:pt>
                <c:pt idx="90">
                  <c:v>9.5211137129780354E-4</c:v>
                </c:pt>
                <c:pt idx="91">
                  <c:v>2.8921795464986744E-5</c:v>
                </c:pt>
                <c:pt idx="92">
                  <c:v>1.0957830028310855E-3</c:v>
                </c:pt>
                <c:pt idx="93">
                  <c:v>4.6864868682061633E-4</c:v>
                </c:pt>
                <c:pt idx="94">
                  <c:v>5.1655544147832799E-4</c:v>
                </c:pt>
                <c:pt idx="95">
                  <c:v>4.8422112550960961E-4</c:v>
                </c:pt>
                <c:pt idx="96">
                  <c:v>1.8590220262049151E-4</c:v>
                </c:pt>
                <c:pt idx="97">
                  <c:v>1.9227687870548849E-5</c:v>
                </c:pt>
                <c:pt idx="98">
                  <c:v>2.2431871202766018E-5</c:v>
                </c:pt>
                <c:pt idx="99">
                  <c:v>2.5635849171479208E-5</c:v>
                </c:pt>
                <c:pt idx="100">
                  <c:v>1.0894956596430028E-4</c:v>
                </c:pt>
                <c:pt idx="101">
                  <c:v>-1.7622274555040285E-4</c:v>
                </c:pt>
                <c:pt idx="102">
                  <c:v>1.0895689793311014E-4</c:v>
                </c:pt>
                <c:pt idx="103">
                  <c:v>-1.9225593109517547E-5</c:v>
                </c:pt>
                <c:pt idx="104">
                  <c:v>-8.0108178083682091E-5</c:v>
                </c:pt>
                <c:pt idx="105">
                  <c:v>-3.2045838367356083E-6</c:v>
                </c:pt>
                <c:pt idx="106">
                  <c:v>1.2818376424528211E-5</c:v>
                </c:pt>
                <c:pt idx="107">
                  <c:v>2.5636424231478827E-5</c:v>
                </c:pt>
                <c:pt idx="108">
                  <c:v>1.2817883511040407E-5</c:v>
                </c:pt>
                <c:pt idx="109">
                  <c:v>1.121550431317786E-4</c:v>
                </c:pt>
                <c:pt idx="110">
                  <c:v>-1.4738724075069598E-4</c:v>
                </c:pt>
                <c:pt idx="111">
                  <c:v>3.2045427598159648E-5</c:v>
                </c:pt>
                <c:pt idx="112">
                  <c:v>2.5635520577216298E-5</c:v>
                </c:pt>
                <c:pt idx="113">
                  <c:v>9.2926379876567822E-5</c:v>
                </c:pt>
                <c:pt idx="114">
                  <c:v>-1.6020300925401187E-5</c:v>
                </c:pt>
                <c:pt idx="115">
                  <c:v>4.5177972374155217E-4</c:v>
                </c:pt>
                <c:pt idx="116">
                  <c:v>8.1667947732499968E-4</c:v>
                </c:pt>
                <c:pt idx="117">
                  <c:v>6.3681018896311059E-4</c:v>
                </c:pt>
                <c:pt idx="118">
                  <c:v>8.3787984419259054E-4</c:v>
                </c:pt>
                <c:pt idx="119">
                  <c:v>7.0936489474560105E-4</c:v>
                </c:pt>
                <c:pt idx="120">
                  <c:v>1.6923283244674181E-4</c:v>
                </c:pt>
                <c:pt idx="121">
                  <c:v>6.28928809728313E-4</c:v>
                </c:pt>
                <c:pt idx="122">
                  <c:v>-5.7429457483104684E-5</c:v>
                </c:pt>
                <c:pt idx="123">
                  <c:v>1.2028971634598928E-3</c:v>
                </c:pt>
                <c:pt idx="124">
                  <c:v>7.0429941329619439E-4</c:v>
                </c:pt>
                <c:pt idx="125">
                  <c:v>7.0698835698457252E-4</c:v>
                </c:pt>
                <c:pt idx="126">
                  <c:v>7.5104223021349448E-4</c:v>
                </c:pt>
                <c:pt idx="127">
                  <c:v>1.7489967118877736E-4</c:v>
                </c:pt>
                <c:pt idx="128">
                  <c:v>7.3445016389994677E-4</c:v>
                </c:pt>
                <c:pt idx="129">
                  <c:v>8.3240138267592911E-4</c:v>
                </c:pt>
                <c:pt idx="130">
                  <c:v>1.1301085031141245E-3</c:v>
                </c:pt>
                <c:pt idx="131">
                  <c:v>3.5830928750368862E-4</c:v>
                </c:pt>
                <c:pt idx="132">
                  <c:v>5.4836552207260247E-4</c:v>
                </c:pt>
                <c:pt idx="133">
                  <c:v>3.3897660744619529E-4</c:v>
                </c:pt>
                <c:pt idx="134">
                  <c:v>6.3338643222921043E-4</c:v>
                </c:pt>
                <c:pt idx="135">
                  <c:v>3.7979130467791222E-4</c:v>
                </c:pt>
                <c:pt idx="136">
                  <c:v>9.0166190525908796E-4</c:v>
                </c:pt>
                <c:pt idx="137">
                  <c:v>6.4797956809803381E-4</c:v>
                </c:pt>
                <c:pt idx="138">
                  <c:v>7.4548366411542055E-4</c:v>
                </c:pt>
                <c:pt idx="139">
                  <c:v>2.0832741494092311E-4</c:v>
                </c:pt>
                <c:pt idx="140">
                  <c:v>3.3767258382644272E-4</c:v>
                </c:pt>
                <c:pt idx="141">
                  <c:v>1.4354127363698233E-3</c:v>
                </c:pt>
                <c:pt idx="142">
                  <c:v>4.1898077413793366E-4</c:v>
                </c:pt>
                <c:pt idx="143">
                  <c:v>5.1012375224379625E-4</c:v>
                </c:pt>
                <c:pt idx="144">
                  <c:v>3.1787796004167923E-4</c:v>
                </c:pt>
                <c:pt idx="145">
                  <c:v>3.240695585418063E-4</c:v>
                </c:pt>
                <c:pt idx="146">
                  <c:v>2.4218710683920897E-4</c:v>
                </c:pt>
                <c:pt idx="147">
                  <c:v>4.119328455125526E-4</c:v>
                </c:pt>
                <c:pt idx="148">
                  <c:v>6.569352243008808E-4</c:v>
                </c:pt>
                <c:pt idx="149">
                  <c:v>2.1045820205856103E-4</c:v>
                </c:pt>
                <c:pt idx="150">
                  <c:v>6.3124175617113032E-4</c:v>
                </c:pt>
                <c:pt idx="151">
                  <c:v>3.9545416027175762E-4</c:v>
                </c:pt>
                <c:pt idx="152">
                  <c:v>2.9176745192915909E-4</c:v>
                </c:pt>
                <c:pt idx="153">
                  <c:v>8.844561535565898E-4</c:v>
                </c:pt>
                <c:pt idx="154">
                  <c:v>4.3870369325960112E-5</c:v>
                </c:pt>
                <c:pt idx="155">
                  <c:v>4.3241752732359195E-4</c:v>
                </c:pt>
                <c:pt idx="156">
                  <c:v>2.9755006671394746E-4</c:v>
                </c:pt>
                <c:pt idx="157">
                  <c:v>1.1898462280313105E-4</c:v>
                </c:pt>
                <c:pt idx="158">
                  <c:v>7.7643883822209325E-4</c:v>
                </c:pt>
                <c:pt idx="159">
                  <c:v>2.7216843159028059E-4</c:v>
                </c:pt>
                <c:pt idx="160">
                  <c:v>5.8171901095271927E-4</c:v>
                </c:pt>
                <c:pt idx="161">
                  <c:v>2.9381610862433405E-4</c:v>
                </c:pt>
                <c:pt idx="162">
                  <c:v>5.5933654561268753E-4</c:v>
                </c:pt>
                <c:pt idx="163">
                  <c:v>1.6083647458937644E-3</c:v>
                </c:pt>
                <c:pt idx="164">
                  <c:v>7.8262387907068742E-4</c:v>
                </c:pt>
                <c:pt idx="165">
                  <c:v>1.3272392488947737E-3</c:v>
                </c:pt>
                <c:pt idx="166">
                  <c:v>6.160681782116928E-4</c:v>
                </c:pt>
                <c:pt idx="167">
                  <c:v>1.2655826811074355E-3</c:v>
                </c:pt>
                <c:pt idx="168">
                  <c:v>2.73293622941706E-4</c:v>
                </c:pt>
                <c:pt idx="169">
                  <c:v>2.2788944567599945E-3</c:v>
                </c:pt>
                <c:pt idx="170">
                  <c:v>2.0258967845858677E-3</c:v>
                </c:pt>
                <c:pt idx="171">
                  <c:v>4.7917297835375905E-4</c:v>
                </c:pt>
                <c:pt idx="172">
                  <c:v>2.731522823974375E-3</c:v>
                </c:pt>
                <c:pt idx="173">
                  <c:v>1.1833116084716266E-3</c:v>
                </c:pt>
                <c:pt idx="174">
                  <c:v>4.598380409791325E-3</c:v>
                </c:pt>
                <c:pt idx="175">
                  <c:v>5.6986865446662094E-4</c:v>
                </c:pt>
                <c:pt idx="176">
                  <c:v>7.5633005386155361E-4</c:v>
                </c:pt>
                <c:pt idx="177">
                  <c:v>3.197439600518992E-3</c:v>
                </c:pt>
                <c:pt idx="178">
                  <c:v>2.1715990227804127E-3</c:v>
                </c:pt>
                <c:pt idx="179">
                  <c:v>4.6959501614518562E-3</c:v>
                </c:pt>
                <c:pt idx="180">
                  <c:v>2.7777441203911124E-3</c:v>
                </c:pt>
                <c:pt idx="181">
                  <c:v>3.5765962524278994E-3</c:v>
                </c:pt>
                <c:pt idx="182">
                  <c:v>3.2417789148919685E-3</c:v>
                </c:pt>
                <c:pt idx="183">
                  <c:v>3.3213122033470821E-3</c:v>
                </c:pt>
                <c:pt idx="184">
                  <c:v>-2.4431160644600158E-3</c:v>
                </c:pt>
                <c:pt idx="185">
                  <c:v>4.9461617784598566E-3</c:v>
                </c:pt>
                <c:pt idx="186">
                  <c:v>-7.1590075229277517E-5</c:v>
                </c:pt>
                <c:pt idx="187">
                  <c:v>7.4876647435395682E-4</c:v>
                </c:pt>
                <c:pt idx="188">
                  <c:v>1.5321833015866648E-3</c:v>
                </c:pt>
                <c:pt idx="189">
                  <c:v>7.1432185557007699E-4</c:v>
                </c:pt>
                <c:pt idx="190">
                  <c:v>9.4282663589351223E-4</c:v>
                </c:pt>
                <c:pt idx="191">
                  <c:v>4.6651215308712857E-4</c:v>
                </c:pt>
                <c:pt idx="192">
                  <c:v>9.6228953628929581E-4</c:v>
                </c:pt>
                <c:pt idx="193">
                  <c:v>-2.077021906654597E-5</c:v>
                </c:pt>
                <c:pt idx="194">
                  <c:v>1.3946008177700975E-4</c:v>
                </c:pt>
                <c:pt idx="195">
                  <c:v>3.1151631307091421E-4</c:v>
                </c:pt>
                <c:pt idx="196">
                  <c:v>5.9021372261747196E-4</c:v>
                </c:pt>
                <c:pt idx="197">
                  <c:v>2.6084507877222052E-4</c:v>
                </c:pt>
                <c:pt idx="198">
                  <c:v>5.8674837681094161E-4</c:v>
                </c:pt>
                <c:pt idx="199">
                  <c:v>4.7090042677200294E-4</c:v>
                </c:pt>
                <c:pt idx="200">
                  <c:v>1.2699446434385475E-3</c:v>
                </c:pt>
                <c:pt idx="201">
                  <c:v>4.9373372083061362E-4</c:v>
                </c:pt>
                <c:pt idx="202">
                  <c:v>6.323764945066479E-4</c:v>
                </c:pt>
                <c:pt idx="203">
                  <c:v>8.6232354852056048E-4</c:v>
                </c:pt>
                <c:pt idx="204">
                  <c:v>5.5176565008019374E-4</c:v>
                </c:pt>
                <c:pt idx="205">
                  <c:v>2.3591930380373327E-5</c:v>
                </c:pt>
                <c:pt idx="206">
                  <c:v>-2.6245403368263531E-4</c:v>
                </c:pt>
                <c:pt idx="207">
                  <c:v>6.8727914152066916E-4</c:v>
                </c:pt>
                <c:pt idx="208">
                  <c:v>1.3470851965062813E-3</c:v>
                </c:pt>
                <c:pt idx="209">
                  <c:v>1.0008595617416738E-4</c:v>
                </c:pt>
                <c:pt idx="210">
                  <c:v>7.5351295983416833E-4</c:v>
                </c:pt>
                <c:pt idx="211">
                  <c:v>-1.2058894464084258E-4</c:v>
                </c:pt>
                <c:pt idx="212">
                  <c:v>6.7361460419990138E-4</c:v>
                </c:pt>
                <c:pt idx="213">
                  <c:v>6.5552374289357118E-4</c:v>
                </c:pt>
                <c:pt idx="214">
                  <c:v>8.812927977814855E-4</c:v>
                </c:pt>
                <c:pt idx="215">
                  <c:v>3.2872627374080921E-4</c:v>
                </c:pt>
                <c:pt idx="216">
                  <c:v>7.6286379066869969E-5</c:v>
                </c:pt>
                <c:pt idx="217">
                  <c:v>2.1123847356729897E-4</c:v>
                </c:pt>
                <c:pt idx="218">
                  <c:v>6.0718235123302655E-4</c:v>
                </c:pt>
                <c:pt idx="219">
                  <c:v>5.0421251971410896E-4</c:v>
                </c:pt>
                <c:pt idx="220">
                  <c:v>3.8089880397773612E-5</c:v>
                </c:pt>
                <c:pt idx="221">
                  <c:v>8.8775339792723784E-4</c:v>
                </c:pt>
                <c:pt idx="222">
                  <c:v>1.3465490290220927E-4</c:v>
                </c:pt>
                <c:pt idx="223">
                  <c:v>5.736697301410576E-4</c:v>
                </c:pt>
                <c:pt idx="224">
                  <c:v>3.2469811850610597E-4</c:v>
                </c:pt>
                <c:pt idx="225">
                  <c:v>1.1404609216669748E-4</c:v>
                </c:pt>
                <c:pt idx="226">
                  <c:v>1.4912019087387485E-4</c:v>
                </c:pt>
                <c:pt idx="227">
                  <c:v>5.3792204223257478E-4</c:v>
                </c:pt>
                <c:pt idx="228">
                  <c:v>-9.3501363074510735E-5</c:v>
                </c:pt>
                <c:pt idx="229">
                  <c:v>3.4189632651404622E-4</c:v>
                </c:pt>
                <c:pt idx="230">
                  <c:v>2.2785298224481387E-4</c:v>
                </c:pt>
                <c:pt idx="231">
                  <c:v>3.7382740855829155E-4</c:v>
                </c:pt>
                <c:pt idx="232">
                  <c:v>3.5033223173308592E-4</c:v>
                </c:pt>
                <c:pt idx="233">
                  <c:v>4.3776192755418109E-5</c:v>
                </c:pt>
                <c:pt idx="234">
                  <c:v>5.8073873468988957E-4</c:v>
                </c:pt>
                <c:pt idx="235">
                  <c:v>6.1248417749126816E-5</c:v>
                </c:pt>
                <c:pt idx="236">
                  <c:v>1.3415498400348724E-4</c:v>
                </c:pt>
                <c:pt idx="237">
                  <c:v>7.9898989015347865E-4</c:v>
                </c:pt>
                <c:pt idx="238">
                  <c:v>2.3600917230703899E-4</c:v>
                </c:pt>
                <c:pt idx="239">
                  <c:v>9.0303185663387353E-5</c:v>
                </c:pt>
                <c:pt idx="240">
                  <c:v>6.7866910948710668E-4</c:v>
                </c:pt>
                <c:pt idx="241">
                  <c:v>3.4347056631878203E-4</c:v>
                </c:pt>
                <c:pt idx="242">
                  <c:v>7.9727645706650918E-4</c:v>
                </c:pt>
                <c:pt idx="243">
                  <c:v>8.7223501500144351E-5</c:v>
                </c:pt>
                <c:pt idx="244">
                  <c:v>5.9306808072712158E-4</c:v>
                </c:pt>
                <c:pt idx="245">
                  <c:v>4.6197025957495086E-4</c:v>
                </c:pt>
                <c:pt idx="246">
                  <c:v>3.5720820010620713E-4</c:v>
                </c:pt>
                <c:pt idx="247">
                  <c:v>7.7512628461939848E-4</c:v>
                </c:pt>
                <c:pt idx="248">
                  <c:v>3.68407464457432E-4</c:v>
                </c:pt>
                <c:pt idx="249">
                  <c:v>5.7415601964883045E-4</c:v>
                </c:pt>
                <c:pt idx="250">
                  <c:v>1.6519249272572978E-4</c:v>
                </c:pt>
                <c:pt idx="251">
                  <c:v>7.9684969096716074E-4</c:v>
                </c:pt>
                <c:pt idx="252">
                  <c:v>4.3429921478654876E-5</c:v>
                </c:pt>
                <c:pt idx="253">
                  <c:v>5.0087000830933981E-4</c:v>
                </c:pt>
                <c:pt idx="254">
                  <c:v>5.7296308728727041E-4</c:v>
                </c:pt>
                <c:pt idx="255">
                  <c:v>5.9577175579161867E-4</c:v>
                </c:pt>
                <c:pt idx="256">
                  <c:v>7.6594908317328958E-4</c:v>
                </c:pt>
                <c:pt idx="257">
                  <c:v>5.7763234279017972E-4</c:v>
                </c:pt>
                <c:pt idx="258">
                  <c:v>6.1193680886506563E-4</c:v>
                </c:pt>
                <c:pt idx="259">
                  <c:v>1.122159623600405E-3</c:v>
                </c:pt>
                <c:pt idx="260">
                  <c:v>2.1323067524958716E-4</c:v>
                </c:pt>
                <c:pt idx="261">
                  <c:v>1.2675877804537716E-3</c:v>
                </c:pt>
                <c:pt idx="262">
                  <c:v>6.6751832798161992E-4</c:v>
                </c:pt>
                <c:pt idx="263">
                  <c:v>3.1340931832035679E-4</c:v>
                </c:pt>
                <c:pt idx="264">
                  <c:v>1.144016763582334E-3</c:v>
                </c:pt>
                <c:pt idx="265">
                  <c:v>1.5791211473037414E-4</c:v>
                </c:pt>
                <c:pt idx="266">
                  <c:v>8.0953064446687151E-4</c:v>
                </c:pt>
                <c:pt idx="267">
                  <c:v>6.7979990362321274E-4</c:v>
                </c:pt>
                <c:pt idx="268">
                  <c:v>7.939943073187461E-4</c:v>
                </c:pt>
                <c:pt idx="269">
                  <c:v>6.2724476293585241E-4</c:v>
                </c:pt>
                <c:pt idx="270">
                  <c:v>1.5456614142794756E-4</c:v>
                </c:pt>
                <c:pt idx="271">
                  <c:v>7.7557316574083934E-4</c:v>
                </c:pt>
                <c:pt idx="272">
                  <c:v>4.2037232977776284E-4</c:v>
                </c:pt>
                <c:pt idx="273">
                  <c:v>3.5445078708096212E-4</c:v>
                </c:pt>
                <c:pt idx="274">
                  <c:v>9.8296667342934185E-4</c:v>
                </c:pt>
                <c:pt idx="275">
                  <c:v>2.7119224675642428E-4</c:v>
                </c:pt>
                <c:pt idx="276">
                  <c:v>8.2477168949757207E-4</c:v>
                </c:pt>
                <c:pt idx="277">
                  <c:v>6.5870329551254159E-4</c:v>
                </c:pt>
                <c:pt idx="278">
                  <c:v>1.4248261712079824E-4</c:v>
                </c:pt>
                <c:pt idx="279">
                  <c:v>1.2308744337123922E-3</c:v>
                </c:pt>
                <c:pt idx="280">
                  <c:v>7.1143590531619338E-5</c:v>
                </c:pt>
                <c:pt idx="281">
                  <c:v>2.2479775316064377E-4</c:v>
                </c:pt>
                <c:pt idx="282">
                  <c:v>5.4337621548428139E-4</c:v>
                </c:pt>
                <c:pt idx="283">
                  <c:v>2.1893846123233196E-4</c:v>
                </c:pt>
                <c:pt idx="284">
                  <c:v>1.0802390170963072E-3</c:v>
                </c:pt>
                <c:pt idx="285">
                  <c:v>9.3709002311426204E-5</c:v>
                </c:pt>
                <c:pt idx="286">
                  <c:v>-2.7542186395290713E-4</c:v>
                </c:pt>
                <c:pt idx="287">
                  <c:v>2.27214632622319E-4</c:v>
                </c:pt>
                <c:pt idx="288">
                  <c:v>5.7642615782160789E-4</c:v>
                </c:pt>
                <c:pt idx="289">
                  <c:v>2.8946599200274648E-4</c:v>
                </c:pt>
                <c:pt idx="290">
                  <c:v>1.3901695155671412E-4</c:v>
                </c:pt>
                <c:pt idx="291">
                  <c:v>2.3828164890904446E-4</c:v>
                </c:pt>
                <c:pt idx="292">
                  <c:v>2.8076504219987086E-4</c:v>
                </c:pt>
                <c:pt idx="293">
                  <c:v>-1.8428894237998428E-4</c:v>
                </c:pt>
                <c:pt idx="294">
                  <c:v>1.5880127721601411E-4</c:v>
                </c:pt>
                <c:pt idx="295">
                  <c:v>1.1341147383880923E-4</c:v>
                </c:pt>
                <c:pt idx="296">
                  <c:v>5.3864341239107105E-5</c:v>
                </c:pt>
                <c:pt idx="297">
                  <c:v>1.3607100638690639E-4</c:v>
                </c:pt>
                <c:pt idx="298">
                  <c:v>-1.4739020138598846E-4</c:v>
                </c:pt>
                <c:pt idx="299">
                  <c:v>-1.1339379112462744E-5</c:v>
                </c:pt>
                <c:pt idx="300">
                  <c:v>-3.1183646161947465E-5</c:v>
                </c:pt>
                <c:pt idx="301">
                  <c:v>-2.9483639415084362E-4</c:v>
                </c:pt>
                <c:pt idx="302">
                  <c:v>-2.3537151834474024E-4</c:v>
                </c:pt>
                <c:pt idx="303">
                  <c:v>-2.4960927638839614E-4</c:v>
                </c:pt>
                <c:pt idx="304">
                  <c:v>-1.9860240649383076E-4</c:v>
                </c:pt>
                <c:pt idx="305">
                  <c:v>-5.5052171864933275E-4</c:v>
                </c:pt>
                <c:pt idx="306">
                  <c:v>-3.7478811694513503E-4</c:v>
                </c:pt>
                <c:pt idx="307">
                  <c:v>-7.1861321850674731E-4</c:v>
                </c:pt>
                <c:pt idx="308">
                  <c:v>-3.0982280409530549E-4</c:v>
                </c:pt>
                <c:pt idx="309">
                  <c:v>-5.7718826857744432E-4</c:v>
                </c:pt>
                <c:pt idx="310">
                  <c:v>-3.6699648935145657E-4</c:v>
                </c:pt>
                <c:pt idx="311">
                  <c:v>-7.4849234289486866E-4</c:v>
                </c:pt>
                <c:pt idx="312">
                  <c:v>-3.0474779983469258E-4</c:v>
                </c:pt>
                <c:pt idx="313">
                  <c:v>-8.5184457112907896E-4</c:v>
                </c:pt>
                <c:pt idx="314">
                  <c:v>-5.4461882385137272E-4</c:v>
                </c:pt>
                <c:pt idx="315">
                  <c:v>-9.842716247330241E-4</c:v>
                </c:pt>
                <c:pt idx="316">
                  <c:v>-8.5387585387575182E-4</c:v>
                </c:pt>
                <c:pt idx="317">
                  <c:v>-7.5742635100572997E-4</c:v>
                </c:pt>
                <c:pt idx="318">
                  <c:v>-2.7745677967061511E-4</c:v>
                </c:pt>
                <c:pt idx="319">
                  <c:v>-4.6351002984212908E-4</c:v>
                </c:pt>
                <c:pt idx="320">
                  <c:v>-5.7249996421870897E-4</c:v>
                </c:pt>
                <c:pt idx="321">
                  <c:v>-5.2700167552155452E-4</c:v>
                </c:pt>
                <c:pt idx="322">
                  <c:v>-8.5396362344214438E-4</c:v>
                </c:pt>
                <c:pt idx="323">
                  <c:v>-8.0306771868543514E-4</c:v>
                </c:pt>
                <c:pt idx="324">
                  <c:v>-2.6694758355028103E-4</c:v>
                </c:pt>
                <c:pt idx="325">
                  <c:v>-7.7521605558594775E-4</c:v>
                </c:pt>
                <c:pt idx="326">
                  <c:v>-9.5109476466870291E-4</c:v>
                </c:pt>
                <c:pt idx="327">
                  <c:v>-3.4225989318037442E-4</c:v>
                </c:pt>
                <c:pt idx="328">
                  <c:v>-5.3802111804812647E-4</c:v>
                </c:pt>
                <c:pt idx="329">
                  <c:v>-2.6483736970439598E-4</c:v>
                </c:pt>
                <c:pt idx="330">
                  <c:v>-3.9736129067546866E-4</c:v>
                </c:pt>
                <c:pt idx="331">
                  <c:v>-2.0164019899016061E-5</c:v>
                </c:pt>
                <c:pt idx="332">
                  <c:v>-3.370339857005078E-4</c:v>
                </c:pt>
                <c:pt idx="333">
                  <c:v>-1.8730423105850491E-4</c:v>
                </c:pt>
                <c:pt idx="334">
                  <c:v>-4.6402508617604532E-4</c:v>
                </c:pt>
                <c:pt idx="335">
                  <c:v>-7.4682168262674153E-4</c:v>
                </c:pt>
                <c:pt idx="336">
                  <c:v>-1.7025255090263869E-4</c:v>
                </c:pt>
                <c:pt idx="337">
                  <c:v>-2.886127826601248E-4</c:v>
                </c:pt>
                <c:pt idx="338">
                  <c:v>-4.8500945479734714E-4</c:v>
                </c:pt>
                <c:pt idx="339">
                  <c:v>-1.9352024886132302E-4</c:v>
                </c:pt>
                <c:pt idx="340">
                  <c:v>-4.2467138523760717E-4</c:v>
                </c:pt>
                <c:pt idx="341">
                  <c:v>-2.0231038459217476E-4</c:v>
                </c:pt>
                <c:pt idx="342">
                  <c:v>-3.7868604614188506E-4</c:v>
                </c:pt>
                <c:pt idx="343">
                  <c:v>-3.6147853395873675E-4</c:v>
                </c:pt>
                <c:pt idx="344">
                  <c:v>-2.6614440648353721E-4</c:v>
                </c:pt>
                <c:pt idx="345">
                  <c:v>-5.0928136348504793E-4</c:v>
                </c:pt>
                <c:pt idx="346">
                  <c:v>-4.0242147714752985E-4</c:v>
                </c:pt>
                <c:pt idx="347">
                  <c:v>-5.1843484808988816E-4</c:v>
                </c:pt>
                <c:pt idx="348">
                  <c:v>-6.8967315867396461E-4</c:v>
                </c:pt>
                <c:pt idx="349">
                  <c:v>-1.7688696343087784E-4</c:v>
                </c:pt>
                <c:pt idx="350">
                  <c:v>-1.2181257105736698E-4</c:v>
                </c:pt>
                <c:pt idx="351">
                  <c:v>-1.0732414793324097E-4</c:v>
                </c:pt>
                <c:pt idx="352">
                  <c:v>-4.9316387835673936E-5</c:v>
                </c:pt>
                <c:pt idx="353">
                  <c:v>-1.2474760368552662E-4</c:v>
                </c:pt>
                <c:pt idx="354">
                  <c:v>-4.7584091825703112E-4</c:v>
                </c:pt>
                <c:pt idx="355">
                  <c:v>-4.2671899538149205E-4</c:v>
                </c:pt>
                <c:pt idx="356">
                  <c:v>-4.1818889360001332E-4</c:v>
                </c:pt>
                <c:pt idx="357">
                  <c:v>-1.8884479282277322E-4</c:v>
                </c:pt>
                <c:pt idx="358">
                  <c:v>-2.8477361950174362E-4</c:v>
                </c:pt>
                <c:pt idx="359">
                  <c:v>-1.2208060226437389E-4</c:v>
                </c:pt>
                <c:pt idx="360">
                  <c:v>-5.0873128232264975E-4</c:v>
                </c:pt>
                <c:pt idx="361">
                  <c:v>-2.2977272859481257E-4</c:v>
                </c:pt>
                <c:pt idx="362">
                  <c:v>-3.6073881636933258E-4</c:v>
                </c:pt>
                <c:pt idx="363">
                  <c:v>-2.4445964233232864E-4</c:v>
                </c:pt>
                <c:pt idx="364">
                  <c:v>-1.0479403605501147E-4</c:v>
                </c:pt>
                <c:pt idx="365">
                  <c:v>-3.3188256015370676E-4</c:v>
                </c:pt>
                <c:pt idx="366">
                  <c:v>-2.3880179742041818E-4</c:v>
                </c:pt>
                <c:pt idx="367">
                  <c:v>-1.3399398192237566E-4</c:v>
                </c:pt>
                <c:pt idx="368">
                  <c:v>-1.1361881760696413E-4</c:v>
                </c:pt>
                <c:pt idx="369">
                  <c:v>7.2840851480515667E-5</c:v>
                </c:pt>
                <c:pt idx="370">
                  <c:v>3.496106211708927E-5</c:v>
                </c:pt>
                <c:pt idx="371">
                  <c:v>4.3699799854746146E-5</c:v>
                </c:pt>
                <c:pt idx="372">
                  <c:v>-4.0784697581397467E-5</c:v>
                </c:pt>
                <c:pt idx="373">
                  <c:v>3.2337757682410206E-4</c:v>
                </c:pt>
                <c:pt idx="374">
                  <c:v>2.1842772808944311E-4</c:v>
                </c:pt>
                <c:pt idx="375">
                  <c:v>3.7270191417371201E-4</c:v>
                </c:pt>
                <c:pt idx="376">
                  <c:v>4.9189966411122832E-4</c:v>
                </c:pt>
                <c:pt idx="377">
                  <c:v>3.7819832138241694E-5</c:v>
                </c:pt>
                <c:pt idx="378">
                  <c:v>4.5963903789991711E-4</c:v>
                </c:pt>
                <c:pt idx="379">
                  <c:v>3.4602478584266905E-4</c:v>
                </c:pt>
                <c:pt idx="380">
                  <c:v>8.4296199404110261E-4</c:v>
                </c:pt>
                <c:pt idx="381">
                  <c:v>3.3109216850846224E-4</c:v>
                </c:pt>
                <c:pt idx="382">
                  <c:v>4.9066716217271988E-4</c:v>
                </c:pt>
                <c:pt idx="383">
                  <c:v>8.7057963191972121E-5</c:v>
                </c:pt>
                <c:pt idx="384">
                  <c:v>6.0645101384682043E-4</c:v>
                </c:pt>
                <c:pt idx="385">
                  <c:v>7.5977925802628299E-4</c:v>
                </c:pt>
                <c:pt idx="386">
                  <c:v>7.8817962381827478E-4</c:v>
                </c:pt>
                <c:pt idx="387">
                  <c:v>2.4321671477922635E-4</c:v>
                </c:pt>
                <c:pt idx="388">
                  <c:v>1.2621036024951238E-3</c:v>
                </c:pt>
                <c:pt idx="389">
                  <c:v>5.5797924779787955E-4</c:v>
                </c:pt>
                <c:pt idx="390">
                  <c:v>8.2061002531164107E-4</c:v>
                </c:pt>
                <c:pt idx="391">
                  <c:v>4.07081485587657E-4</c:v>
                </c:pt>
                <c:pt idx="392">
                  <c:v>1.3563861256127296E-4</c:v>
                </c:pt>
                <c:pt idx="393">
                  <c:v>3.9531850552299019E-4</c:v>
                </c:pt>
                <c:pt idx="394">
                  <c:v>3.3747436492803651E-4</c:v>
                </c:pt>
                <c:pt idx="395">
                  <c:v>2.3644070240202986E-4</c:v>
                </c:pt>
                <c:pt idx="396">
                  <c:v>1.7872997935963753E-4</c:v>
                </c:pt>
                <c:pt idx="397">
                  <c:v>2.8822264622974103E-4</c:v>
                </c:pt>
                <c:pt idx="398">
                  <c:v>1.2966281904258636E-4</c:v>
                </c:pt>
                <c:pt idx="399">
                  <c:v>4.4943949708886599E-4</c:v>
                </c:pt>
                <c:pt idx="400">
                  <c:v>-3.1677009690311841E-5</c:v>
                </c:pt>
                <c:pt idx="401">
                  <c:v>8.6394581331861175E-5</c:v>
                </c:pt>
                <c:pt idx="402">
                  <c:v>-6.3350553165419932E-5</c:v>
                </c:pt>
                <c:pt idx="403">
                  <c:v>3.5420962298271519E-4</c:v>
                </c:pt>
                <c:pt idx="404">
                  <c:v>1.3242173443694938E-4</c:v>
                </c:pt>
                <c:pt idx="405">
                  <c:v>5.7567044018380642E-6</c:v>
                </c:pt>
                <c:pt idx="406">
                  <c:v>3.7418363205699023E-5</c:v>
                </c:pt>
                <c:pt idx="407">
                  <c:v>-3.0221393292584331E-4</c:v>
                </c:pt>
                <c:pt idx="408">
                  <c:v>9.5010235193537795E-5</c:v>
                </c:pt>
                <c:pt idx="409">
                  <c:v>6.3334139404291889E-5</c:v>
                </c:pt>
                <c:pt idx="410">
                  <c:v>-3.1089335782097383E-4</c:v>
                </c:pt>
                <c:pt idx="411">
                  <c:v>5.7590748621993981E-5</c:v>
                </c:pt>
                <c:pt idx="412">
                  <c:v>-9.5019262996043352E-5</c:v>
                </c:pt>
                <c:pt idx="413">
                  <c:v>-2.1885303730584393E-4</c:v>
                </c:pt>
                <c:pt idx="414">
                  <c:v>-1.1521102339040468E-5</c:v>
                </c:pt>
                <c:pt idx="415">
                  <c:v>-6.0774515028017007E-4</c:v>
                </c:pt>
                <c:pt idx="416">
                  <c:v>1.4410301636402778E-5</c:v>
                </c:pt>
                <c:pt idx="417">
                  <c:v>-6.0522394727091644E-5</c:v>
                </c:pt>
                <c:pt idx="418">
                  <c:v>-4.8132627003849571E-4</c:v>
                </c:pt>
                <c:pt idx="419">
                  <c:v>7.2089529428387422E-5</c:v>
                </c:pt>
                <c:pt idx="420">
                  <c:v>-5.9685827643463085E-4</c:v>
                </c:pt>
                <c:pt idx="421">
                  <c:v>-3.1736048400343719E-5</c:v>
                </c:pt>
                <c:pt idx="422">
                  <c:v>-2.0773345489577544E-4</c:v>
                </c:pt>
                <c:pt idx="423">
                  <c:v>-1.9046189896299026E-4</c:v>
                </c:pt>
                <c:pt idx="424">
                  <c:v>-1.298851238237253E-4</c:v>
                </c:pt>
                <c:pt idx="425">
                  <c:v>-3.8681927745631839E-4</c:v>
                </c:pt>
                <c:pt idx="426">
                  <c:v>-2.5412887221654135E-4</c:v>
                </c:pt>
                <c:pt idx="427">
                  <c:v>-9.2433989133167138E-5</c:v>
                </c:pt>
                <c:pt idx="428">
                  <c:v>-8.6664875592612489E-5</c:v>
                </c:pt>
                <c:pt idx="429">
                  <c:v>-2.4268268372384938E-4</c:v>
                </c:pt>
                <c:pt idx="430">
                  <c:v>-3.2076567633865238E-4</c:v>
                </c:pt>
                <c:pt idx="431">
                  <c:v>4.0469913509921795E-5</c:v>
                </c:pt>
                <c:pt idx="432">
                  <c:v>-5.2030640265943173E-4</c:v>
                </c:pt>
                <c:pt idx="433">
                  <c:v>-6.3626109841785627E-5</c:v>
                </c:pt>
                <c:pt idx="434">
                  <c:v>-2.8633571271563518E-4</c:v>
                </c:pt>
                <c:pt idx="435">
                  <c:v>-2.4591420776565176E-4</c:v>
                </c:pt>
                <c:pt idx="436">
                  <c:v>-1.880982972763956E-4</c:v>
                </c:pt>
                <c:pt idx="437">
                  <c:v>-1.5340131230479059E-4</c:v>
                </c:pt>
                <c:pt idx="438">
                  <c:v>-3.7632509856888596E-5</c:v>
                </c:pt>
                <c:pt idx="439">
                  <c:v>1.7369504361264276E-5</c:v>
                </c:pt>
                <c:pt idx="440">
                  <c:v>-2.7501237555682678E-4</c:v>
                </c:pt>
                <c:pt idx="441">
                  <c:v>-1.0424388435881227E-4</c:v>
                </c:pt>
                <c:pt idx="442">
                  <c:v>-2.0561353921721981E-4</c:v>
                </c:pt>
                <c:pt idx="443">
                  <c:v>-2.4331111671105354E-4</c:v>
                </c:pt>
                <c:pt idx="444">
                  <c:v>1.5934962176178402E-4</c:v>
                </c:pt>
                <c:pt idx="445">
                  <c:v>-1.6222103775109797E-4</c:v>
                </c:pt>
                <c:pt idx="446">
                  <c:v>-1.2748006675322721E-4</c:v>
                </c:pt>
                <c:pt idx="447">
                  <c:v>-1.9993741089752159E-4</c:v>
                </c:pt>
                <c:pt idx="448">
                  <c:v>-1.7389338596507375E-4</c:v>
                </c:pt>
                <c:pt idx="449">
                  <c:v>4.9278361871296639E-5</c:v>
                </c:pt>
                <c:pt idx="450">
                  <c:v>-4.2029472805471535E-4</c:v>
                </c:pt>
                <c:pt idx="451">
                  <c:v>7.24950775843336E-5</c:v>
                </c:pt>
                <c:pt idx="452">
                  <c:v>-8.9887379811970369E-5</c:v>
                </c:pt>
                <c:pt idx="453">
                  <c:v>-1.4499267786971526E-4</c:v>
                </c:pt>
                <c:pt idx="454">
                  <c:v>-9.8609318580522576E-5</c:v>
                </c:pt>
                <c:pt idx="455">
                  <c:v>-3.3646497138606346E-4</c:v>
                </c:pt>
                <c:pt idx="456">
                  <c:v>-1.9730447271826268E-4</c:v>
                </c:pt>
                <c:pt idx="457">
                  <c:v>8.7063268878750932E-6</c:v>
                </c:pt>
                <c:pt idx="458">
                  <c:v>-2.0895002611887037E-4</c:v>
                </c:pt>
                <c:pt idx="459">
                  <c:v>1.1610760853209001E-5</c:v>
                </c:pt>
                <c:pt idx="460">
                  <c:v>-5.3118614155678312E-4</c:v>
                </c:pt>
                <c:pt idx="461">
                  <c:v>-9.8742772174365001E-5</c:v>
                </c:pt>
                <c:pt idx="462">
                  <c:v>-2.6140373807337358E-4</c:v>
                </c:pt>
                <c:pt idx="463">
                  <c:v>-1.5397800729222144E-4</c:v>
                </c:pt>
                <c:pt idx="464">
                  <c:v>-2.9928636184017865E-4</c:v>
                </c:pt>
                <c:pt idx="465">
                  <c:v>-1.4532813639922537E-4</c:v>
                </c:pt>
                <c:pt idx="466">
                  <c:v>-2.0058197843586534E-4</c:v>
                </c:pt>
                <c:pt idx="467">
                  <c:v>-1.8026924083403006E-4</c:v>
                </c:pt>
                <c:pt idx="468">
                  <c:v>-3.082578198611019E-4</c:v>
                </c:pt>
                <c:pt idx="469">
                  <c:v>-2.5599106358475954E-4</c:v>
                </c:pt>
                <c:pt idx="470">
                  <c:v>2.9097342248762814E-5</c:v>
                </c:pt>
                <c:pt idx="471">
                  <c:v>-1.8912722151742667E-4</c:v>
                </c:pt>
                <c:pt idx="472">
                  <c:v>-3.0266079582330629E-4</c:v>
                </c:pt>
                <c:pt idx="473">
                  <c:v>-3.1148567020367057E-4</c:v>
                </c:pt>
                <c:pt idx="474">
                  <c:v>-3.7855844942447092E-4</c:v>
                </c:pt>
                <c:pt idx="475">
                  <c:v>-1.9226399594507448E-4</c:v>
                </c:pt>
                <c:pt idx="476">
                  <c:v>-1.5733715604349108E-4</c:v>
                </c:pt>
                <c:pt idx="477">
                  <c:v>-3.088956107681895E-4</c:v>
                </c:pt>
                <c:pt idx="478">
                  <c:v>-6.1215209355980349E-5</c:v>
                </c:pt>
                <c:pt idx="479">
                  <c:v>-9.9990962915885717E-4</c:v>
                </c:pt>
                <c:pt idx="480">
                  <c:v>-2.7430198898126257E-4</c:v>
                </c:pt>
                <c:pt idx="481">
                  <c:v>-1.3426971867580573E-4</c:v>
                </c:pt>
                <c:pt idx="482">
                  <c:v>-5.6342468792691669E-4</c:v>
                </c:pt>
                <c:pt idx="483">
                  <c:v>-4.8195586452659533E-4</c:v>
                </c:pt>
                <c:pt idx="484">
                  <c:v>-3.8282825330959724E-4</c:v>
                </c:pt>
                <c:pt idx="485">
                  <c:v>-4.4144431223858138E-4</c:v>
                </c:pt>
                <c:pt idx="486">
                  <c:v>-2.9247633866358314E-5</c:v>
                </c:pt>
                <c:pt idx="487">
                  <c:v>-5.1184856302166626E-4</c:v>
                </c:pt>
                <c:pt idx="488">
                  <c:v>5.2674242003059035E-5</c:v>
                </c:pt>
                <c:pt idx="489">
                  <c:v>-4.7404320816057943E-4</c:v>
                </c:pt>
                <c:pt idx="490">
                  <c:v>-1.6101692434256076E-4</c:v>
                </c:pt>
                <c:pt idx="491">
                  <c:v>-7.9057401529580851E-5</c:v>
                </c:pt>
                <c:pt idx="492">
                  <c:v>-4.6266877893508251E-4</c:v>
                </c:pt>
                <c:pt idx="493">
                  <c:v>-2.6073785884406231E-4</c:v>
                </c:pt>
                <c:pt idx="494">
                  <c:v>-5.3040293040296227E-4</c:v>
                </c:pt>
                <c:pt idx="495">
                  <c:v>-9.382265758550723E-5</c:v>
                </c:pt>
                <c:pt idx="496">
                  <c:v>1.1142486005910612E-4</c:v>
                </c:pt>
                <c:pt idx="497">
                  <c:v>-4.4858169024408756E-4</c:v>
                </c:pt>
                <c:pt idx="498">
                  <c:v>6.1597667501578357E-5</c:v>
                </c:pt>
                <c:pt idx="499">
                  <c:v>-1.1732166373845665E-5</c:v>
                </c:pt>
                <c:pt idx="500">
                  <c:v>0</c:v>
                </c:pt>
                <c:pt idx="501">
                  <c:v>3.2263836052814909E-5</c:v>
                </c:pt>
                <c:pt idx="502">
                  <c:v>-9.3855404018183819E-5</c:v>
                </c:pt>
                <c:pt idx="503">
                  <c:v>-8.7997700326525319E-6</c:v>
                </c:pt>
                <c:pt idx="504">
                  <c:v>7.3332062244357843E-5</c:v>
                </c:pt>
                <c:pt idx="505">
                  <c:v>-3.4610195342299477E-4</c:v>
                </c:pt>
                <c:pt idx="506">
                  <c:v>8.8022486811389911E-5</c:v>
                </c:pt>
                <c:pt idx="507">
                  <c:v>-5.9850022883833898E-4</c:v>
                </c:pt>
                <c:pt idx="508">
                  <c:v>8.8067447923112496E-6</c:v>
                </c:pt>
                <c:pt idx="509">
                  <c:v>1.8494001191826648E-4</c:v>
                </c:pt>
                <c:pt idx="510">
                  <c:v>-9.09854012456357E-5</c:v>
                </c:pt>
                <c:pt idx="511">
                  <c:v>3.8158640143448608E-5</c:v>
                </c:pt>
                <c:pt idx="512">
                  <c:v>-7.308568342452304E-4</c:v>
                </c:pt>
                <c:pt idx="513">
                  <c:v>-1.7036425640404307E-4</c:v>
                </c:pt>
                <c:pt idx="514">
                  <c:v>5.8756305285623256E-6</c:v>
                </c:pt>
                <c:pt idx="515">
                  <c:v>-5.5230602454225952E-4</c:v>
                </c:pt>
                <c:pt idx="516">
                  <c:v>-1.6460760193193202E-4</c:v>
                </c:pt>
                <c:pt idx="517">
                  <c:v>-4.5568533604578576E-4</c:v>
                </c:pt>
                <c:pt idx="518">
                  <c:v>1.4117979246575096E-4</c:v>
                </c:pt>
                <c:pt idx="519">
                  <c:v>-1.7056816845073541E-4</c:v>
                </c:pt>
                <c:pt idx="520">
                  <c:v>-6.0003176638767641E-4</c:v>
                </c:pt>
                <c:pt idx="521">
                  <c:v>-9.1236042357167868E-5</c:v>
                </c:pt>
                <c:pt idx="522">
                  <c:v>-4.2090143547990344E-4</c:v>
                </c:pt>
                <c:pt idx="523">
                  <c:v>-2.7973757670696209E-4</c:v>
                </c:pt>
                <c:pt idx="524">
                  <c:v>-5.3017740325067564E-5</c:v>
                </c:pt>
                <c:pt idx="525">
                  <c:v>-5.3020551354809875E-5</c:v>
                </c:pt>
                <c:pt idx="526">
                  <c:v>-8.424823181814034E-4</c:v>
                </c:pt>
                <c:pt idx="527">
                  <c:v>8.2550333591946412E-5</c:v>
                </c:pt>
                <c:pt idx="528">
                  <c:v>-2.3289064457643338E-4</c:v>
                </c:pt>
                <c:pt idx="529">
                  <c:v>-8.1678146820152175E-4</c:v>
                </c:pt>
                <c:pt idx="530">
                  <c:v>-1.2689643775143367E-4</c:v>
                </c:pt>
                <c:pt idx="531">
                  <c:v>-3.3941726482800139E-4</c:v>
                </c:pt>
                <c:pt idx="532">
                  <c:v>-8.8573697746285873E-6</c:v>
                </c:pt>
                <c:pt idx="533">
                  <c:v>-4.0449013575516446E-4</c:v>
                </c:pt>
                <c:pt idx="534">
                  <c:v>-3.396729097563389E-4</c:v>
                </c:pt>
                <c:pt idx="535">
                  <c:v>-5.4661600373473451E-4</c:v>
                </c:pt>
                <c:pt idx="536">
                  <c:v>-2.1285338835996814E-4</c:v>
                </c:pt>
                <c:pt idx="537">
                  <c:v>-1.052665817043108E-3</c:v>
                </c:pt>
                <c:pt idx="538">
                  <c:v>-1.1840169551236013E-4</c:v>
                </c:pt>
                <c:pt idx="539">
                  <c:v>-6.6608840325288465E-4</c:v>
                </c:pt>
                <c:pt idx="540">
                  <c:v>1.0960754573896558E-4</c:v>
                </c:pt>
                <c:pt idx="541">
                  <c:v>-3.1990047540775279E-4</c:v>
                </c:pt>
                <c:pt idx="542">
                  <c:v>2.133352296465052E-4</c:v>
                </c:pt>
                <c:pt idx="543">
                  <c:v>-1.6885436755154082E-4</c:v>
                </c:pt>
                <c:pt idx="544">
                  <c:v>2.1628860603484235E-4</c:v>
                </c:pt>
                <c:pt idx="545">
                  <c:v>-2.1031740154331402E-4</c:v>
                </c:pt>
                <c:pt idx="546">
                  <c:v>5.9256801199447651E-5</c:v>
                </c:pt>
                <c:pt idx="547">
                  <c:v>2.8145312768490527E-4</c:v>
                </c:pt>
                <c:pt idx="548">
                  <c:v>9.1816757446849806E-5</c:v>
                </c:pt>
                <c:pt idx="549">
                  <c:v>2.6654030681694252E-5</c:v>
                </c:pt>
                <c:pt idx="550">
                  <c:v>-2.0730360204890275E-5</c:v>
                </c:pt>
                <c:pt idx="551">
                  <c:v>9.1807784115438551E-5</c:v>
                </c:pt>
                <c:pt idx="552">
                  <c:v>-8.5876817109031833E-5</c:v>
                </c:pt>
                <c:pt idx="553">
                  <c:v>-7.6999620924889101E-5</c:v>
                </c:pt>
                <c:pt idx="554">
                  <c:v>-2.6655767419558885E-5</c:v>
                </c:pt>
                <c:pt idx="555">
                  <c:v>-9.7740419217506869E-5</c:v>
                </c:pt>
                <c:pt idx="556">
                  <c:v>8.8863612126566238E-6</c:v>
                </c:pt>
                <c:pt idx="557">
                  <c:v>-3.2583034902278207E-5</c:v>
                </c:pt>
                <c:pt idx="558">
                  <c:v>1.7773143595145591E-4</c:v>
                </c:pt>
                <c:pt idx="559">
                  <c:v>3.2578306401909174E-5</c:v>
                </c:pt>
                <c:pt idx="560">
                  <c:v>-2.635795284592346E-4</c:v>
                </c:pt>
                <c:pt idx="561">
                  <c:v>7.7021062298232579E-5</c:v>
                </c:pt>
                <c:pt idx="562">
                  <c:v>-8.8863612128786684E-6</c:v>
                </c:pt>
                <c:pt idx="563">
                  <c:v>-2.073502708876962E-5</c:v>
                </c:pt>
                <c:pt idx="564">
                  <c:v>2.1624119483631965E-4</c:v>
                </c:pt>
                <c:pt idx="565">
                  <c:v>-1.4511681903939255E-4</c:v>
                </c:pt>
                <c:pt idx="566">
                  <c:v>-5.9239951423206705E-6</c:v>
                </c:pt>
                <c:pt idx="567">
                  <c:v>1.0959455937054052E-4</c:v>
                </c:pt>
                <c:pt idx="568">
                  <c:v>-1.0069747812047058E-4</c:v>
                </c:pt>
                <c:pt idx="569">
                  <c:v>1.2440352950582323E-4</c:v>
                </c:pt>
                <c:pt idx="570">
                  <c:v>-2.9616203617410797E-5</c:v>
                </c:pt>
                <c:pt idx="571">
                  <c:v>9.1812950364644763E-5</c:v>
                </c:pt>
                <c:pt idx="572">
                  <c:v>-1.2438031947958894E-4</c:v>
                </c:pt>
                <c:pt idx="573">
                  <c:v>1.510520329826015E-4</c:v>
                </c:pt>
                <c:pt idx="574">
                  <c:v>2.9613572492426243E-5</c:v>
                </c:pt>
                <c:pt idx="575">
                  <c:v>1.5102474732975324E-4</c:v>
                </c:pt>
                <c:pt idx="576">
                  <c:v>-2.6647401582313712E-5</c:v>
                </c:pt>
                <c:pt idx="577">
                  <c:v>-9.4748841547254159E-5</c:v>
                </c:pt>
                <c:pt idx="578">
                  <c:v>3.7607009709716976E-4</c:v>
                </c:pt>
                <c:pt idx="579">
                  <c:v>1.7760412041556428E-4</c:v>
                </c:pt>
                <c:pt idx="580">
                  <c:v>4.1729556956404679E-4</c:v>
                </c:pt>
                <c:pt idx="581">
                  <c:v>2.7512269584728521E-4</c:v>
                </c:pt>
                <c:pt idx="582">
                  <c:v>6.5064887437848995E-5</c:v>
                </c:pt>
                <c:pt idx="583">
                  <c:v>-2.3658419735839153E-5</c:v>
                </c:pt>
                <c:pt idx="584">
                  <c:v>2.661635190359668E-5</c:v>
                </c:pt>
                <c:pt idx="585">
                  <c:v>5.9145874427013467E-6</c:v>
                </c:pt>
                <c:pt idx="586">
                  <c:v>4.1401867224344358E-5</c:v>
                </c:pt>
                <c:pt idx="587">
                  <c:v>-1.7742922791663673E-5</c:v>
                </c:pt>
                <c:pt idx="588">
                  <c:v>-1.4786031340530137E-5</c:v>
                </c:pt>
                <c:pt idx="589">
                  <c:v>-4.140149991715969E-5</c:v>
                </c:pt>
                <c:pt idx="590">
                  <c:v>-9.7593290313446879E-5</c:v>
                </c:pt>
                <c:pt idx="591">
                  <c:v>1.7745966489690623E-4</c:v>
                </c:pt>
                <c:pt idx="592">
                  <c:v>-1.0941404344033678E-4</c:v>
                </c:pt>
                <c:pt idx="593">
                  <c:v>-5.0276818246319799E-5</c:v>
                </c:pt>
                <c:pt idx="594">
                  <c:v>1.094315180516503E-4</c:v>
                </c:pt>
                <c:pt idx="595">
                  <c:v>4.7316559612875508E-5</c:v>
                </c:pt>
                <c:pt idx="596">
                  <c:v>-5.6185756023729994E-5</c:v>
                </c:pt>
                <c:pt idx="597">
                  <c:v>-2.2475565216095728E-4</c:v>
                </c:pt>
                <c:pt idx="598">
                  <c:v>2.5142796293065039E-4</c:v>
                </c:pt>
                <c:pt idx="599">
                  <c:v>-2.7502262282863565E-4</c:v>
                </c:pt>
                <c:pt idx="600">
                  <c:v>2.4255977471510093E-4</c:v>
                </c:pt>
                <c:pt idx="601">
                  <c:v>-1.2716513427746268E-4</c:v>
                </c:pt>
                <c:pt idx="602">
                  <c:v>-2.2478556640048719E-4</c:v>
                </c:pt>
                <c:pt idx="603">
                  <c:v>4.4079710316435872E-4</c:v>
                </c:pt>
                <c:pt idx="604">
                  <c:v>-1.5968158309498381E-4</c:v>
                </c:pt>
                <c:pt idx="605">
                  <c:v>1.6562216261140073E-4</c:v>
                </c:pt>
                <c:pt idx="606">
                  <c:v>-1.2715310120492429E-4</c:v>
                </c:pt>
                <c:pt idx="607">
                  <c:v>-8.2807897507586326E-5</c:v>
                </c:pt>
                <c:pt idx="608">
                  <c:v>5.6195726758634379E-5</c:v>
                </c:pt>
                <c:pt idx="609">
                  <c:v>-7.9852598019014565E-5</c:v>
                </c:pt>
                <c:pt idx="610">
                  <c:v>8.2816714779054834E-5</c:v>
                </c:pt>
                <c:pt idx="611">
                  <c:v>3.5489938602584203E-5</c:v>
                </c:pt>
                <c:pt idx="612">
                  <c:v>-2.0701729481653608E-5</c:v>
                </c:pt>
                <c:pt idx="613">
                  <c:v>-2.9574511502983292E-5</c:v>
                </c:pt>
                <c:pt idx="614">
                  <c:v>-9.1683697159838928E-5</c:v>
                </c:pt>
                <c:pt idx="615">
                  <c:v>-5.9156196019483076E-6</c:v>
                </c:pt>
                <c:pt idx="616">
                  <c:v>-2.3662618387043644E-5</c:v>
                </c:pt>
                <c:pt idx="617">
                  <c:v>6.8031637669330181E-5</c:v>
                </c:pt>
                <c:pt idx="618">
                  <c:v>-3.2534656803751005E-5</c:v>
                </c:pt>
                <c:pt idx="619">
                  <c:v>4.4366884557334174E-5</c:v>
                </c:pt>
                <c:pt idx="620">
                  <c:v>8.872983244812005E-6</c:v>
                </c:pt>
                <c:pt idx="621">
                  <c:v>-4.140688774001422E-5</c:v>
                </c:pt>
                <c:pt idx="622">
                  <c:v>6.5070660822064141E-5</c:v>
                </c:pt>
                <c:pt idx="623">
                  <c:v>-7.985425120371481E-5</c:v>
                </c:pt>
                <c:pt idx="624">
                  <c:v>7.690282736216858E-5</c:v>
                </c:pt>
                <c:pt idx="625">
                  <c:v>-9.1684781804990401E-5</c:v>
                </c:pt>
                <c:pt idx="626">
                  <c:v>6.2114740715379924E-5</c:v>
                </c:pt>
                <c:pt idx="627">
                  <c:v>-7.3941527040433108E-5</c:v>
                </c:pt>
                <c:pt idx="628">
                  <c:v>2.9578797917650945E-6</c:v>
                </c:pt>
                <c:pt idx="629">
                  <c:v>-1.4789355213595812E-5</c:v>
                </c:pt>
                <c:pt idx="630">
                  <c:v>-5.9158295767858249E-5</c:v>
                </c:pt>
                <c:pt idx="631">
                  <c:v>-3.2538987623342841E-5</c:v>
                </c:pt>
                <c:pt idx="632">
                  <c:v>3.8456418524290825E-5</c:v>
                </c:pt>
                <c:pt idx="633">
                  <c:v>1.0649060220435658E-4</c:v>
                </c:pt>
                <c:pt idx="634">
                  <c:v>-2.0704301170737516E-5</c:v>
                </c:pt>
                <c:pt idx="635">
                  <c:v>-2.3662548397251904E-5</c:v>
                </c:pt>
                <c:pt idx="636">
                  <c:v>2.0705219786032458E-5</c:v>
                </c:pt>
                <c:pt idx="637">
                  <c:v>2.662044568535471E-5</c:v>
                </c:pt>
                <c:pt idx="638">
                  <c:v>-4.1408479865112646E-5</c:v>
                </c:pt>
                <c:pt idx="639">
                  <c:v>1.4789355213817856E-5</c:v>
                </c:pt>
                <c:pt idx="640">
                  <c:v>-3.2536100282198888E-5</c:v>
                </c:pt>
                <c:pt idx="641">
                  <c:v>5.0284700140457161E-5</c:v>
                </c:pt>
                <c:pt idx="642">
                  <c:v>2.9577748068554399E-6</c:v>
                </c:pt>
                <c:pt idx="643">
                  <c:v>2.9577660584534371E-5</c:v>
                </c:pt>
                <c:pt idx="644">
                  <c:v>3.2534464349476266E-5</c:v>
                </c:pt>
                <c:pt idx="645">
                  <c:v>6.5066811785419176E-5</c:v>
                </c:pt>
                <c:pt idx="646">
                  <c:v>-1.6265644592716733E-4</c:v>
                </c:pt>
                <c:pt idx="647">
                  <c:v>1.0944122858136396E-4</c:v>
                </c:pt>
                <c:pt idx="648">
                  <c:v>-5.3235852572108833E-5</c:v>
                </c:pt>
                <c:pt idx="649">
                  <c:v>6.8027210884391565E-5</c:v>
                </c:pt>
                <c:pt idx="650">
                  <c:v>0</c:v>
                </c:pt>
                <c:pt idx="651">
                  <c:v>-1.1238513795275296E-4</c:v>
                </c:pt>
                <c:pt idx="652">
                  <c:v>5.3241048848740036E-5</c:v>
                </c:pt>
                <c:pt idx="653">
                  <c:v>1.1830714308946888E-4</c:v>
                </c:pt>
                <c:pt idx="654">
                  <c:v>-5.6189245378424069E-5</c:v>
                </c:pt>
                <c:pt idx="655">
                  <c:v>-3.2532443718813475E-5</c:v>
                </c:pt>
                <c:pt idx="656">
                  <c:v>-1.4492196395887724E-4</c:v>
                </c:pt>
                <c:pt idx="657">
                  <c:v>3.8454257182074514E-5</c:v>
                </c:pt>
                <c:pt idx="658">
                  <c:v>-1.1240042948801321E-4</c:v>
                </c:pt>
                <c:pt idx="659">
                  <c:v>5.9164770928932242E-5</c:v>
                </c:pt>
                <c:pt idx="660">
                  <c:v>1.0353222366510373E-4</c:v>
                </c:pt>
                <c:pt idx="661">
                  <c:v>-8.8732719302986318E-5</c:v>
                </c:pt>
                <c:pt idx="662">
                  <c:v>8.874059349794905E-6</c:v>
                </c:pt>
                <c:pt idx="663">
                  <c:v>2.6621941804583216E-5</c:v>
                </c:pt>
                <c:pt idx="664">
                  <c:v>-1.4789573941964562E-5</c:v>
                </c:pt>
                <c:pt idx="665">
                  <c:v>1.1240242434285008E-4</c:v>
                </c:pt>
                <c:pt idx="666">
                  <c:v>-5.9152521819982873E-5</c:v>
                </c:pt>
                <c:pt idx="667">
                  <c:v>-4.4367015785806707E-5</c:v>
                </c:pt>
                <c:pt idx="668">
                  <c:v>2.9579322870176838E-5</c:v>
                </c:pt>
                <c:pt idx="669">
                  <c:v>-1.1831379183813162E-5</c:v>
                </c:pt>
                <c:pt idx="670">
                  <c:v>-1.7747278750701589E-5</c:v>
                </c:pt>
                <c:pt idx="671">
                  <c:v>-9.1695900897414973E-5</c:v>
                </c:pt>
                <c:pt idx="672">
                  <c:v>1.9524143378224501E-4</c:v>
                </c:pt>
                <c:pt idx="673">
                  <c:v>1.3605080018574967E-4</c:v>
                </c:pt>
                <c:pt idx="674">
                  <c:v>-5.0272803891693307E-5</c:v>
                </c:pt>
                <c:pt idx="675">
                  <c:v>3.8445841638701239E-5</c:v>
                </c:pt>
                <c:pt idx="676">
                  <c:v>-1.5377745445099844E-4</c:v>
                </c:pt>
                <c:pt idx="677">
                  <c:v>7.3942839227569834E-5</c:v>
                </c:pt>
                <c:pt idx="678">
                  <c:v>-1.0055482604010013E-4</c:v>
                </c:pt>
                <c:pt idx="679">
                  <c:v>3.5493507645867339E-5</c:v>
                </c:pt>
                <c:pt idx="680">
                  <c:v>2.9576873251224711E-5</c:v>
                </c:pt>
                <c:pt idx="681">
                  <c:v>-5.6194397122899531E-5</c:v>
                </c:pt>
                <c:pt idx="682">
                  <c:v>1.4197277080563175E-4</c:v>
                </c:pt>
                <c:pt idx="683">
                  <c:v>3.5488154349838652E-5</c:v>
                </c:pt>
                <c:pt idx="684">
                  <c:v>8.5759996214740397E-5</c:v>
                </c:pt>
                <c:pt idx="685">
                  <c:v>3.3709659295877437E-4</c:v>
                </c:pt>
                <c:pt idx="686">
                  <c:v>-7.3899780074215826E-5</c:v>
                </c:pt>
                <c:pt idx="687">
                  <c:v>3.3996411161463236E-4</c:v>
                </c:pt>
                <c:pt idx="688">
                  <c:v>1.6253627514140057E-4</c:v>
                </c:pt>
                <c:pt idx="689">
                  <c:v>4.3138981388191056E-4</c:v>
                </c:pt>
                <c:pt idx="690">
                  <c:v>3.8394858633084006E-4</c:v>
                </c:pt>
                <c:pt idx="691">
                  <c:v>4.0741976340141761E-4</c:v>
                </c:pt>
                <c:pt idx="692">
                  <c:v>2.8035590444286385E-4</c:v>
                </c:pt>
                <c:pt idx="693">
                  <c:v>8.4378226877124263E-4</c:v>
                </c:pt>
                <c:pt idx="694">
                  <c:v>3.448926411111497E-4</c:v>
                </c:pt>
                <c:pt idx="695">
                  <c:v>4.8621936449655401E-4</c:v>
                </c:pt>
                <c:pt idx="696">
                  <c:v>6.5975883458313511E-4</c:v>
                </c:pt>
                <c:pt idx="697">
                  <c:v>6.1517268986466256E-4</c:v>
                </c:pt>
                <c:pt idx="698">
                  <c:v>5.7361207938777525E-4</c:v>
                </c:pt>
                <c:pt idx="699">
                  <c:v>2.7341200543284927E-4</c:v>
                </c:pt>
                <c:pt idx="700">
                  <c:v>3.2330214937204005E-5</c:v>
                </c:pt>
                <c:pt idx="701">
                  <c:v>8.2292432035391272E-5</c:v>
                </c:pt>
                <c:pt idx="702">
                  <c:v>2.6448962318958991E-5</c:v>
                </c:pt>
                <c:pt idx="703">
                  <c:v>5.2014916820208867E-4</c:v>
                </c:pt>
                <c:pt idx="704">
                  <c:v>6.3149114150107266E-4</c:v>
                </c:pt>
                <c:pt idx="705">
                  <c:v>1.8492481191967336E-4</c:v>
                </c:pt>
                <c:pt idx="706">
                  <c:v>1.3499950108886161E-4</c:v>
                </c:pt>
                <c:pt idx="707">
                  <c:v>3.1397819172029884E-4</c:v>
                </c:pt>
                <c:pt idx="708">
                  <c:v>1.2320509247709666E-4</c:v>
                </c:pt>
                <c:pt idx="709">
                  <c:v>6.4528050637058243E-5</c:v>
                </c:pt>
                <c:pt idx="710">
                  <c:v>1.8770585319649591E-4</c:v>
                </c:pt>
                <c:pt idx="711">
                  <c:v>1.4368532327724282E-4</c:v>
                </c:pt>
                <c:pt idx="712">
                  <c:v>2.052352582446737E-4</c:v>
                </c:pt>
                <c:pt idx="713">
                  <c:v>4.8953221825520643E-4</c:v>
                </c:pt>
                <c:pt idx="714">
                  <c:v>1.2305564752179698E-4</c:v>
                </c:pt>
                <c:pt idx="715">
                  <c:v>1.962789035332424E-4</c:v>
                </c:pt>
                <c:pt idx="716">
                  <c:v>2.9582505901859513E-4</c:v>
                </c:pt>
                <c:pt idx="717">
                  <c:v>-3.5137137318841383E-5</c:v>
                </c:pt>
                <c:pt idx="718">
                  <c:v>2.1083023188395167E-4</c:v>
                </c:pt>
                <c:pt idx="719">
                  <c:v>2.5469949850553952E-4</c:v>
                </c:pt>
                <c:pt idx="720">
                  <c:v>1.5512225389713308E-4</c:v>
                </c:pt>
                <c:pt idx="721">
                  <c:v>-2.9263810323865158E-6</c:v>
                </c:pt>
                <c:pt idx="722">
                  <c:v>7.0233350306425635E-5</c:v>
                </c:pt>
                <c:pt idx="723">
                  <c:v>1.0241644281361317E-4</c:v>
                </c:pt>
                <c:pt idx="724">
                  <c:v>-2.3114486931541389E-4</c:v>
                </c:pt>
                <c:pt idx="725">
                  <c:v>-4.6824974099912708E-5</c:v>
                </c:pt>
                <c:pt idx="726">
                  <c:v>0</c:v>
                </c:pt>
                <c:pt idx="727">
                  <c:v>-7.3167448095046161E-5</c:v>
                </c:pt>
                <c:pt idx="728">
                  <c:v>2.5756826290690427E-4</c:v>
                </c:pt>
                <c:pt idx="729">
                  <c:v>1.2582481089706832E-4</c:v>
                </c:pt>
                <c:pt idx="730">
                  <c:v>-1.7262162510101042E-4</c:v>
                </c:pt>
                <c:pt idx="731">
                  <c:v>1.2290440670836844E-4</c:v>
                </c:pt>
                <c:pt idx="732">
                  <c:v>-2.9259357874134029E-4</c:v>
                </c:pt>
                <c:pt idx="733">
                  <c:v>1.7560752888012843E-4</c:v>
                </c:pt>
                <c:pt idx="734">
                  <c:v>1.4046135703238427E-4</c:v>
                </c:pt>
                <c:pt idx="735">
                  <c:v>-1.4629336501070789E-4</c:v>
                </c:pt>
                <c:pt idx="736">
                  <c:v>1.8143031466455461E-4</c:v>
                </c:pt>
                <c:pt idx="737">
                  <c:v>-2.2528387230791314E-4</c:v>
                </c:pt>
                <c:pt idx="738">
                  <c:v>1.0242483480338294E-4</c:v>
                </c:pt>
                <c:pt idx="739">
                  <c:v>1.8434582105575359E-4</c:v>
                </c:pt>
                <c:pt idx="740">
                  <c:v>-4.0958187541684232E-5</c:v>
                </c:pt>
                <c:pt idx="741">
                  <c:v>2.5161060041312133E-4</c:v>
                </c:pt>
                <c:pt idx="742">
                  <c:v>2.1937265271265716E-4</c:v>
                </c:pt>
                <c:pt idx="743">
                  <c:v>1.4621635927114518E-4</c:v>
                </c:pt>
                <c:pt idx="744">
                  <c:v>4.6782394615307865E-5</c:v>
                </c:pt>
                <c:pt idx="745">
                  <c:v>6.1399020539365523E-5</c:v>
                </c:pt>
                <c:pt idx="746">
                  <c:v>1.3448483537303879E-4</c:v>
                </c:pt>
                <c:pt idx="747">
                  <c:v>1.4908270289848424E-4</c:v>
                </c:pt>
                <c:pt idx="748">
                  <c:v>1.8997904385020803E-4</c:v>
                </c:pt>
                <c:pt idx="749">
                  <c:v>1.8117636057590758E-4</c:v>
                </c:pt>
                <c:pt idx="750">
                  <c:v>1.6945686154223871E-4</c:v>
                </c:pt>
                <c:pt idx="751">
                  <c:v>1.8987637587342121E-4</c:v>
                </c:pt>
                <c:pt idx="752">
                  <c:v>1.9860219104961274E-4</c:v>
                </c:pt>
                <c:pt idx="753">
                  <c:v>4.3508603899411469E-4</c:v>
                </c:pt>
                <c:pt idx="754">
                  <c:v>2.8312074954039979E-4</c:v>
                </c:pt>
                <c:pt idx="755">
                  <c:v>2.3635350313822023E-4</c:v>
                </c:pt>
                <c:pt idx="756">
                  <c:v>3.0047726291471122E-4</c:v>
                </c:pt>
                <c:pt idx="757">
                  <c:v>2.3039391526746833E-4</c:v>
                </c:pt>
                <c:pt idx="758">
                  <c:v>2.7699215674847899E-4</c:v>
                </c:pt>
                <c:pt idx="759">
                  <c:v>6.9374608310379671E-4</c:v>
                </c:pt>
                <c:pt idx="760">
                  <c:v>6.2626892278827562E-4</c:v>
                </c:pt>
                <c:pt idx="761">
                  <c:v>7.9762923631365723E-4</c:v>
                </c:pt>
                <c:pt idx="762">
                  <c:v>3.1705217108024542E-4</c:v>
                </c:pt>
                <c:pt idx="763">
                  <c:v>3.7220013899341708E-4</c:v>
                </c:pt>
                <c:pt idx="764">
                  <c:v>8.6039258318337808E-4</c:v>
                </c:pt>
                <c:pt idx="765">
                  <c:v>5.7213388513743801E-4</c:v>
                </c:pt>
                <c:pt idx="766">
                  <c:v>6.4146846935764223E-4</c:v>
                </c:pt>
                <c:pt idx="767">
                  <c:v>2.3495763510794632E-4</c:v>
                </c:pt>
                <c:pt idx="768">
                  <c:v>2.2040229218389662E-4</c:v>
                </c:pt>
                <c:pt idx="769">
                  <c:v>6.6975935053648072E-4</c:v>
                </c:pt>
                <c:pt idx="770">
                  <c:v>6.83798325853191E-4</c:v>
                </c:pt>
                <c:pt idx="771">
                  <c:v>3.0691988522346669E-4</c:v>
                </c:pt>
                <c:pt idx="772">
                  <c:v>1.4183452831328935E-4</c:v>
                </c:pt>
                <c:pt idx="773">
                  <c:v>1.9390950503872517E-4</c:v>
                </c:pt>
                <c:pt idx="774">
                  <c:v>4.5140325646930712E-4</c:v>
                </c:pt>
                <c:pt idx="775">
                  <c:v>3.528612127434716E-4</c:v>
                </c:pt>
                <c:pt idx="776">
                  <c:v>7.2282120005651151E-5</c:v>
                </c:pt>
                <c:pt idx="777">
                  <c:v>4.3366137407074845E-5</c:v>
                </c:pt>
                <c:pt idx="778">
                  <c:v>1.4454752288917128E-4</c:v>
                </c:pt>
                <c:pt idx="779">
                  <c:v>1.0984024026106098E-4</c:v>
                </c:pt>
                <c:pt idx="780">
                  <c:v>1.9075420165037826E-4</c:v>
                </c:pt>
                <c:pt idx="781">
                  <c:v>4.5078757791250368E-4</c:v>
                </c:pt>
                <c:pt idx="782">
                  <c:v>1.213112007787398E-4</c:v>
                </c:pt>
                <c:pt idx="783">
                  <c:v>1.1263245143089406E-4</c:v>
                </c:pt>
                <c:pt idx="784">
                  <c:v>3.3208392771544304E-4</c:v>
                </c:pt>
                <c:pt idx="785">
                  <c:v>1.501098399887546E-4</c:v>
                </c:pt>
                <c:pt idx="786">
                  <c:v>3.0017462081310953E-4</c:v>
                </c:pt>
                <c:pt idx="787">
                  <c:v>2.5103226197376038E-4</c:v>
                </c:pt>
                <c:pt idx="788">
                  <c:v>6.6348195329135606E-5</c:v>
                </c:pt>
                <c:pt idx="789">
                  <c:v>2.0191589337681393E-4</c:v>
                </c:pt>
                <c:pt idx="790">
                  <c:v>1.0670542669211081E-4</c:v>
                </c:pt>
                <c:pt idx="791">
                  <c:v>2.0473721545855028E-4</c:v>
                </c:pt>
                <c:pt idx="792">
                  <c:v>1.7874801431139176E-4</c:v>
                </c:pt>
                <c:pt idx="793">
                  <c:v>4.4967269016682465E-4</c:v>
                </c:pt>
                <c:pt idx="794">
                  <c:v>3.1693438017788012E-5</c:v>
                </c:pt>
                <c:pt idx="795">
                  <c:v>1.7574894982796962E-4</c:v>
                </c:pt>
                <c:pt idx="796">
                  <c:v>6.0493105226333554E-4</c:v>
                </c:pt>
                <c:pt idx="797">
                  <c:v>5.1819885593196169E-4</c:v>
                </c:pt>
                <c:pt idx="798">
                  <c:v>4.6326002699004221E-4</c:v>
                </c:pt>
                <c:pt idx="799">
                  <c:v>3.0773832463815154E-4</c:v>
                </c:pt>
                <c:pt idx="800">
                  <c:v>7.3604462270515647E-4</c:v>
                </c:pt>
                <c:pt idx="801">
                  <c:v>8.3893340535134975E-4</c:v>
                </c:pt>
                <c:pt idx="802">
                  <c:v>9.4444428496376354E-4</c:v>
                </c:pt>
                <c:pt idx="803">
                  <c:v>3.4128518248710549E-4</c:v>
                </c:pt>
                <c:pt idx="804">
                  <c:v>-1.1467857030234008E-4</c:v>
                </c:pt>
                <c:pt idx="805">
                  <c:v>1.1497845229253567E-3</c:v>
                </c:pt>
                <c:pt idx="806">
                  <c:v>1.0711360342763321E-3</c:v>
                </c:pt>
                <c:pt idx="807">
                  <c:v>1.851025359333569E-3</c:v>
                </c:pt>
                <c:pt idx="808">
                  <c:v>1.153682503148401E-3</c:v>
                </c:pt>
                <c:pt idx="809">
                  <c:v>7.2164683801734242E-4</c:v>
                </c:pt>
                <c:pt idx="810">
                  <c:v>3.9847223805722365E-3</c:v>
                </c:pt>
                <c:pt idx="811">
                  <c:v>1.7857244249626092E-3</c:v>
                </c:pt>
                <c:pt idx="812">
                  <c:v>4.4209291319385891E-4</c:v>
                </c:pt>
                <c:pt idx="813">
                  <c:v>9.8293878869082363E-4</c:v>
                </c:pt>
                <c:pt idx="814">
                  <c:v>2.2073181084980575E-4</c:v>
                </c:pt>
                <c:pt idx="815">
                  <c:v>1.8729770715917304E-3</c:v>
                </c:pt>
                <c:pt idx="816">
                  <c:v>9.3191381209223323E-4</c:v>
                </c:pt>
                <c:pt idx="817">
                  <c:v>3.0583455591919328E-3</c:v>
                </c:pt>
                <c:pt idx="818">
                  <c:v>2.0139287361753411E-3</c:v>
                </c:pt>
                <c:pt idx="819">
                  <c:v>1.706714574444268E-3</c:v>
                </c:pt>
                <c:pt idx="820">
                  <c:v>1.569295610455157E-4</c:v>
                </c:pt>
                <c:pt idx="821">
                  <c:v>1.7651805527529874E-4</c:v>
                </c:pt>
                <c:pt idx="822">
                  <c:v>1.2326069356549674E-4</c:v>
                </c:pt>
                <c:pt idx="823">
                  <c:v>2.1287859477703286E-4</c:v>
                </c:pt>
                <c:pt idx="824">
                  <c:v>-2.8004379885016029E-4</c:v>
                </c:pt>
                <c:pt idx="825">
                  <c:v>1.960855717435539E-4</c:v>
                </c:pt>
                <c:pt idx="826">
                  <c:v>7.0016832046437827E-5</c:v>
                </c:pt>
                <c:pt idx="827">
                  <c:v>-2.2403817610650023E-5</c:v>
                </c:pt>
                <c:pt idx="828">
                  <c:v>2.0443941591929971E-4</c:v>
                </c:pt>
                <c:pt idx="829">
                  <c:v>7.5599123050107409E-5</c:v>
                </c:pt>
                <c:pt idx="830">
                  <c:v>3.9196582058087515E-5</c:v>
                </c:pt>
                <c:pt idx="831">
                  <c:v>5.3193276369878362E-5</c:v>
                </c:pt>
                <c:pt idx="832">
                  <c:v>1.4557385493563224E-4</c:v>
                </c:pt>
                <c:pt idx="833">
                  <c:v>8.1173602344497553E-5</c:v>
                </c:pt>
                <c:pt idx="834">
                  <c:v>-1.4274198965547047E-4</c:v>
                </c:pt>
                <c:pt idx="835">
                  <c:v>1.5675867841236091E-4</c:v>
                </c:pt>
                <c:pt idx="836">
                  <c:v>-1.3434352198338217E-4</c:v>
                </c:pt>
                <c:pt idx="837">
                  <c:v>1.0636957830056915E-4</c:v>
                </c:pt>
                <c:pt idx="838">
                  <c:v>0</c:v>
                </c:pt>
                <c:pt idx="839">
                  <c:v>1.0076046159479546E-4</c:v>
                </c:pt>
                <c:pt idx="840">
                  <c:v>-5.6532118359220451E-4</c:v>
                </c:pt>
                <c:pt idx="841">
                  <c:v>7.1685190007753086E-4</c:v>
                </c:pt>
                <c:pt idx="842">
                  <c:v>-2.5183771577674818E-5</c:v>
                </c:pt>
                <c:pt idx="843">
                  <c:v>3.3579207754597107E-5</c:v>
                </c:pt>
                <c:pt idx="844">
                  <c:v>-8.9541547278026989E-5</c:v>
                </c:pt>
                <c:pt idx="845">
                  <c:v>6.9960598191087797E-5</c:v>
                </c:pt>
                <c:pt idx="846">
                  <c:v>2.7982281619154392E-5</c:v>
                </c:pt>
                <c:pt idx="847">
                  <c:v>-2.5183348769886038E-5</c:v>
                </c:pt>
                <c:pt idx="848">
                  <c:v>6.995550829680397E-5</c:v>
                </c:pt>
                <c:pt idx="849">
                  <c:v>-4.1970368919397316E-5</c:v>
                </c:pt>
                <c:pt idx="850">
                  <c:v>6.4357266774894839E-5</c:v>
                </c:pt>
                <c:pt idx="851">
                  <c:v>2.7979619645046583E-4</c:v>
                </c:pt>
                <c:pt idx="852">
                  <c:v>1.6783075946102954E-5</c:v>
                </c:pt>
                <c:pt idx="853">
                  <c:v>-2.7971323799391712E-6</c:v>
                </c:pt>
                <c:pt idx="854">
                  <c:v>6.1537084484974969E-5</c:v>
                </c:pt>
                <c:pt idx="855">
                  <c:v>3.9157553212376683E-5</c:v>
                </c:pt>
                <c:pt idx="856">
                  <c:v>1.4263978699124991E-4</c:v>
                </c:pt>
                <c:pt idx="857">
                  <c:v>1.6219466155864559E-4</c:v>
                </c:pt>
                <c:pt idx="858">
                  <c:v>3.6627681020418024E-4</c:v>
                </c:pt>
                <c:pt idx="859">
                  <c:v>1.6490396440294042E-4</c:v>
                </c:pt>
                <c:pt idx="860">
                  <c:v>2.0958912148616449E-4</c:v>
                </c:pt>
                <c:pt idx="861">
                  <c:v>1.0616956956632784E-4</c:v>
                </c:pt>
                <c:pt idx="862">
                  <c:v>3.0730033858894501E-5</c:v>
                </c:pt>
                <c:pt idx="863">
                  <c:v>2.7935535955592172E-6</c:v>
                </c:pt>
                <c:pt idx="864">
                  <c:v>1.3688374379849932E-4</c:v>
                </c:pt>
                <c:pt idx="865">
                  <c:v>6.4242759421961892E-5</c:v>
                </c:pt>
                <c:pt idx="866">
                  <c:v>3.3515808289585891E-5</c:v>
                </c:pt>
                <c:pt idx="867">
                  <c:v>5.3064917944878331E-5</c:v>
                </c:pt>
                <c:pt idx="868">
                  <c:v>6.423307109493237E-5</c:v>
                </c:pt>
                <c:pt idx="869">
                  <c:v>9.7739699632004573E-5</c:v>
                </c:pt>
                <c:pt idx="870">
                  <c:v>1.7032968567187723E-4</c:v>
                </c:pt>
                <c:pt idx="871">
                  <c:v>-3.6293587202362865E-5</c:v>
                </c:pt>
                <c:pt idx="872">
                  <c:v>5.109205783733195E-4</c:v>
                </c:pt>
                <c:pt idx="873">
                  <c:v>6.976225025123739E-5</c:v>
                </c:pt>
                <c:pt idx="874">
                  <c:v>1.1161181411090126E-5</c:v>
                </c:pt>
                <c:pt idx="875">
                  <c:v>8.0917662093504816E-5</c:v>
                </c:pt>
                <c:pt idx="876">
                  <c:v>1.6740230680323265E-5</c:v>
                </c:pt>
                <c:pt idx="877">
                  <c:v>9.4859719215190097E-5</c:v>
                </c:pt>
                <c:pt idx="878">
                  <c:v>2.2596789582052246E-4</c:v>
                </c:pt>
                <c:pt idx="879">
                  <c:v>9.2040196463916146E-5</c:v>
                </c:pt>
                <c:pt idx="880">
                  <c:v>6.9721004428702216E-5</c:v>
                </c:pt>
                <c:pt idx="881">
                  <c:v>2.6213270049657567E-4</c:v>
                </c:pt>
                <c:pt idx="882">
                  <c:v>1.2824408752942773E-4</c:v>
                </c:pt>
                <c:pt idx="883">
                  <c:v>-6.4113821546141203E-5</c:v>
                </c:pt>
                <c:pt idx="884">
                  <c:v>-1.0593397525593407E-4</c:v>
                </c:pt>
                <c:pt idx="885">
                  <c:v>2.0352630228948065E-4</c:v>
                </c:pt>
                <c:pt idx="886">
                  <c:v>3.6237034807062862E-4</c:v>
                </c:pt>
                <c:pt idx="887">
                  <c:v>4.736972628660574E-5</c:v>
                </c:pt>
                <c:pt idx="888">
                  <c:v>4.179483750177404E-5</c:v>
                </c:pt>
                <c:pt idx="889">
                  <c:v>9.7517211787856439E-5</c:v>
                </c:pt>
                <c:pt idx="890">
                  <c:v>6.1290556239601557E-5</c:v>
                </c:pt>
                <c:pt idx="891">
                  <c:v>4.0950725412858269E-4</c:v>
                </c:pt>
                <c:pt idx="892">
                  <c:v>-6.9615582752091676E-5</c:v>
                </c:pt>
                <c:pt idx="893">
                  <c:v>1.7822829931213313E-4</c:v>
                </c:pt>
                <c:pt idx="894">
                  <c:v>6.4039381435287979E-5</c:v>
                </c:pt>
                <c:pt idx="895">
                  <c:v>4.6495182041161875E-4</c:v>
                </c:pt>
                <c:pt idx="896">
                  <c:v>5.0091277438824022E-5</c:v>
                </c:pt>
                <c:pt idx="897">
                  <c:v>-5.2871477785654264E-5</c:v>
                </c:pt>
                <c:pt idx="898">
                  <c:v>-3.6177134381309983E-5</c:v>
                </c:pt>
                <c:pt idx="899">
                  <c:v>2.7829571702886469E-5</c:v>
                </c:pt>
                <c:pt idx="900">
                  <c:v>8.62692714420632E-5</c:v>
                </c:pt>
                <c:pt idx="901">
                  <c:v>1.6139310072316171E-4</c:v>
                </c:pt>
                <c:pt idx="902">
                  <c:v>-1.0015886308567534E-4</c:v>
                </c:pt>
                <c:pt idx="903">
                  <c:v>-4.4519509283635905E-5</c:v>
                </c:pt>
                <c:pt idx="904">
                  <c:v>-7.5130016667701582E-5</c:v>
                </c:pt>
                <c:pt idx="905">
                  <c:v>2.5601780993467216E-4</c:v>
                </c:pt>
                <c:pt idx="906">
                  <c:v>-4.5348067282069415E-4</c:v>
                </c:pt>
                <c:pt idx="907">
                  <c:v>1.2525084961811928E-4</c:v>
                </c:pt>
                <c:pt idx="908">
                  <c:v>6.4009083723837179E-5</c:v>
                </c:pt>
                <c:pt idx="909">
                  <c:v>1.1687867159038134E-4</c:v>
                </c:pt>
                <c:pt idx="910">
                  <c:v>-2.2816502452760457E-4</c:v>
                </c:pt>
                <c:pt idx="911">
                  <c:v>1.7255438942176404E-4</c:v>
                </c:pt>
                <c:pt idx="912">
                  <c:v>1.2243682677137713E-4</c:v>
                </c:pt>
                <c:pt idx="913">
                  <c:v>-1.2520415232619708E-4</c:v>
                </c:pt>
                <c:pt idx="914">
                  <c:v>-1.9478640279513293E-5</c:v>
                </c:pt>
                <c:pt idx="915">
                  <c:v>1.6696302603813606E-5</c:v>
                </c:pt>
                <c:pt idx="916">
                  <c:v>3.1165911171582295E-4</c:v>
                </c:pt>
                <c:pt idx="917">
                  <c:v>-8.3454109975900082E-5</c:v>
                </c:pt>
                <c:pt idx="918">
                  <c:v>-1.947425086729071E-4</c:v>
                </c:pt>
                <c:pt idx="919">
                  <c:v>9.7390220352266965E-5</c:v>
                </c:pt>
                <c:pt idx="920">
                  <c:v>-3.0605374303660504E-5</c:v>
                </c:pt>
                <c:pt idx="921">
                  <c:v>1.3633720364047974E-4</c:v>
                </c:pt>
                <c:pt idx="922">
                  <c:v>-2.5872717358643715E-4</c:v>
                </c:pt>
                <c:pt idx="923">
                  <c:v>-1.947912811423036E-4</c:v>
                </c:pt>
                <c:pt idx="924">
                  <c:v>3.4790934317507904E-4</c:v>
                </c:pt>
                <c:pt idx="925">
                  <c:v>-2.3927838091997167E-4</c:v>
                </c:pt>
                <c:pt idx="926">
                  <c:v>2.0037403152550759E-4</c:v>
                </c:pt>
                <c:pt idx="927">
                  <c:v>1.780745687256502E-4</c:v>
                </c:pt>
                <c:pt idx="928">
                  <c:v>-5.1743707297524644E-4</c:v>
                </c:pt>
                <c:pt idx="929">
                  <c:v>1.586515177660619E-4</c:v>
                </c:pt>
                <c:pt idx="930">
                  <c:v>-1.6697510679442029E-4</c:v>
                </c:pt>
                <c:pt idx="931">
                  <c:v>3.4792290028540229E-4</c:v>
                </c:pt>
                <c:pt idx="932">
                  <c:v>-7.7907623817541349E-5</c:v>
                </c:pt>
                <c:pt idx="933">
                  <c:v>-2.5043687321202324E-4</c:v>
                </c:pt>
                <c:pt idx="934">
                  <c:v>2.5049960755052503E-4</c:v>
                </c:pt>
                <c:pt idx="935">
                  <c:v>-3.5061162249694355E-4</c:v>
                </c:pt>
                <c:pt idx="936">
                  <c:v>3.4516737834233702E-4</c:v>
                </c:pt>
                <c:pt idx="937">
                  <c:v>2.1982914544893539E-4</c:v>
                </c:pt>
                <c:pt idx="938">
                  <c:v>-5.508430959606514E-4</c:v>
                </c:pt>
                <c:pt idx="939">
                  <c:v>2.3938694673075744E-4</c:v>
                </c:pt>
                <c:pt idx="940">
                  <c:v>-2.7829029573878117E-5</c:v>
                </c:pt>
                <c:pt idx="941">
                  <c:v>2.8108102090862452E-4</c:v>
                </c:pt>
                <c:pt idx="942">
                  <c:v>-3.0047742524241805E-4</c:v>
                </c:pt>
                <c:pt idx="943">
                  <c:v>-5.4547478570632357E-4</c:v>
                </c:pt>
                <c:pt idx="944">
                  <c:v>1.9491874672827869E-4</c:v>
                </c:pt>
                <c:pt idx="945">
                  <c:v>-2.0601680428966596E-4</c:v>
                </c:pt>
                <c:pt idx="946">
                  <c:v>-1.9492091779871323E-5</c:v>
                </c:pt>
                <c:pt idx="947">
                  <c:v>-2.3390966074754438E-4</c:v>
                </c:pt>
                <c:pt idx="948">
                  <c:v>-4.2893471000948757E-4</c:v>
                </c:pt>
                <c:pt idx="949">
                  <c:v>-2.5357018460459013E-4</c:v>
                </c:pt>
                <c:pt idx="950">
                  <c:v>-4.9054584373886545E-4</c:v>
                </c:pt>
                <c:pt idx="951">
                  <c:v>-2.202962566367761E-4</c:v>
                </c:pt>
                <c:pt idx="952">
                  <c:v>3.7374940381385002E-4</c:v>
                </c:pt>
                <c:pt idx="953">
                  <c:v>-9.1171935772571544E-4</c:v>
                </c:pt>
                <c:pt idx="954">
                  <c:v>1.0046436863708763E-4</c:v>
                </c:pt>
                <c:pt idx="955">
                  <c:v>-9.0408848905598749E-4</c:v>
                </c:pt>
                <c:pt idx="956">
                  <c:v>-4.0218071320052839E-4</c:v>
                </c:pt>
                <c:pt idx="957">
                  <c:v>-3.0175689570388631E-4</c:v>
                </c:pt>
                <c:pt idx="958">
                  <c:v>-5.6456751892142165E-4</c:v>
                </c:pt>
                <c:pt idx="959">
                  <c:v>-2.2092093267778168E-4</c:v>
                </c:pt>
                <c:pt idx="960">
                  <c:v>-6.125617106974568E-4</c:v>
                </c:pt>
                <c:pt idx="961">
                  <c:v>-1.3154359410694205E-4</c:v>
                </c:pt>
                <c:pt idx="962">
                  <c:v>-2.1833511080504575E-4</c:v>
                </c:pt>
                <c:pt idx="963">
                  <c:v>-9.7992278208480776E-4</c:v>
                </c:pt>
                <c:pt idx="964">
                  <c:v>-1.4853385871349545E-4</c:v>
                </c:pt>
                <c:pt idx="965">
                  <c:v>-1.0763297156695106E-3</c:v>
                </c:pt>
                <c:pt idx="966">
                  <c:v>-3.2829756666963306E-4</c:v>
                </c:pt>
                <c:pt idx="967">
                  <c:v>-8.1680312799103927E-4</c:v>
                </c:pt>
                <c:pt idx="968">
                  <c:v>-1.4186349641549523E-3</c:v>
                </c:pt>
                <c:pt idx="969">
                  <c:v>-3.1788809776323035E-4</c:v>
                </c:pt>
                <c:pt idx="970">
                  <c:v>-2.4763759363799487E-4</c:v>
                </c:pt>
                <c:pt idx="971">
                  <c:v>-1.0273876206827737E-3</c:v>
                </c:pt>
                <c:pt idx="972">
                  <c:v>-3.6629520575925945E-5</c:v>
                </c:pt>
                <c:pt idx="973">
                  <c:v>-1.08201931855334E-3</c:v>
                </c:pt>
                <c:pt idx="974">
                  <c:v>1.2411567580983274E-4</c:v>
                </c:pt>
                <c:pt idx="975">
                  <c:v>-2.594823890430531E-4</c:v>
                </c:pt>
                <c:pt idx="976">
                  <c:v>-1.5516560401729329E-4</c:v>
                </c:pt>
                <c:pt idx="977">
                  <c:v>6.7719134887900267E-5</c:v>
                </c:pt>
                <c:pt idx="978">
                  <c:v>2.2571516439118255E-4</c:v>
                </c:pt>
                <c:pt idx="979">
                  <c:v>-7.8982479993494614E-5</c:v>
                </c:pt>
                <c:pt idx="980">
                  <c:v>1.8054564278480179E-4</c:v>
                </c:pt>
                <c:pt idx="981">
                  <c:v>1.6923098619558985E-5</c:v>
                </c:pt>
                <c:pt idx="982">
                  <c:v>1.7768952844576802E-4</c:v>
                </c:pt>
                <c:pt idx="983">
                  <c:v>6.9089206855910135E-4</c:v>
                </c:pt>
                <c:pt idx="984">
                  <c:v>2.1980561293344358E-4</c:v>
                </c:pt>
                <c:pt idx="985">
                  <c:v>2.1975730904366664E-4</c:v>
                </c:pt>
                <c:pt idx="986">
                  <c:v>9.041871470218954E-4</c:v>
                </c:pt>
                <c:pt idx="987">
                  <c:v>1.9136816984488547E-4</c:v>
                </c:pt>
                <c:pt idx="988">
                  <c:v>4.9802478306371079E-4</c:v>
                </c:pt>
                <c:pt idx="989">
                  <c:v>6.1870572387157097E-5</c:v>
                </c:pt>
                <c:pt idx="990">
                  <c:v>1.7716385969746007E-4</c:v>
                </c:pt>
                <c:pt idx="991">
                  <c:v>4.2174399577099564E-5</c:v>
                </c:pt>
                <c:pt idx="992">
                  <c:v>-5.3418653231385171E-5</c:v>
                </c:pt>
                <c:pt idx="993">
                  <c:v>-1.9681607818622382E-5</c:v>
                </c:pt>
                <c:pt idx="994">
                  <c:v>5.9045985575822968E-5</c:v>
                </c:pt>
                <c:pt idx="995">
                  <c:v>4.7796309000203152E-5</c:v>
                </c:pt>
                <c:pt idx="996">
                  <c:v>2.7270708166882152E-4</c:v>
                </c:pt>
                <c:pt idx="997">
                  <c:v>8.4319401894239476E-5</c:v>
                </c:pt>
                <c:pt idx="998">
                  <c:v>1.0398516103649058E-4</c:v>
                </c:pt>
                <c:pt idx="999">
                  <c:v>3.8498610396864308E-4</c:v>
                </c:pt>
                <c:pt idx="1000">
                  <c:v>-8.427108322051069E-6</c:v>
                </c:pt>
                <c:pt idx="1001">
                  <c:v>4.241680267198511E-4</c:v>
                </c:pt>
                <c:pt idx="1002">
                  <c:v>6.1773112971730271E-5</c:v>
                </c:pt>
                <c:pt idx="1003">
                  <c:v>-4.2115429970457363E-5</c:v>
                </c:pt>
                <c:pt idx="1004">
                  <c:v>4.6890486846806745E-4</c:v>
                </c:pt>
                <c:pt idx="1005">
                  <c:v>8.4194928098302313E-6</c:v>
                </c:pt>
                <c:pt idx="1006">
                  <c:v>2.3013086588141718E-4</c:v>
                </c:pt>
                <c:pt idx="1007">
                  <c:v>-7.5757363194983718E-5</c:v>
                </c:pt>
                <c:pt idx="1008">
                  <c:v>8.9793307031404979E-5</c:v>
                </c:pt>
                <c:pt idx="1009">
                  <c:v>1.0661997833927295E-4</c:v>
                </c:pt>
                <c:pt idx="1010">
                  <c:v>5.3304305865697899E-5</c:v>
                </c:pt>
                <c:pt idx="1011">
                  <c:v>-7.8549526879467813E-5</c:v>
                </c:pt>
                <c:pt idx="1012">
                  <c:v>-7.5750136771080001E-5</c:v>
                </c:pt>
                <c:pt idx="1013">
                  <c:v>2.637426769320772E-4</c:v>
                </c:pt>
                <c:pt idx="1014">
                  <c:v>1.514718009996141E-4</c:v>
                </c:pt>
                <c:pt idx="1015">
                  <c:v>-1.1218434130988442E-5</c:v>
                </c:pt>
                <c:pt idx="1016">
                  <c:v>1.3181807983131399E-4</c:v>
                </c:pt>
                <c:pt idx="1017">
                  <c:v>-5.888967720035776E-5</c:v>
                </c:pt>
                <c:pt idx="1018">
                  <c:v>6.1697580893804727E-5</c:v>
                </c:pt>
                <c:pt idx="1019">
                  <c:v>7.5715086932159892E-5</c:v>
                </c:pt>
                <c:pt idx="1020">
                  <c:v>-5.8885053571433588E-5</c:v>
                </c:pt>
                <c:pt idx="1021">
                  <c:v>-1.5703605660022379E-4</c:v>
                </c:pt>
                <c:pt idx="1022">
                  <c:v>8.4139671856497955E-6</c:v>
                </c:pt>
                <c:pt idx="1023">
                  <c:v>6.4506538999919982E-5</c:v>
                </c:pt>
                <c:pt idx="1024">
                  <c:v>3.0848963474827684E-5</c:v>
                </c:pt>
                <c:pt idx="1025">
                  <c:v>1.6265315336783104E-4</c:v>
                </c:pt>
                <c:pt idx="1026">
                  <c:v>5.6078172974149965E-6</c:v>
                </c:pt>
                <c:pt idx="1027">
                  <c:v>-5.6077858499037347E-6</c:v>
                </c:pt>
                <c:pt idx="1028">
                  <c:v>-1.4299934108141787E-4</c:v>
                </c:pt>
                <c:pt idx="1029">
                  <c:v>-1.0936807686046102E-4</c:v>
                </c:pt>
                <c:pt idx="1030">
                  <c:v>2.9448472185200636E-4</c:v>
                </c:pt>
                <c:pt idx="1031">
                  <c:v>2.8037907251476923E-6</c:v>
                </c:pt>
                <c:pt idx="1032">
                  <c:v>-1.8504966901355946E-4</c:v>
                </c:pt>
                <c:pt idx="1033">
                  <c:v>-1.4582369354587676E-4</c:v>
                </c:pt>
                <c:pt idx="1034">
                  <c:v>1.9913446624952869E-4</c:v>
                </c:pt>
                <c:pt idx="1035">
                  <c:v>-3.6453981055006857E-5</c:v>
                </c:pt>
                <c:pt idx="1036">
                  <c:v>-5.6085092303703732E-6</c:v>
                </c:pt>
                <c:pt idx="1037">
                  <c:v>2.2434162743056874E-5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AF57"/>
                  </a:solidFill>
                  <a:ln w="15875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52832"/>
        <c:axId val="148839872"/>
      </c:barChart>
      <c:lineChart>
        <c:grouping val="standard"/>
        <c:varyColors val="0"/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ам.доллартой харьцах албан ханш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Ханш'!$BOK$3:$DCH$4</c:f>
              <c:multiLvlStrCache>
                <c:ptCount val="1038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88">
                    <c:v>3</c:v>
                  </c:pt>
                  <c:pt idx="848">
                    <c:v>6</c:v>
                  </c:pt>
                  <c:pt idx="911">
                    <c:v>9</c:v>
                  </c:pt>
                  <c:pt idx="970">
                    <c:v>12</c:v>
                  </c:pt>
                  <c:pt idx="1037">
                    <c:v>3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  <c:pt idx="992">
                    <c:v>2026</c:v>
                  </c:pt>
                </c:lvl>
              </c:multiLvlStrCache>
            </c:multiLvlStrRef>
          </c:cat>
          <c:val>
            <c:numRef>
              <c:f>'3.2.3. Ханш'!$BOK$7:$DCH$7</c:f>
              <c:numCache>
                <c:formatCode>0</c:formatCode>
                <c:ptCount val="1038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2851.65</c:v>
                </c:pt>
                <c:pt idx="23">
                  <c:v>2851.34</c:v>
                </c:pt>
                <c:pt idx="24">
                  <c:v>2852.77</c:v>
                </c:pt>
                <c:pt idx="25">
                  <c:v>2853.36</c:v>
                </c:pt>
                <c:pt idx="26">
                  <c:v>2853.89</c:v>
                </c:pt>
                <c:pt idx="27">
                  <c:v>2854.53</c:v>
                </c:pt>
                <c:pt idx="28">
                  <c:v>2855.07</c:v>
                </c:pt>
                <c:pt idx="29">
                  <c:v>2857.5</c:v>
                </c:pt>
                <c:pt idx="30">
                  <c:v>2858.39</c:v>
                </c:pt>
                <c:pt idx="31">
                  <c:v>2860.95</c:v>
                </c:pt>
                <c:pt idx="32">
                  <c:v>2858.16</c:v>
                </c:pt>
                <c:pt idx="33">
                  <c:v>2859.2</c:v>
                </c:pt>
                <c:pt idx="34">
                  <c:v>2861.67</c:v>
                </c:pt>
                <c:pt idx="35">
                  <c:v>2862.4</c:v>
                </c:pt>
                <c:pt idx="36">
                  <c:v>2864.45</c:v>
                </c:pt>
                <c:pt idx="37">
                  <c:v>2865.73</c:v>
                </c:pt>
                <c:pt idx="38">
                  <c:v>2867.69</c:v>
                </c:pt>
                <c:pt idx="39">
                  <c:v>2869.97</c:v>
                </c:pt>
                <c:pt idx="40">
                  <c:v>2871.15</c:v>
                </c:pt>
                <c:pt idx="41">
                  <c:v>2873.32</c:v>
                </c:pt>
                <c:pt idx="42">
                  <c:v>2874.58</c:v>
                </c:pt>
                <c:pt idx="43">
                  <c:v>2876.32</c:v>
                </c:pt>
                <c:pt idx="44">
                  <c:v>2877.78</c:v>
                </c:pt>
                <c:pt idx="45">
                  <c:v>2883.17</c:v>
                </c:pt>
                <c:pt idx="46">
                  <c:v>2892.7</c:v>
                </c:pt>
                <c:pt idx="47">
                  <c:v>2893.86</c:v>
                </c:pt>
                <c:pt idx="48">
                  <c:v>2904.55</c:v>
                </c:pt>
                <c:pt idx="49">
                  <c:v>2900.59</c:v>
                </c:pt>
                <c:pt idx="50">
                  <c:v>2912.87</c:v>
                </c:pt>
                <c:pt idx="51">
                  <c:v>2910.84</c:v>
                </c:pt>
                <c:pt idx="52">
                  <c:v>2914.45</c:v>
                </c:pt>
                <c:pt idx="53">
                  <c:v>2916.91</c:v>
                </c:pt>
                <c:pt idx="54">
                  <c:v>2918.64</c:v>
                </c:pt>
                <c:pt idx="55">
                  <c:v>2923.72</c:v>
                </c:pt>
                <c:pt idx="56">
                  <c:v>2927.22</c:v>
                </c:pt>
                <c:pt idx="57">
                  <c:v>2936.87</c:v>
                </c:pt>
                <c:pt idx="58">
                  <c:v>2944.6</c:v>
                </c:pt>
                <c:pt idx="59">
                  <c:v>2948.46</c:v>
                </c:pt>
                <c:pt idx="60">
                  <c:v>2970.93</c:v>
                </c:pt>
                <c:pt idx="61">
                  <c:v>2981.91</c:v>
                </c:pt>
                <c:pt idx="62">
                  <c:v>3006.31</c:v>
                </c:pt>
                <c:pt idx="63">
                  <c:v>3021.6</c:v>
                </c:pt>
                <c:pt idx="64">
                  <c:v>3014.72</c:v>
                </c:pt>
                <c:pt idx="65">
                  <c:v>3021</c:v>
                </c:pt>
                <c:pt idx="66">
                  <c:v>3023.98</c:v>
                </c:pt>
                <c:pt idx="67">
                  <c:v>3034.25</c:v>
                </c:pt>
                <c:pt idx="68">
                  <c:v>3040.87</c:v>
                </c:pt>
                <c:pt idx="69">
                  <c:v>3040.68</c:v>
                </c:pt>
                <c:pt idx="70">
                  <c:v>3047.2</c:v>
                </c:pt>
                <c:pt idx="71">
                  <c:v>3050.59</c:v>
                </c:pt>
                <c:pt idx="72">
                  <c:v>3056.14</c:v>
                </c:pt>
                <c:pt idx="73">
                  <c:v>3061.22</c:v>
                </c:pt>
                <c:pt idx="74">
                  <c:v>3063.5</c:v>
                </c:pt>
                <c:pt idx="75">
                  <c:v>3065.97</c:v>
                </c:pt>
                <c:pt idx="76">
                  <c:v>3071.75</c:v>
                </c:pt>
                <c:pt idx="77">
                  <c:v>3075.42</c:v>
                </c:pt>
                <c:pt idx="78">
                  <c:v>3072.89</c:v>
                </c:pt>
                <c:pt idx="79">
                  <c:v>3080.88</c:v>
                </c:pt>
                <c:pt idx="80">
                  <c:v>3083.88</c:v>
                </c:pt>
                <c:pt idx="81">
                  <c:v>3085.65</c:v>
                </c:pt>
                <c:pt idx="82">
                  <c:v>3090.47</c:v>
                </c:pt>
                <c:pt idx="83">
                  <c:v>3093.49</c:v>
                </c:pt>
                <c:pt idx="84">
                  <c:v>3096.72</c:v>
                </c:pt>
                <c:pt idx="85">
                  <c:v>3099.9</c:v>
                </c:pt>
                <c:pt idx="86">
                  <c:v>3099.41</c:v>
                </c:pt>
                <c:pt idx="87">
                  <c:v>3105.37</c:v>
                </c:pt>
                <c:pt idx="88">
                  <c:v>3105.89</c:v>
                </c:pt>
                <c:pt idx="89">
                  <c:v>3108.88</c:v>
                </c:pt>
                <c:pt idx="90">
                  <c:v>3111.84</c:v>
                </c:pt>
                <c:pt idx="91">
                  <c:v>3111.93</c:v>
                </c:pt>
                <c:pt idx="92">
                  <c:v>3115.34</c:v>
                </c:pt>
                <c:pt idx="93">
                  <c:v>3116.8</c:v>
                </c:pt>
                <c:pt idx="94">
                  <c:v>3118.41</c:v>
                </c:pt>
                <c:pt idx="95">
                  <c:v>3119.92</c:v>
                </c:pt>
                <c:pt idx="96">
                  <c:v>3120.5</c:v>
                </c:pt>
                <c:pt idx="97">
                  <c:v>3120.56</c:v>
                </c:pt>
                <c:pt idx="98">
                  <c:v>3120.63</c:v>
                </c:pt>
                <c:pt idx="99">
                  <c:v>3120.71</c:v>
                </c:pt>
                <c:pt idx="100">
                  <c:v>3121.05</c:v>
                </c:pt>
                <c:pt idx="101">
                  <c:v>3120.5</c:v>
                </c:pt>
                <c:pt idx="102">
                  <c:v>3120.84</c:v>
                </c:pt>
                <c:pt idx="103">
                  <c:v>3120.78</c:v>
                </c:pt>
                <c:pt idx="104">
                  <c:v>3120.53</c:v>
                </c:pt>
                <c:pt idx="105">
                  <c:v>3120.52</c:v>
                </c:pt>
                <c:pt idx="106">
                  <c:v>3120.56</c:v>
                </c:pt>
                <c:pt idx="107">
                  <c:v>3120.64</c:v>
                </c:pt>
                <c:pt idx="108">
                  <c:v>3120.68</c:v>
                </c:pt>
                <c:pt idx="109">
                  <c:v>3121.03</c:v>
                </c:pt>
                <c:pt idx="110">
                  <c:v>3120.57</c:v>
                </c:pt>
                <c:pt idx="111">
                  <c:v>3120.67</c:v>
                </c:pt>
                <c:pt idx="112">
                  <c:v>3120.75</c:v>
                </c:pt>
                <c:pt idx="113">
                  <c:v>3121.04</c:v>
                </c:pt>
                <c:pt idx="114">
                  <c:v>3120.99</c:v>
                </c:pt>
                <c:pt idx="115">
                  <c:v>3122.4</c:v>
                </c:pt>
                <c:pt idx="116">
                  <c:v>3124.95</c:v>
                </c:pt>
                <c:pt idx="117">
                  <c:v>3126.94</c:v>
                </c:pt>
                <c:pt idx="118">
                  <c:v>3129.56</c:v>
                </c:pt>
                <c:pt idx="119">
                  <c:v>3131.78</c:v>
                </c:pt>
                <c:pt idx="120">
                  <c:v>3132.31</c:v>
                </c:pt>
                <c:pt idx="121">
                  <c:v>3134.28</c:v>
                </c:pt>
                <c:pt idx="122">
                  <c:v>3134.1</c:v>
                </c:pt>
                <c:pt idx="123">
                  <c:v>3137.87</c:v>
                </c:pt>
                <c:pt idx="124">
                  <c:v>3140.08</c:v>
                </c:pt>
                <c:pt idx="125">
                  <c:v>3142.3</c:v>
                </c:pt>
                <c:pt idx="126">
                  <c:v>3144.66</c:v>
                </c:pt>
                <c:pt idx="127">
                  <c:v>3145.21</c:v>
                </c:pt>
                <c:pt idx="128">
                  <c:v>3147.52</c:v>
                </c:pt>
                <c:pt idx="129">
                  <c:v>3150.14</c:v>
                </c:pt>
                <c:pt idx="130">
                  <c:v>3153.7</c:v>
                </c:pt>
                <c:pt idx="131">
                  <c:v>3154.83</c:v>
                </c:pt>
                <c:pt idx="132">
                  <c:v>3156.56</c:v>
                </c:pt>
                <c:pt idx="133">
                  <c:v>3157.63</c:v>
                </c:pt>
                <c:pt idx="134">
                  <c:v>3159.63</c:v>
                </c:pt>
                <c:pt idx="135">
                  <c:v>3160.83</c:v>
                </c:pt>
                <c:pt idx="136">
                  <c:v>3163.68</c:v>
                </c:pt>
                <c:pt idx="137">
                  <c:v>3165.73</c:v>
                </c:pt>
                <c:pt idx="138">
                  <c:v>3168.09</c:v>
                </c:pt>
                <c:pt idx="139">
                  <c:v>3168.75</c:v>
                </c:pt>
                <c:pt idx="140">
                  <c:v>3169.82</c:v>
                </c:pt>
                <c:pt idx="141">
                  <c:v>3174.37</c:v>
                </c:pt>
                <c:pt idx="142">
                  <c:v>3175.7</c:v>
                </c:pt>
                <c:pt idx="143">
                  <c:v>3177.32</c:v>
                </c:pt>
                <c:pt idx="144">
                  <c:v>3178.33</c:v>
                </c:pt>
                <c:pt idx="145">
                  <c:v>3179.36</c:v>
                </c:pt>
                <c:pt idx="146">
                  <c:v>3180.13</c:v>
                </c:pt>
                <c:pt idx="147">
                  <c:v>3181.44</c:v>
                </c:pt>
                <c:pt idx="148">
                  <c:v>3183.53</c:v>
                </c:pt>
                <c:pt idx="149">
                  <c:v>3184.2</c:v>
                </c:pt>
                <c:pt idx="150">
                  <c:v>3186.21</c:v>
                </c:pt>
                <c:pt idx="151">
                  <c:v>3187.47</c:v>
                </c:pt>
                <c:pt idx="152">
                  <c:v>3188.4</c:v>
                </c:pt>
                <c:pt idx="153">
                  <c:v>3191.22</c:v>
                </c:pt>
                <c:pt idx="154">
                  <c:v>3191.36</c:v>
                </c:pt>
                <c:pt idx="155">
                  <c:v>3192.74</c:v>
                </c:pt>
                <c:pt idx="156">
                  <c:v>3193.69</c:v>
                </c:pt>
                <c:pt idx="157">
                  <c:v>3194.07</c:v>
                </c:pt>
                <c:pt idx="158">
                  <c:v>3196.55</c:v>
                </c:pt>
                <c:pt idx="159">
                  <c:v>3197.42</c:v>
                </c:pt>
                <c:pt idx="160">
                  <c:v>3199.28</c:v>
                </c:pt>
                <c:pt idx="161">
                  <c:v>3200.22</c:v>
                </c:pt>
                <c:pt idx="162">
                  <c:v>3202.01</c:v>
                </c:pt>
                <c:pt idx="163">
                  <c:v>3207.16</c:v>
                </c:pt>
                <c:pt idx="164">
                  <c:v>3209.67</c:v>
                </c:pt>
                <c:pt idx="165">
                  <c:v>3213.93</c:v>
                </c:pt>
                <c:pt idx="166">
                  <c:v>3215.91</c:v>
                </c:pt>
                <c:pt idx="167">
                  <c:v>3219.98</c:v>
                </c:pt>
                <c:pt idx="168">
                  <c:v>3220.86</c:v>
                </c:pt>
                <c:pt idx="169">
                  <c:v>3228.2</c:v>
                </c:pt>
                <c:pt idx="170">
                  <c:v>3234.74</c:v>
                </c:pt>
                <c:pt idx="171">
                  <c:v>3236.29</c:v>
                </c:pt>
                <c:pt idx="172">
                  <c:v>3245.13</c:v>
                </c:pt>
                <c:pt idx="173">
                  <c:v>3248.97</c:v>
                </c:pt>
                <c:pt idx="174">
                  <c:v>3263.91</c:v>
                </c:pt>
                <c:pt idx="175">
                  <c:v>3265.77</c:v>
                </c:pt>
                <c:pt idx="176">
                  <c:v>3268.24</c:v>
                </c:pt>
                <c:pt idx="177">
                  <c:v>3278.69</c:v>
                </c:pt>
                <c:pt idx="178">
                  <c:v>3285.81</c:v>
                </c:pt>
                <c:pt idx="179">
                  <c:v>3301.24</c:v>
                </c:pt>
                <c:pt idx="180">
                  <c:v>3310.41</c:v>
                </c:pt>
                <c:pt idx="181">
                  <c:v>3322.25</c:v>
                </c:pt>
                <c:pt idx="182">
                  <c:v>3333.02</c:v>
                </c:pt>
                <c:pt idx="183">
                  <c:v>3344.09</c:v>
                </c:pt>
                <c:pt idx="184">
                  <c:v>3335.92</c:v>
                </c:pt>
                <c:pt idx="185">
                  <c:v>3352.42</c:v>
                </c:pt>
                <c:pt idx="186">
                  <c:v>3352.18</c:v>
                </c:pt>
                <c:pt idx="187">
                  <c:v>3354.69</c:v>
                </c:pt>
                <c:pt idx="188">
                  <c:v>3359.83</c:v>
                </c:pt>
                <c:pt idx="189">
                  <c:v>3362.23</c:v>
                </c:pt>
                <c:pt idx="190">
                  <c:v>3365.4</c:v>
                </c:pt>
                <c:pt idx="191">
                  <c:v>3366.97</c:v>
                </c:pt>
                <c:pt idx="192">
                  <c:v>3370.21</c:v>
                </c:pt>
                <c:pt idx="193">
                  <c:v>3370.14</c:v>
                </c:pt>
                <c:pt idx="194">
                  <c:v>3370.61</c:v>
                </c:pt>
                <c:pt idx="195">
                  <c:v>3371.66</c:v>
                </c:pt>
                <c:pt idx="196">
                  <c:v>3373.65</c:v>
                </c:pt>
                <c:pt idx="197">
                  <c:v>3374.53</c:v>
                </c:pt>
                <c:pt idx="198">
                  <c:v>3376.51</c:v>
                </c:pt>
                <c:pt idx="199">
                  <c:v>3378.1</c:v>
                </c:pt>
                <c:pt idx="200">
                  <c:v>3382.39</c:v>
                </c:pt>
                <c:pt idx="201">
                  <c:v>3384.06</c:v>
                </c:pt>
                <c:pt idx="202">
                  <c:v>3386.2</c:v>
                </c:pt>
                <c:pt idx="203">
                  <c:v>3389.12</c:v>
                </c:pt>
                <c:pt idx="204">
                  <c:v>3390.99</c:v>
                </c:pt>
                <c:pt idx="205">
                  <c:v>3391.07</c:v>
                </c:pt>
                <c:pt idx="206">
                  <c:v>3390.18</c:v>
                </c:pt>
                <c:pt idx="207">
                  <c:v>3392.51</c:v>
                </c:pt>
                <c:pt idx="208">
                  <c:v>3397.08</c:v>
                </c:pt>
                <c:pt idx="209">
                  <c:v>3397.42</c:v>
                </c:pt>
                <c:pt idx="210">
                  <c:v>3399.98</c:v>
                </c:pt>
                <c:pt idx="211">
                  <c:v>3399.57</c:v>
                </c:pt>
                <c:pt idx="212">
                  <c:v>3401.86</c:v>
                </c:pt>
                <c:pt idx="213">
                  <c:v>3404.09</c:v>
                </c:pt>
                <c:pt idx="214">
                  <c:v>3407.09</c:v>
                </c:pt>
                <c:pt idx="215">
                  <c:v>3408.21</c:v>
                </c:pt>
                <c:pt idx="216">
                  <c:v>3408.47</c:v>
                </c:pt>
                <c:pt idx="217">
                  <c:v>3409.19</c:v>
                </c:pt>
                <c:pt idx="218">
                  <c:v>3411.26</c:v>
                </c:pt>
                <c:pt idx="219">
                  <c:v>3412.98</c:v>
                </c:pt>
                <c:pt idx="220">
                  <c:v>3413.11</c:v>
                </c:pt>
                <c:pt idx="221">
                  <c:v>3416.14</c:v>
                </c:pt>
                <c:pt idx="222">
                  <c:v>3416.6</c:v>
                </c:pt>
                <c:pt idx="223">
                  <c:v>3418.56</c:v>
                </c:pt>
                <c:pt idx="224">
                  <c:v>3419.67</c:v>
                </c:pt>
                <c:pt idx="225">
                  <c:v>3420.06</c:v>
                </c:pt>
                <c:pt idx="226">
                  <c:v>3420.57</c:v>
                </c:pt>
                <c:pt idx="227">
                  <c:v>3422.41</c:v>
                </c:pt>
                <c:pt idx="228">
                  <c:v>3422.09</c:v>
                </c:pt>
                <c:pt idx="229">
                  <c:v>3423.26</c:v>
                </c:pt>
                <c:pt idx="230">
                  <c:v>3424.04</c:v>
                </c:pt>
                <c:pt idx="231">
                  <c:v>3425.32</c:v>
                </c:pt>
                <c:pt idx="232">
                  <c:v>3426.52</c:v>
                </c:pt>
                <c:pt idx="233">
                  <c:v>3426.67</c:v>
                </c:pt>
                <c:pt idx="234">
                  <c:v>3428.66</c:v>
                </c:pt>
                <c:pt idx="235">
                  <c:v>3428.87</c:v>
                </c:pt>
                <c:pt idx="236">
                  <c:v>3429.33</c:v>
                </c:pt>
                <c:pt idx="237">
                  <c:v>3432.07</c:v>
                </c:pt>
                <c:pt idx="238">
                  <c:v>3432.88</c:v>
                </c:pt>
                <c:pt idx="239">
                  <c:v>3433.19</c:v>
                </c:pt>
                <c:pt idx="240">
                  <c:v>3435.52</c:v>
                </c:pt>
                <c:pt idx="241">
                  <c:v>3436.7</c:v>
                </c:pt>
                <c:pt idx="242">
                  <c:v>3439.44</c:v>
                </c:pt>
                <c:pt idx="243">
                  <c:v>3439.74</c:v>
                </c:pt>
                <c:pt idx="244">
                  <c:v>3441.78</c:v>
                </c:pt>
                <c:pt idx="245">
                  <c:v>3443.37</c:v>
                </c:pt>
                <c:pt idx="246">
                  <c:v>3444.6</c:v>
                </c:pt>
                <c:pt idx="247">
                  <c:v>3447.27</c:v>
                </c:pt>
                <c:pt idx="248">
                  <c:v>3448.54</c:v>
                </c:pt>
                <c:pt idx="249">
                  <c:v>3450.52</c:v>
                </c:pt>
                <c:pt idx="250">
                  <c:v>3451.09</c:v>
                </c:pt>
                <c:pt idx="251">
                  <c:v>3453.84</c:v>
                </c:pt>
                <c:pt idx="252">
                  <c:v>3453.99</c:v>
                </c:pt>
                <c:pt idx="253">
                  <c:v>3455.72</c:v>
                </c:pt>
                <c:pt idx="254">
                  <c:v>3457.7</c:v>
                </c:pt>
                <c:pt idx="255">
                  <c:v>3459.76</c:v>
                </c:pt>
                <c:pt idx="256">
                  <c:v>3462.41</c:v>
                </c:pt>
                <c:pt idx="257">
                  <c:v>3464.41</c:v>
                </c:pt>
                <c:pt idx="258">
                  <c:v>3466.53</c:v>
                </c:pt>
                <c:pt idx="259">
                  <c:v>3470.42</c:v>
                </c:pt>
                <c:pt idx="260">
                  <c:v>3471.16</c:v>
                </c:pt>
                <c:pt idx="261">
                  <c:v>3475.56</c:v>
                </c:pt>
                <c:pt idx="262">
                  <c:v>3477.88</c:v>
                </c:pt>
                <c:pt idx="263">
                  <c:v>3478.97</c:v>
                </c:pt>
                <c:pt idx="264">
                  <c:v>3482.95</c:v>
                </c:pt>
                <c:pt idx="265">
                  <c:v>3483.5</c:v>
                </c:pt>
                <c:pt idx="266">
                  <c:v>3486.32</c:v>
                </c:pt>
                <c:pt idx="267">
                  <c:v>3488.69</c:v>
                </c:pt>
                <c:pt idx="268">
                  <c:v>3491.46</c:v>
                </c:pt>
                <c:pt idx="269">
                  <c:v>3493.65</c:v>
                </c:pt>
                <c:pt idx="270">
                  <c:v>3494.19</c:v>
                </c:pt>
                <c:pt idx="271">
                  <c:v>3496.9</c:v>
                </c:pt>
                <c:pt idx="272">
                  <c:v>3498.37</c:v>
                </c:pt>
                <c:pt idx="273">
                  <c:v>3499.61</c:v>
                </c:pt>
                <c:pt idx="274">
                  <c:v>3503.05</c:v>
                </c:pt>
                <c:pt idx="275">
                  <c:v>3504</c:v>
                </c:pt>
                <c:pt idx="276">
                  <c:v>3506.89</c:v>
                </c:pt>
                <c:pt idx="277">
                  <c:v>3509.2</c:v>
                </c:pt>
                <c:pt idx="278">
                  <c:v>3509.7</c:v>
                </c:pt>
                <c:pt idx="279">
                  <c:v>3514.02</c:v>
                </c:pt>
                <c:pt idx="280">
                  <c:v>3514.27</c:v>
                </c:pt>
                <c:pt idx="281">
                  <c:v>3515.06</c:v>
                </c:pt>
                <c:pt idx="282">
                  <c:v>3516.97</c:v>
                </c:pt>
                <c:pt idx="283">
                  <c:v>3517.74</c:v>
                </c:pt>
                <c:pt idx="284">
                  <c:v>3521.54</c:v>
                </c:pt>
                <c:pt idx="285">
                  <c:v>3521.87</c:v>
                </c:pt>
                <c:pt idx="286">
                  <c:v>3520.9</c:v>
                </c:pt>
                <c:pt idx="287">
                  <c:v>3521.7</c:v>
                </c:pt>
                <c:pt idx="288">
                  <c:v>3523.73</c:v>
                </c:pt>
                <c:pt idx="289">
                  <c:v>3524.75</c:v>
                </c:pt>
                <c:pt idx="290">
                  <c:v>3525.24</c:v>
                </c:pt>
                <c:pt idx="291">
                  <c:v>3526.08</c:v>
                </c:pt>
                <c:pt idx="292">
                  <c:v>3527.07</c:v>
                </c:pt>
                <c:pt idx="293">
                  <c:v>3526.42</c:v>
                </c:pt>
                <c:pt idx="294">
                  <c:v>3526.98</c:v>
                </c:pt>
                <c:pt idx="295">
                  <c:v>3527.38</c:v>
                </c:pt>
                <c:pt idx="296">
                  <c:v>3527.57</c:v>
                </c:pt>
                <c:pt idx="297">
                  <c:v>3528.05</c:v>
                </c:pt>
                <c:pt idx="298">
                  <c:v>3527.53</c:v>
                </c:pt>
                <c:pt idx="299">
                  <c:v>3527.49</c:v>
                </c:pt>
                <c:pt idx="300">
                  <c:v>3527.38</c:v>
                </c:pt>
                <c:pt idx="301">
                  <c:v>3526.34</c:v>
                </c:pt>
                <c:pt idx="302">
                  <c:v>3525.51</c:v>
                </c:pt>
                <c:pt idx="303">
                  <c:v>3524.63</c:v>
                </c:pt>
                <c:pt idx="304">
                  <c:v>3523.93</c:v>
                </c:pt>
                <c:pt idx="305">
                  <c:v>3521.99</c:v>
                </c:pt>
                <c:pt idx="306">
                  <c:v>3520.67</c:v>
                </c:pt>
                <c:pt idx="307">
                  <c:v>3518.14</c:v>
                </c:pt>
                <c:pt idx="308">
                  <c:v>3517.05</c:v>
                </c:pt>
                <c:pt idx="309">
                  <c:v>3515.02</c:v>
                </c:pt>
                <c:pt idx="310">
                  <c:v>3513.73</c:v>
                </c:pt>
                <c:pt idx="311">
                  <c:v>3511.1</c:v>
                </c:pt>
                <c:pt idx="312">
                  <c:v>3510.03</c:v>
                </c:pt>
                <c:pt idx="313">
                  <c:v>3507.04</c:v>
                </c:pt>
                <c:pt idx="314">
                  <c:v>3505.13</c:v>
                </c:pt>
                <c:pt idx="315">
                  <c:v>3501.68</c:v>
                </c:pt>
                <c:pt idx="316">
                  <c:v>3498.69</c:v>
                </c:pt>
                <c:pt idx="317">
                  <c:v>3496.04</c:v>
                </c:pt>
                <c:pt idx="318">
                  <c:v>3495.07</c:v>
                </c:pt>
                <c:pt idx="319">
                  <c:v>3493.45</c:v>
                </c:pt>
                <c:pt idx="320">
                  <c:v>3491.45</c:v>
                </c:pt>
                <c:pt idx="321">
                  <c:v>3489.61</c:v>
                </c:pt>
                <c:pt idx="322">
                  <c:v>3486.63</c:v>
                </c:pt>
                <c:pt idx="323">
                  <c:v>3483.83</c:v>
                </c:pt>
                <c:pt idx="324">
                  <c:v>3482.9</c:v>
                </c:pt>
                <c:pt idx="325">
                  <c:v>3480.2</c:v>
                </c:pt>
                <c:pt idx="326">
                  <c:v>3476.89</c:v>
                </c:pt>
                <c:pt idx="327">
                  <c:v>3475.7</c:v>
                </c:pt>
                <c:pt idx="328">
                  <c:v>3473.83</c:v>
                </c:pt>
                <c:pt idx="329">
                  <c:v>3472.91</c:v>
                </c:pt>
                <c:pt idx="330">
                  <c:v>3471.53</c:v>
                </c:pt>
                <c:pt idx="331">
                  <c:v>3471.46</c:v>
                </c:pt>
                <c:pt idx="332">
                  <c:v>3470.29</c:v>
                </c:pt>
                <c:pt idx="333">
                  <c:v>3469.64</c:v>
                </c:pt>
                <c:pt idx="334">
                  <c:v>3468.03</c:v>
                </c:pt>
                <c:pt idx="335">
                  <c:v>3465.44</c:v>
                </c:pt>
                <c:pt idx="336">
                  <c:v>3464.85</c:v>
                </c:pt>
                <c:pt idx="337">
                  <c:v>3463.85</c:v>
                </c:pt>
                <c:pt idx="338">
                  <c:v>3462.17</c:v>
                </c:pt>
                <c:pt idx="339">
                  <c:v>3461.5</c:v>
                </c:pt>
                <c:pt idx="340">
                  <c:v>3460.03</c:v>
                </c:pt>
                <c:pt idx="341">
                  <c:v>3459.33</c:v>
                </c:pt>
                <c:pt idx="342">
                  <c:v>3458.02</c:v>
                </c:pt>
                <c:pt idx="343">
                  <c:v>3456.77</c:v>
                </c:pt>
                <c:pt idx="344">
                  <c:v>3455.85</c:v>
                </c:pt>
                <c:pt idx="345">
                  <c:v>3454.09</c:v>
                </c:pt>
                <c:pt idx="346">
                  <c:v>3452.7</c:v>
                </c:pt>
                <c:pt idx="347">
                  <c:v>3450.91</c:v>
                </c:pt>
                <c:pt idx="348">
                  <c:v>3448.53</c:v>
                </c:pt>
                <c:pt idx="349">
                  <c:v>3447.92</c:v>
                </c:pt>
                <c:pt idx="350">
                  <c:v>3447.5</c:v>
                </c:pt>
                <c:pt idx="351">
                  <c:v>3447.13</c:v>
                </c:pt>
                <c:pt idx="352">
                  <c:v>3446.96</c:v>
                </c:pt>
                <c:pt idx="353">
                  <c:v>3446.53</c:v>
                </c:pt>
                <c:pt idx="354">
                  <c:v>3444.89</c:v>
                </c:pt>
                <c:pt idx="355">
                  <c:v>3443.42</c:v>
                </c:pt>
                <c:pt idx="356">
                  <c:v>3441.98</c:v>
                </c:pt>
                <c:pt idx="357">
                  <c:v>3441.33</c:v>
                </c:pt>
                <c:pt idx="358">
                  <c:v>3440.35</c:v>
                </c:pt>
                <c:pt idx="359">
                  <c:v>3439.93</c:v>
                </c:pt>
                <c:pt idx="360">
                  <c:v>3438.18</c:v>
                </c:pt>
                <c:pt idx="361">
                  <c:v>3437.39</c:v>
                </c:pt>
                <c:pt idx="362">
                  <c:v>3436.15</c:v>
                </c:pt>
                <c:pt idx="363">
                  <c:v>3435.31</c:v>
                </c:pt>
                <c:pt idx="364">
                  <c:v>3434.95</c:v>
                </c:pt>
                <c:pt idx="365">
                  <c:v>3433.81</c:v>
                </c:pt>
                <c:pt idx="366">
                  <c:v>3432.99</c:v>
                </c:pt>
                <c:pt idx="367">
                  <c:v>3432.53</c:v>
                </c:pt>
                <c:pt idx="368">
                  <c:v>3432.14</c:v>
                </c:pt>
                <c:pt idx="369">
                  <c:v>3432.39</c:v>
                </c:pt>
                <c:pt idx="370">
                  <c:v>3432.51</c:v>
                </c:pt>
                <c:pt idx="371">
                  <c:v>3432.66</c:v>
                </c:pt>
                <c:pt idx="372">
                  <c:v>3432.52</c:v>
                </c:pt>
                <c:pt idx="373">
                  <c:v>3433.63</c:v>
                </c:pt>
                <c:pt idx="374">
                  <c:v>3434.38</c:v>
                </c:pt>
                <c:pt idx="375">
                  <c:v>3435.66</c:v>
                </c:pt>
                <c:pt idx="376">
                  <c:v>3437.35</c:v>
                </c:pt>
                <c:pt idx="377">
                  <c:v>3437.48</c:v>
                </c:pt>
                <c:pt idx="378">
                  <c:v>3439.06</c:v>
                </c:pt>
                <c:pt idx="379">
                  <c:v>3440.25</c:v>
                </c:pt>
                <c:pt idx="380">
                  <c:v>3443.15</c:v>
                </c:pt>
                <c:pt idx="381">
                  <c:v>3444.29</c:v>
                </c:pt>
                <c:pt idx="382">
                  <c:v>3445.98</c:v>
                </c:pt>
                <c:pt idx="383">
                  <c:v>3446.28</c:v>
                </c:pt>
                <c:pt idx="384">
                  <c:v>3448.37</c:v>
                </c:pt>
                <c:pt idx="385">
                  <c:v>3450.99</c:v>
                </c:pt>
                <c:pt idx="386">
                  <c:v>3453.71</c:v>
                </c:pt>
                <c:pt idx="387">
                  <c:v>3454.55</c:v>
                </c:pt>
                <c:pt idx="388">
                  <c:v>3458.91</c:v>
                </c:pt>
                <c:pt idx="389">
                  <c:v>3460.84</c:v>
                </c:pt>
                <c:pt idx="390">
                  <c:v>3463.68</c:v>
                </c:pt>
                <c:pt idx="391">
                  <c:v>3465.09</c:v>
                </c:pt>
                <c:pt idx="392">
                  <c:v>3465.56</c:v>
                </c:pt>
                <c:pt idx="393">
                  <c:v>3466.93</c:v>
                </c:pt>
                <c:pt idx="394">
                  <c:v>3468.1</c:v>
                </c:pt>
                <c:pt idx="395">
                  <c:v>3468.92</c:v>
                </c:pt>
                <c:pt idx="396">
                  <c:v>3469.54</c:v>
                </c:pt>
                <c:pt idx="397">
                  <c:v>3470.54</c:v>
                </c:pt>
                <c:pt idx="398">
                  <c:v>3470.99</c:v>
                </c:pt>
                <c:pt idx="399">
                  <c:v>3472.55</c:v>
                </c:pt>
                <c:pt idx="400">
                  <c:v>3472.44</c:v>
                </c:pt>
                <c:pt idx="401">
                  <c:v>3472.74</c:v>
                </c:pt>
                <c:pt idx="402">
                  <c:v>3472.52</c:v>
                </c:pt>
                <c:pt idx="403">
                  <c:v>3473.75</c:v>
                </c:pt>
                <c:pt idx="404">
                  <c:v>3474.21</c:v>
                </c:pt>
                <c:pt idx="405">
                  <c:v>3474.23</c:v>
                </c:pt>
                <c:pt idx="406">
                  <c:v>3474.36</c:v>
                </c:pt>
                <c:pt idx="407">
                  <c:v>3473.31</c:v>
                </c:pt>
                <c:pt idx="408">
                  <c:v>3473.64</c:v>
                </c:pt>
                <c:pt idx="409">
                  <c:v>3473.86</c:v>
                </c:pt>
                <c:pt idx="410">
                  <c:v>3472.78</c:v>
                </c:pt>
                <c:pt idx="411">
                  <c:v>3472.98</c:v>
                </c:pt>
                <c:pt idx="412">
                  <c:v>3472.65</c:v>
                </c:pt>
                <c:pt idx="413">
                  <c:v>3471.89</c:v>
                </c:pt>
                <c:pt idx="414">
                  <c:v>3471.85</c:v>
                </c:pt>
                <c:pt idx="415">
                  <c:v>3469.74</c:v>
                </c:pt>
                <c:pt idx="416">
                  <c:v>3469.79</c:v>
                </c:pt>
                <c:pt idx="417">
                  <c:v>3469.58</c:v>
                </c:pt>
                <c:pt idx="418">
                  <c:v>3467.91</c:v>
                </c:pt>
                <c:pt idx="419">
                  <c:v>3468.16</c:v>
                </c:pt>
                <c:pt idx="420">
                  <c:v>3466.09</c:v>
                </c:pt>
                <c:pt idx="421">
                  <c:v>3465.98</c:v>
                </c:pt>
                <c:pt idx="422">
                  <c:v>3465.26</c:v>
                </c:pt>
                <c:pt idx="423">
                  <c:v>3464.6</c:v>
                </c:pt>
                <c:pt idx="424">
                  <c:v>3464.15</c:v>
                </c:pt>
                <c:pt idx="425">
                  <c:v>3462.81</c:v>
                </c:pt>
                <c:pt idx="426">
                  <c:v>3461.93</c:v>
                </c:pt>
                <c:pt idx="427">
                  <c:v>3461.61</c:v>
                </c:pt>
                <c:pt idx="428">
                  <c:v>3461.31</c:v>
                </c:pt>
                <c:pt idx="429">
                  <c:v>3460.47</c:v>
                </c:pt>
                <c:pt idx="430">
                  <c:v>3459.36</c:v>
                </c:pt>
                <c:pt idx="431">
                  <c:v>3459.5</c:v>
                </c:pt>
                <c:pt idx="432">
                  <c:v>3457.7</c:v>
                </c:pt>
                <c:pt idx="433">
                  <c:v>3457.48</c:v>
                </c:pt>
                <c:pt idx="434">
                  <c:v>3456.49</c:v>
                </c:pt>
                <c:pt idx="435">
                  <c:v>3455.64</c:v>
                </c:pt>
                <c:pt idx="436">
                  <c:v>3454.99</c:v>
                </c:pt>
                <c:pt idx="437">
                  <c:v>3454.46</c:v>
                </c:pt>
                <c:pt idx="438">
                  <c:v>3454.33</c:v>
                </c:pt>
                <c:pt idx="439">
                  <c:v>3454.39</c:v>
                </c:pt>
                <c:pt idx="440">
                  <c:v>3453.44</c:v>
                </c:pt>
                <c:pt idx="441">
                  <c:v>3453.08</c:v>
                </c:pt>
                <c:pt idx="442">
                  <c:v>3452.37</c:v>
                </c:pt>
                <c:pt idx="443">
                  <c:v>3451.53</c:v>
                </c:pt>
                <c:pt idx="444">
                  <c:v>3452.08</c:v>
                </c:pt>
                <c:pt idx="445">
                  <c:v>3451.52</c:v>
                </c:pt>
                <c:pt idx="446">
                  <c:v>3451.08</c:v>
                </c:pt>
                <c:pt idx="447">
                  <c:v>3450.39</c:v>
                </c:pt>
                <c:pt idx="448">
                  <c:v>3449.79</c:v>
                </c:pt>
                <c:pt idx="449">
                  <c:v>3449.96</c:v>
                </c:pt>
                <c:pt idx="450">
                  <c:v>3448.51</c:v>
                </c:pt>
                <c:pt idx="451">
                  <c:v>3448.76</c:v>
                </c:pt>
                <c:pt idx="452">
                  <c:v>3448.45</c:v>
                </c:pt>
                <c:pt idx="453">
                  <c:v>3447.95</c:v>
                </c:pt>
                <c:pt idx="454">
                  <c:v>3447.61</c:v>
                </c:pt>
                <c:pt idx="455">
                  <c:v>3446.45</c:v>
                </c:pt>
                <c:pt idx="456">
                  <c:v>3445.77</c:v>
                </c:pt>
                <c:pt idx="457">
                  <c:v>3445.8</c:v>
                </c:pt>
                <c:pt idx="458">
                  <c:v>3445.08</c:v>
                </c:pt>
                <c:pt idx="459">
                  <c:v>3445.12</c:v>
                </c:pt>
                <c:pt idx="460">
                  <c:v>3443.29</c:v>
                </c:pt>
                <c:pt idx="461">
                  <c:v>3442.95</c:v>
                </c:pt>
                <c:pt idx="462">
                  <c:v>3442.05</c:v>
                </c:pt>
                <c:pt idx="463">
                  <c:v>3441.52</c:v>
                </c:pt>
                <c:pt idx="464">
                  <c:v>3440.49</c:v>
                </c:pt>
                <c:pt idx="465">
                  <c:v>3439.99</c:v>
                </c:pt>
                <c:pt idx="466">
                  <c:v>3439.3</c:v>
                </c:pt>
                <c:pt idx="467">
                  <c:v>3438.68</c:v>
                </c:pt>
                <c:pt idx="468">
                  <c:v>3437.62</c:v>
                </c:pt>
                <c:pt idx="469">
                  <c:v>3436.74</c:v>
                </c:pt>
                <c:pt idx="470">
                  <c:v>3436.84</c:v>
                </c:pt>
                <c:pt idx="471">
                  <c:v>3436.19</c:v>
                </c:pt>
                <c:pt idx="472">
                  <c:v>3435.15</c:v>
                </c:pt>
                <c:pt idx="473">
                  <c:v>3434.08</c:v>
                </c:pt>
                <c:pt idx="474">
                  <c:v>3432.78</c:v>
                </c:pt>
                <c:pt idx="475">
                  <c:v>3432.12</c:v>
                </c:pt>
                <c:pt idx="476">
                  <c:v>3431.58</c:v>
                </c:pt>
                <c:pt idx="477">
                  <c:v>3430.52</c:v>
                </c:pt>
                <c:pt idx="478">
                  <c:v>3430.31</c:v>
                </c:pt>
                <c:pt idx="479">
                  <c:v>3426.88</c:v>
                </c:pt>
                <c:pt idx="480">
                  <c:v>3425.94</c:v>
                </c:pt>
                <c:pt idx="481">
                  <c:v>3425.48</c:v>
                </c:pt>
                <c:pt idx="482">
                  <c:v>3423.55</c:v>
                </c:pt>
                <c:pt idx="483">
                  <c:v>3421.9</c:v>
                </c:pt>
                <c:pt idx="484">
                  <c:v>3420.59</c:v>
                </c:pt>
                <c:pt idx="485">
                  <c:v>3419.08</c:v>
                </c:pt>
                <c:pt idx="486">
                  <c:v>3418.98</c:v>
                </c:pt>
                <c:pt idx="487">
                  <c:v>3417.23</c:v>
                </c:pt>
                <c:pt idx="488">
                  <c:v>3417.41</c:v>
                </c:pt>
                <c:pt idx="489">
                  <c:v>3415.79</c:v>
                </c:pt>
                <c:pt idx="490">
                  <c:v>3415.24</c:v>
                </c:pt>
                <c:pt idx="491">
                  <c:v>3414.97</c:v>
                </c:pt>
                <c:pt idx="492">
                  <c:v>3413.39</c:v>
                </c:pt>
                <c:pt idx="493">
                  <c:v>3412.5</c:v>
                </c:pt>
                <c:pt idx="494">
                  <c:v>3410.69</c:v>
                </c:pt>
                <c:pt idx="495">
                  <c:v>3410.37</c:v>
                </c:pt>
                <c:pt idx="496">
                  <c:v>3410.75</c:v>
                </c:pt>
                <c:pt idx="497">
                  <c:v>3409.22</c:v>
                </c:pt>
                <c:pt idx="498">
                  <c:v>3409.43</c:v>
                </c:pt>
                <c:pt idx="499">
                  <c:v>3409.39</c:v>
                </c:pt>
                <c:pt idx="500">
                  <c:v>3409.39</c:v>
                </c:pt>
                <c:pt idx="501">
                  <c:v>3409.5</c:v>
                </c:pt>
                <c:pt idx="502">
                  <c:v>3409.18</c:v>
                </c:pt>
                <c:pt idx="503">
                  <c:v>3409.15</c:v>
                </c:pt>
                <c:pt idx="504">
                  <c:v>3409.4</c:v>
                </c:pt>
                <c:pt idx="505">
                  <c:v>3408.22</c:v>
                </c:pt>
                <c:pt idx="506">
                  <c:v>3408.52</c:v>
                </c:pt>
                <c:pt idx="507">
                  <c:v>3406.48</c:v>
                </c:pt>
                <c:pt idx="508">
                  <c:v>3406.51</c:v>
                </c:pt>
                <c:pt idx="509">
                  <c:v>3407.14</c:v>
                </c:pt>
                <c:pt idx="510">
                  <c:v>3406.83</c:v>
                </c:pt>
                <c:pt idx="511">
                  <c:v>3406.96</c:v>
                </c:pt>
                <c:pt idx="512">
                  <c:v>3404.47</c:v>
                </c:pt>
                <c:pt idx="513">
                  <c:v>3403.89</c:v>
                </c:pt>
                <c:pt idx="514">
                  <c:v>3403.91</c:v>
                </c:pt>
                <c:pt idx="515">
                  <c:v>3402.03</c:v>
                </c:pt>
                <c:pt idx="516">
                  <c:v>3401.47</c:v>
                </c:pt>
                <c:pt idx="517">
                  <c:v>3399.92</c:v>
                </c:pt>
                <c:pt idx="518">
                  <c:v>3400.4</c:v>
                </c:pt>
                <c:pt idx="519">
                  <c:v>3399.82</c:v>
                </c:pt>
                <c:pt idx="520">
                  <c:v>3397.78</c:v>
                </c:pt>
                <c:pt idx="521">
                  <c:v>3397.47</c:v>
                </c:pt>
                <c:pt idx="522">
                  <c:v>3396.04</c:v>
                </c:pt>
                <c:pt idx="523">
                  <c:v>3395.09</c:v>
                </c:pt>
                <c:pt idx="524">
                  <c:v>3394.91</c:v>
                </c:pt>
                <c:pt idx="525">
                  <c:v>3394.73</c:v>
                </c:pt>
                <c:pt idx="526">
                  <c:v>3391.87</c:v>
                </c:pt>
                <c:pt idx="527">
                  <c:v>3392.15</c:v>
                </c:pt>
                <c:pt idx="528">
                  <c:v>3391.36</c:v>
                </c:pt>
                <c:pt idx="529">
                  <c:v>3388.59</c:v>
                </c:pt>
                <c:pt idx="530">
                  <c:v>3388.16</c:v>
                </c:pt>
                <c:pt idx="531">
                  <c:v>3387.01</c:v>
                </c:pt>
                <c:pt idx="532">
                  <c:v>3386.98</c:v>
                </c:pt>
                <c:pt idx="533">
                  <c:v>3385.61</c:v>
                </c:pt>
                <c:pt idx="534">
                  <c:v>3384.46</c:v>
                </c:pt>
                <c:pt idx="535">
                  <c:v>3382.61</c:v>
                </c:pt>
                <c:pt idx="536">
                  <c:v>3381.89</c:v>
                </c:pt>
                <c:pt idx="537">
                  <c:v>3378.33</c:v>
                </c:pt>
                <c:pt idx="538">
                  <c:v>3377.93</c:v>
                </c:pt>
                <c:pt idx="539">
                  <c:v>3375.68</c:v>
                </c:pt>
                <c:pt idx="540">
                  <c:v>3376.05</c:v>
                </c:pt>
                <c:pt idx="541">
                  <c:v>3374.97</c:v>
                </c:pt>
                <c:pt idx="542">
                  <c:v>3375.69</c:v>
                </c:pt>
                <c:pt idx="543">
                  <c:v>3375.12</c:v>
                </c:pt>
                <c:pt idx="544">
                  <c:v>3375.85</c:v>
                </c:pt>
                <c:pt idx="545">
                  <c:v>3375.14</c:v>
                </c:pt>
                <c:pt idx="546">
                  <c:v>3375.34</c:v>
                </c:pt>
                <c:pt idx="547">
                  <c:v>3376.29</c:v>
                </c:pt>
                <c:pt idx="548">
                  <c:v>3376.6</c:v>
                </c:pt>
                <c:pt idx="549">
                  <c:v>3376.69</c:v>
                </c:pt>
                <c:pt idx="550">
                  <c:v>3376.62</c:v>
                </c:pt>
                <c:pt idx="551">
                  <c:v>3376.93</c:v>
                </c:pt>
                <c:pt idx="552">
                  <c:v>3376.64</c:v>
                </c:pt>
                <c:pt idx="553">
                  <c:v>3376.38</c:v>
                </c:pt>
                <c:pt idx="554">
                  <c:v>3376.29</c:v>
                </c:pt>
                <c:pt idx="555">
                  <c:v>3375.96</c:v>
                </c:pt>
                <c:pt idx="556">
                  <c:v>3375.99</c:v>
                </c:pt>
                <c:pt idx="557">
                  <c:v>3375.88</c:v>
                </c:pt>
                <c:pt idx="558">
                  <c:v>3376.48</c:v>
                </c:pt>
                <c:pt idx="559">
                  <c:v>3376.59</c:v>
                </c:pt>
                <c:pt idx="560">
                  <c:v>3375.7</c:v>
                </c:pt>
                <c:pt idx="561">
                  <c:v>3375.96</c:v>
                </c:pt>
                <c:pt idx="562">
                  <c:v>3375.93</c:v>
                </c:pt>
                <c:pt idx="563">
                  <c:v>3375.86</c:v>
                </c:pt>
                <c:pt idx="564">
                  <c:v>3376.59</c:v>
                </c:pt>
                <c:pt idx="565">
                  <c:v>3376.1</c:v>
                </c:pt>
                <c:pt idx="566">
                  <c:v>3376.08</c:v>
                </c:pt>
                <c:pt idx="567">
                  <c:v>3376.45</c:v>
                </c:pt>
                <c:pt idx="568">
                  <c:v>3376.11</c:v>
                </c:pt>
                <c:pt idx="569">
                  <c:v>3376.53</c:v>
                </c:pt>
                <c:pt idx="570">
                  <c:v>3376.43</c:v>
                </c:pt>
                <c:pt idx="571">
                  <c:v>3376.74</c:v>
                </c:pt>
                <c:pt idx="572">
                  <c:v>3376.32</c:v>
                </c:pt>
                <c:pt idx="573">
                  <c:v>3376.83</c:v>
                </c:pt>
                <c:pt idx="574">
                  <c:v>3376.93</c:v>
                </c:pt>
                <c:pt idx="575">
                  <c:v>3377.44</c:v>
                </c:pt>
                <c:pt idx="576">
                  <c:v>3377.35</c:v>
                </c:pt>
                <c:pt idx="577">
                  <c:v>3377.03</c:v>
                </c:pt>
                <c:pt idx="578">
                  <c:v>3378.3</c:v>
                </c:pt>
                <c:pt idx="579">
                  <c:v>3378.9</c:v>
                </c:pt>
                <c:pt idx="580">
                  <c:v>3380.31</c:v>
                </c:pt>
                <c:pt idx="581">
                  <c:v>3381.24</c:v>
                </c:pt>
                <c:pt idx="582">
                  <c:v>3381.46</c:v>
                </c:pt>
                <c:pt idx="583">
                  <c:v>3381.38</c:v>
                </c:pt>
                <c:pt idx="584">
                  <c:v>3381.47</c:v>
                </c:pt>
                <c:pt idx="585">
                  <c:v>3381.49</c:v>
                </c:pt>
                <c:pt idx="586">
                  <c:v>3381.63</c:v>
                </c:pt>
                <c:pt idx="587">
                  <c:v>3381.57</c:v>
                </c:pt>
                <c:pt idx="588">
                  <c:v>3381.52</c:v>
                </c:pt>
                <c:pt idx="589">
                  <c:v>3381.38</c:v>
                </c:pt>
                <c:pt idx="590">
                  <c:v>3381.05</c:v>
                </c:pt>
                <c:pt idx="591">
                  <c:v>3381.65</c:v>
                </c:pt>
                <c:pt idx="592">
                  <c:v>3381.28</c:v>
                </c:pt>
                <c:pt idx="593">
                  <c:v>3381.11</c:v>
                </c:pt>
                <c:pt idx="594">
                  <c:v>3381.48</c:v>
                </c:pt>
                <c:pt idx="595">
                  <c:v>3381.64</c:v>
                </c:pt>
                <c:pt idx="596">
                  <c:v>3381.45</c:v>
                </c:pt>
                <c:pt idx="597">
                  <c:v>3380.69</c:v>
                </c:pt>
                <c:pt idx="598">
                  <c:v>3381.54</c:v>
                </c:pt>
                <c:pt idx="599">
                  <c:v>3380.61</c:v>
                </c:pt>
                <c:pt idx="600">
                  <c:v>3381.43</c:v>
                </c:pt>
                <c:pt idx="601">
                  <c:v>3381</c:v>
                </c:pt>
                <c:pt idx="602">
                  <c:v>3380.24</c:v>
                </c:pt>
                <c:pt idx="603">
                  <c:v>3381.73</c:v>
                </c:pt>
                <c:pt idx="604">
                  <c:v>3381.19</c:v>
                </c:pt>
                <c:pt idx="605">
                  <c:v>3381.75</c:v>
                </c:pt>
                <c:pt idx="606">
                  <c:v>3381.32</c:v>
                </c:pt>
                <c:pt idx="607">
                  <c:v>3381.04</c:v>
                </c:pt>
                <c:pt idx="608">
                  <c:v>3381.23</c:v>
                </c:pt>
                <c:pt idx="609">
                  <c:v>3380.96</c:v>
                </c:pt>
                <c:pt idx="610">
                  <c:v>3381.24</c:v>
                </c:pt>
                <c:pt idx="611">
                  <c:v>3381.36</c:v>
                </c:pt>
                <c:pt idx="612">
                  <c:v>3381.29</c:v>
                </c:pt>
                <c:pt idx="613">
                  <c:v>3381.19</c:v>
                </c:pt>
                <c:pt idx="614">
                  <c:v>3380.88</c:v>
                </c:pt>
                <c:pt idx="615">
                  <c:v>3380.86</c:v>
                </c:pt>
                <c:pt idx="616">
                  <c:v>3380.78</c:v>
                </c:pt>
                <c:pt idx="617" formatCode="_-* #,##0.00_₮_-;\-* #,##0.00_₮_-;_-* &quot;-&quot;??_₮_-;_-@_-">
                  <c:v>3381.01</c:v>
                </c:pt>
                <c:pt idx="618" formatCode="_-* #,##0.00_₮_-;\-* #,##0.00_₮_-;_-* &quot;-&quot;??_₮_-;_-@_-">
                  <c:v>3380.9</c:v>
                </c:pt>
                <c:pt idx="619" formatCode="_-* #,##0.00_₮_-;\-* #,##0.00_₮_-;_-* &quot;-&quot;??_₮_-;_-@_-">
                  <c:v>3381.05</c:v>
                </c:pt>
                <c:pt idx="620" formatCode="_-* #,##0.00_₮_-;\-* #,##0.00_₮_-;_-* &quot;-&quot;??_₮_-;_-@_-">
                  <c:v>3381.08</c:v>
                </c:pt>
                <c:pt idx="621" formatCode="_-* #,##0.00_₮_-;\-* #,##0.00_₮_-;_-* &quot;-&quot;??_₮_-;_-@_-">
                  <c:v>3380.94</c:v>
                </c:pt>
                <c:pt idx="622" formatCode="_-* #,##0.00_₮_-;\-* #,##0.00_₮_-;_-* &quot;-&quot;??_₮_-;_-@_-">
                  <c:v>3381.16</c:v>
                </c:pt>
                <c:pt idx="623" formatCode="_-* #,##0.00_₮_-;\-* #,##0.00_₮_-;_-* &quot;-&quot;??_₮_-;_-@_-">
                  <c:v>3380.89</c:v>
                </c:pt>
                <c:pt idx="624" formatCode="_-* #,##0.00_₮_-;\-* #,##0.00_₮_-;_-* &quot;-&quot;??_₮_-;_-@_-">
                  <c:v>3381.15</c:v>
                </c:pt>
                <c:pt idx="625" formatCode="_-* #,##0.00_₮_-;\-* #,##0.00_₮_-;_-* &quot;-&quot;??_₮_-;_-@_-">
                  <c:v>3380.84</c:v>
                </c:pt>
                <c:pt idx="626" formatCode="_-* #,##0.00_₮_-;\-* #,##0.00_₮_-;_-* &quot;-&quot;??_₮_-;_-@_-">
                  <c:v>3381.05</c:v>
                </c:pt>
                <c:pt idx="627" formatCode="_-* #,##0.00_₮_-;\-* #,##0.00_₮_-;_-* &quot;-&quot;??_₮_-;_-@_-">
                  <c:v>3380.8</c:v>
                </c:pt>
                <c:pt idx="628" formatCode="_-* #,##0.00_₮_-;\-* #,##0.00_₮_-;_-* &quot;-&quot;??_₮_-;_-@_-">
                  <c:v>3380.81</c:v>
                </c:pt>
                <c:pt idx="629" formatCode="_-* #,##0.00_₮_-;\-* #,##0.00_₮_-;_-* &quot;-&quot;??_₮_-;_-@_-">
                  <c:v>3380.76</c:v>
                </c:pt>
                <c:pt idx="630" formatCode="_-* #,##0.00_₮_-;\-* #,##0.00_₮_-;_-* &quot;-&quot;??_₮_-;_-@_-">
                  <c:v>3380.56</c:v>
                </c:pt>
                <c:pt idx="631" formatCode="_-* #,##0.00_₮_-;\-* #,##0.00_₮_-;_-* &quot;-&quot;??_₮_-;_-@_-">
                  <c:v>3380.45</c:v>
                </c:pt>
                <c:pt idx="632" formatCode="_-* #,##0.00_₮_-;\-* #,##0.00_₮_-;_-* &quot;-&quot;??_₮_-;_-@_-">
                  <c:v>3380.58</c:v>
                </c:pt>
                <c:pt idx="633" formatCode="_-* #,##0.00_₮_-;\-* #,##0.00_₮_-;_-* &quot;-&quot;??_₮_-;_-@_-">
                  <c:v>3380.94</c:v>
                </c:pt>
                <c:pt idx="634" formatCode="_-* #,##0.00_₮_-;\-* #,##0.00_₮_-;_-* &quot;-&quot;??_₮_-;_-@_-">
                  <c:v>3380.87</c:v>
                </c:pt>
                <c:pt idx="635" formatCode="_-* #,##0.00_₮_-;\-* #,##0.00_₮_-;_-* &quot;-&quot;??_₮_-;_-@_-">
                  <c:v>3380.79</c:v>
                </c:pt>
                <c:pt idx="636" formatCode="_-* #,##0.00_₮_-;\-* #,##0.00_₮_-;_-* &quot;-&quot;??_₮_-;_-@_-">
                  <c:v>3380.86</c:v>
                </c:pt>
                <c:pt idx="637" formatCode="_-* #,##0.00_₮_-;\-* #,##0.00_₮_-;_-* &quot;-&quot;??_₮_-;_-@_-">
                  <c:v>3380.95</c:v>
                </c:pt>
                <c:pt idx="638" formatCode="_-* #,##0.00_₮_-;\-* #,##0.00_₮_-;_-* &quot;-&quot;??_₮_-;_-@_-">
                  <c:v>3380.81</c:v>
                </c:pt>
                <c:pt idx="639" formatCode="_-* #,##0.00_₮_-;\-* #,##0.00_₮_-;_-* &quot;-&quot;??_₮_-;_-@_-">
                  <c:v>3380.86</c:v>
                </c:pt>
                <c:pt idx="640" formatCode="_-* #,##0.00_₮_-;\-* #,##0.00_₮_-;_-* &quot;-&quot;??_₮_-;_-@_-">
                  <c:v>3380.75</c:v>
                </c:pt>
                <c:pt idx="641" formatCode="_-* #,##0.00_₮_-;\-* #,##0.00_₮_-;_-* &quot;-&quot;??_₮_-;_-@_-">
                  <c:v>3380.92</c:v>
                </c:pt>
                <c:pt idx="642" formatCode="_-* #,##0.00_₮_-;\-* #,##0.00_₮_-;_-* &quot;-&quot;??_₮_-;_-@_-">
                  <c:v>3380.93</c:v>
                </c:pt>
                <c:pt idx="643" formatCode="_-* #,##0.00_₮_-;\-* #,##0.00_₮_-;_-* &quot;-&quot;??_₮_-;_-@_-">
                  <c:v>3381.03</c:v>
                </c:pt>
                <c:pt idx="644" formatCode="_-* #,##0.00_₮_-;\-* #,##0.00_₮_-;_-* &quot;-&quot;??_₮_-;_-@_-">
                  <c:v>3381.14</c:v>
                </c:pt>
                <c:pt idx="645" formatCode="_-* #,##0.00_₮_-;\-* #,##0.00_₮_-;_-* &quot;-&quot;??_₮_-;_-@_-">
                  <c:v>3381.36</c:v>
                </c:pt>
                <c:pt idx="646" formatCode="_-* #,##0.00_₮_-;\-* #,##0.00_₮_-;_-* &quot;-&quot;??_₮_-;_-@_-">
                  <c:v>3380.81</c:v>
                </c:pt>
                <c:pt idx="647" formatCode="_-* #,##0.00_₮_-;\-* #,##0.00_₮_-;_-* &quot;-&quot;??_₮_-;_-@_-">
                  <c:v>3381.18</c:v>
                </c:pt>
                <c:pt idx="648" formatCode="_-* #,##0.00_₮_-;\-* #,##0.00_₮_-;_-* &quot;-&quot;??_₮_-;_-@_-">
                  <c:v>3381</c:v>
                </c:pt>
                <c:pt idx="649" formatCode="_-* #,##0.00_₮_-;\-* #,##0.00_₮_-;_-* &quot;-&quot;??_₮_-;_-@_-">
                  <c:v>3381.23</c:v>
                </c:pt>
                <c:pt idx="650" formatCode="_-* #,##0.00_₮_-;\-* #,##0.00_₮_-;_-* &quot;-&quot;??_₮_-;_-@_-">
                  <c:v>3381.23</c:v>
                </c:pt>
                <c:pt idx="651" formatCode="_-* #,##0.00_₮_-;\-* #,##0.00_₮_-;_-* &quot;-&quot;??_₮_-;_-@_-">
                  <c:v>3380.85</c:v>
                </c:pt>
                <c:pt idx="652" formatCode="_-* #,##0.00_₮_-;\-* #,##0.00_₮_-;_-* &quot;-&quot;??_₮_-;_-@_-">
                  <c:v>3381.03</c:v>
                </c:pt>
                <c:pt idx="653" formatCode="_-* #,##0.00_₮_-;\-* #,##0.00_₮_-;_-* &quot;-&quot;??_₮_-;_-@_-">
                  <c:v>3381.43</c:v>
                </c:pt>
                <c:pt idx="654" formatCode="_-* #,##0.00_₮_-;\-* #,##0.00_₮_-;_-* &quot;-&quot;??_₮_-;_-@_-">
                  <c:v>3381.24</c:v>
                </c:pt>
                <c:pt idx="655" formatCode="_-* #,##0.00_₮_-;\-* #,##0.00_₮_-;_-* &quot;-&quot;??_₮_-;_-@_-">
                  <c:v>3381.13</c:v>
                </c:pt>
                <c:pt idx="656" formatCode="_-* #,##0.00_₮_-;\-* #,##0.00_₮_-;_-* &quot;-&quot;??_₮_-;_-@_-">
                  <c:v>3380.64</c:v>
                </c:pt>
                <c:pt idx="657" formatCode="_-* #,##0.00_₮_-;\-* #,##0.00_₮_-;_-* &quot;-&quot;??_₮_-;_-@_-">
                  <c:v>3380.77</c:v>
                </c:pt>
                <c:pt idx="658" formatCode="_-* #,##0.00_₮_-;\-* #,##0.00_₮_-;_-* &quot;-&quot;??_₮_-;_-@_-">
                  <c:v>3380.39</c:v>
                </c:pt>
                <c:pt idx="659" formatCode="_-* #,##0.00_₮_-;\-* #,##0.00_₮_-;_-* &quot;-&quot;??_₮_-;_-@_-">
                  <c:v>3380.59</c:v>
                </c:pt>
                <c:pt idx="660" formatCode="_-* #,##0.00_₮_-;\-* #,##0.00_₮_-;_-* &quot;-&quot;??_₮_-;_-@_-">
                  <c:v>3380.94</c:v>
                </c:pt>
                <c:pt idx="661" formatCode="_-* #,##0.00_₮_-;\-* #,##0.00_₮_-;_-* &quot;-&quot;??_₮_-;_-@_-">
                  <c:v>3380.64</c:v>
                </c:pt>
                <c:pt idx="662" formatCode="_-* #,##0.00_₮_-;\-* #,##0.00_₮_-;_-* &quot;-&quot;??_₮_-;_-@_-">
                  <c:v>3380.67</c:v>
                </c:pt>
                <c:pt idx="663" formatCode="_-* #,##0.00_₮_-;\-* #,##0.00_₮_-;_-* &quot;-&quot;??_₮_-;_-@_-">
                  <c:v>3380.76</c:v>
                </c:pt>
                <c:pt idx="664" formatCode="_-* #,##0.00_₮_-;\-* #,##0.00_₮_-;_-* &quot;-&quot;??_₮_-;_-@_-">
                  <c:v>3380.71</c:v>
                </c:pt>
                <c:pt idx="665" formatCode="_-* #,##0.00_₮_-;\-* #,##0.00_₮_-;_-* &quot;-&quot;??_₮_-;_-@_-">
                  <c:v>3381.09</c:v>
                </c:pt>
                <c:pt idx="666" formatCode="_-* #,##0.00_₮_-;\-* #,##0.00_₮_-;_-* &quot;-&quot;??_₮_-;_-@_-">
                  <c:v>3380.89</c:v>
                </c:pt>
                <c:pt idx="667" formatCode="_-* #,##0.00_₮_-;\-* #,##0.00_₮_-;_-* &quot;-&quot;??_₮_-;_-@_-">
                  <c:v>3380.74</c:v>
                </c:pt>
                <c:pt idx="668" formatCode="_-* #,##0.00_₮_-;\-* #,##0.00_₮_-;_-* &quot;-&quot;??_₮_-;_-@_-">
                  <c:v>3380.84</c:v>
                </c:pt>
                <c:pt idx="669" formatCode="_-* #,##0.00_₮_-;\-* #,##0.00_₮_-;_-* &quot;-&quot;??_₮_-;_-@_-">
                  <c:v>3380.8</c:v>
                </c:pt>
                <c:pt idx="670" formatCode="_-* #,##0.00_₮_-;\-* #,##0.00_₮_-;_-* &quot;-&quot;??_₮_-;_-@_-">
                  <c:v>3380.74</c:v>
                </c:pt>
                <c:pt idx="671" formatCode="_-* #,##0.00_₮_-;\-* #,##0.00_₮_-;_-* &quot;-&quot;??_₮_-;_-@_-">
                  <c:v>3380.43</c:v>
                </c:pt>
                <c:pt idx="672" formatCode="_-* #,##0.00_₮_-;\-* #,##0.00_₮_-;_-* &quot;-&quot;??_₮_-;_-@_-">
                  <c:v>3381.09</c:v>
                </c:pt>
                <c:pt idx="673" formatCode="_-* #,##0.00_₮_-;\-* #,##0.00_₮_-;_-* &quot;-&quot;??_₮_-;_-@_-">
                  <c:v>3381.55</c:v>
                </c:pt>
                <c:pt idx="674" formatCode="_-* #,##0.00_₮_-;\-* #,##0.00_₮_-;_-* &quot;-&quot;??_₮_-;_-@_-">
                  <c:v>3381.38</c:v>
                </c:pt>
                <c:pt idx="675" formatCode="_-* #,##0.00_₮_-;\-* #,##0.00_₮_-;_-* &quot;-&quot;??_₮_-;_-@_-">
                  <c:v>3381.51</c:v>
                </c:pt>
                <c:pt idx="676" formatCode="_-* #,##0.00_₮_-;\-* #,##0.00_₮_-;_-* &quot;-&quot;??_₮_-;_-@_-">
                  <c:v>3380.99</c:v>
                </c:pt>
                <c:pt idx="677" formatCode="_-* #,##0.00_₮_-;\-* #,##0.00_₮_-;_-* &quot;-&quot;??_₮_-;_-@_-">
                  <c:v>3381.24</c:v>
                </c:pt>
                <c:pt idx="678" formatCode="_-* #,##0.00_₮_-;\-* #,##0.00_₮_-;_-* &quot;-&quot;??_₮_-;_-@_-">
                  <c:v>3380.9</c:v>
                </c:pt>
                <c:pt idx="679" formatCode="_-* #,##0.00_₮_-;\-* #,##0.00_₮_-;_-* &quot;-&quot;??_₮_-;_-@_-">
                  <c:v>3381.02</c:v>
                </c:pt>
                <c:pt idx="680" formatCode="_-* #,##0.00_₮_-;\-* #,##0.00_₮_-;_-* &quot;-&quot;??_₮_-;_-@_-">
                  <c:v>3381.12</c:v>
                </c:pt>
                <c:pt idx="681" formatCode="_-* #,##0.00_₮_-;\-* #,##0.00_₮_-;_-* &quot;-&quot;??_₮_-;_-@_-">
                  <c:v>3380.93</c:v>
                </c:pt>
                <c:pt idx="682" formatCode="_-* #,##0.00_₮_-;\-* #,##0.00_₮_-;_-* &quot;-&quot;??_₮_-;_-@_-">
                  <c:v>3381.41</c:v>
                </c:pt>
                <c:pt idx="683" formatCode="_-* #,##0.00_₮_-;\-* #,##0.00_₮_-;_-* &quot;-&quot;??_₮_-;_-@_-">
                  <c:v>3381.53</c:v>
                </c:pt>
                <c:pt idx="684" formatCode="_-* #,##0.00_₮_-;\-* #,##0.00_₮_-;_-* &quot;-&quot;??_₮_-;_-@_-">
                  <c:v>3381.82</c:v>
                </c:pt>
                <c:pt idx="685" formatCode="_-* #,##0.00_₮_-;\-* #,##0.00_₮_-;_-* &quot;-&quot;??_₮_-;_-@_-">
                  <c:v>3382.96</c:v>
                </c:pt>
                <c:pt idx="686" formatCode="_-* #,##0.00_₮_-;\-* #,##0.00_₮_-;_-* &quot;-&quot;??_₮_-;_-@_-">
                  <c:v>3382.71</c:v>
                </c:pt>
                <c:pt idx="687" formatCode="_-* #,##0.00_₮_-;\-* #,##0.00_₮_-;_-* &quot;-&quot;??_₮_-;_-@_-">
                  <c:v>3383.86</c:v>
                </c:pt>
                <c:pt idx="688" formatCode="_-* #,##0.00_₮_-;\-* #,##0.00_₮_-;_-* &quot;-&quot;??_₮_-;_-@_-">
                  <c:v>3384.41</c:v>
                </c:pt>
                <c:pt idx="689" formatCode="_-* #,##0.00_₮_-;\-* #,##0.00_₮_-;_-* &quot;-&quot;??_₮_-;_-@_-">
                  <c:v>3385.87</c:v>
                </c:pt>
                <c:pt idx="690" formatCode="_-* #,##0.00_₮_-;\-* #,##0.00_₮_-;_-* &quot;-&quot;??_₮_-;_-@_-">
                  <c:v>3387.17</c:v>
                </c:pt>
                <c:pt idx="691" formatCode="_-* #,##0.00_₮_-;\-* #,##0.00_₮_-;_-* &quot;-&quot;??_₮_-;_-@_-">
                  <c:v>3388.55</c:v>
                </c:pt>
                <c:pt idx="692" formatCode="_-* #,##0.00_₮_-;\-* #,##0.00_₮_-;_-* &quot;-&quot;??_₮_-;_-@_-">
                  <c:v>3389.5</c:v>
                </c:pt>
                <c:pt idx="693" formatCode="_-* #,##0.00_₮_-;\-* #,##0.00_₮_-;_-* &quot;-&quot;??_₮_-;_-@_-">
                  <c:v>3392.36</c:v>
                </c:pt>
                <c:pt idx="694" formatCode="_-* #,##0.00_₮_-;\-* #,##0.00_₮_-;_-* &quot;-&quot;??_₮_-;_-@_-">
                  <c:v>3393.53</c:v>
                </c:pt>
                <c:pt idx="695" formatCode="_-* #,##0.00_₮_-;\-* #,##0.00_₮_-;_-* &quot;-&quot;??_₮_-;_-@_-">
                  <c:v>3395.18</c:v>
                </c:pt>
                <c:pt idx="696" formatCode="_-* #,##0.00_₮_-;\-* #,##0.00_₮_-;_-* &quot;-&quot;??_₮_-;_-@_-">
                  <c:v>3397.42</c:v>
                </c:pt>
                <c:pt idx="697" formatCode="_-* #,##0.00_₮_-;\-* #,##0.00_₮_-;_-* &quot;-&quot;??_₮_-;_-@_-">
                  <c:v>3399.51</c:v>
                </c:pt>
                <c:pt idx="698" formatCode="_-* #,##0.00_₮_-;\-* #,##0.00_₮_-;_-* &quot;-&quot;??_₮_-;_-@_-">
                  <c:v>3401.46</c:v>
                </c:pt>
                <c:pt idx="699" formatCode="_-* #,##0.00_₮_-;\-* #,##0.00_₮_-;_-* &quot;-&quot;??_₮_-;_-@_-">
                  <c:v>3402.39</c:v>
                </c:pt>
                <c:pt idx="700" formatCode="_-* #,##0.00_₮_-;\-* #,##0.00_₮_-;_-* &quot;-&quot;??_₮_-;_-@_-">
                  <c:v>3402.5</c:v>
                </c:pt>
                <c:pt idx="701" formatCode="_-* #,##0.00_₮_-;\-* #,##0.00_₮_-;_-* &quot;-&quot;??_₮_-;_-@_-">
                  <c:v>3402.78</c:v>
                </c:pt>
                <c:pt idx="702" formatCode="_-* #,##0.00_₮_-;\-* #,##0.00_₮_-;_-* &quot;-&quot;??_₮_-;_-@_-">
                  <c:v>3402.87</c:v>
                </c:pt>
                <c:pt idx="703" formatCode="_-* #,##0.00_₮_-;\-* #,##0.00_₮_-;_-* &quot;-&quot;??_₮_-;_-@_-">
                  <c:v>3404.64</c:v>
                </c:pt>
                <c:pt idx="704" formatCode="_-* #,##0.00_₮_-;\-* #,##0.00_₮_-;_-* &quot;-&quot;??_₮_-;_-@_-">
                  <c:v>3406.79</c:v>
                </c:pt>
                <c:pt idx="705" formatCode="_-* #,##0.00_₮_-;\-* #,##0.00_₮_-;_-* &quot;-&quot;??_₮_-;_-@_-">
                  <c:v>3407.42</c:v>
                </c:pt>
                <c:pt idx="706" formatCode="_-* #,##0.00_₮_-;\-* #,##0.00_₮_-;_-* &quot;-&quot;??_₮_-;_-@_-">
                  <c:v>3407.88</c:v>
                </c:pt>
                <c:pt idx="707" formatCode="_-* #,##0.00_₮_-;\-* #,##0.00_₮_-;_-* &quot;-&quot;??_₮_-;_-@_-">
                  <c:v>3408.95</c:v>
                </c:pt>
                <c:pt idx="708" formatCode="_-* #,##0.00_₮_-;\-* #,##0.00_₮_-;_-* &quot;-&quot;??_₮_-;_-@_-">
                  <c:v>3409.37</c:v>
                </c:pt>
                <c:pt idx="709" formatCode="_-* #,##0.00_₮_-;\-* #,##0.00_₮_-;_-* &quot;-&quot;??_₮_-;_-@_-">
                  <c:v>3409.59</c:v>
                </c:pt>
                <c:pt idx="710" formatCode="_-* #,##0.00_₮_-;\-* #,##0.00_₮_-;_-* &quot;-&quot;??_₮_-;_-@_-">
                  <c:v>3410.23</c:v>
                </c:pt>
                <c:pt idx="711" formatCode="_-* #,##0.00_₮_-;\-* #,##0.00_₮_-;_-* &quot;-&quot;??_₮_-;_-@_-">
                  <c:v>3410.72</c:v>
                </c:pt>
                <c:pt idx="712" formatCode="_-* #,##0.00_₮_-;\-* #,##0.00_₮_-;_-* &quot;-&quot;??_₮_-;_-@_-">
                  <c:v>3411.42</c:v>
                </c:pt>
                <c:pt idx="713" formatCode="_-* #,##0.00_₮_-;\-* #,##0.00_₮_-;_-* &quot;-&quot;??_₮_-;_-@_-">
                  <c:v>3413.09</c:v>
                </c:pt>
                <c:pt idx="714" formatCode="_-* #,##0.00_₮_-;\-* #,##0.00_₮_-;_-* &quot;-&quot;??_₮_-;_-@_-">
                  <c:v>3413.51</c:v>
                </c:pt>
                <c:pt idx="715" formatCode="_-* #,##0.00_₮_-;\-* #,##0.00_₮_-;_-* &quot;-&quot;??_₮_-;_-@_-">
                  <c:v>3414.18</c:v>
                </c:pt>
                <c:pt idx="716" formatCode="_-* #,##0.00_₮_-;\-* #,##0.00_₮_-;_-* &quot;-&quot;??_₮_-;_-@_-">
                  <c:v>3415.19</c:v>
                </c:pt>
                <c:pt idx="717" formatCode="_-* #,##0.00_₮_-;\-* #,##0.00_₮_-;_-* &quot;-&quot;??_₮_-;_-@_-">
                  <c:v>3415.07</c:v>
                </c:pt>
                <c:pt idx="718" formatCode="_-* #,##0.00_₮_-;\-* #,##0.00_₮_-;_-* &quot;-&quot;??_₮_-;_-@_-">
                  <c:v>3415.79</c:v>
                </c:pt>
                <c:pt idx="719" formatCode="_-* #,##0.00_₮_-;\-* #,##0.00_₮_-;_-* &quot;-&quot;??_₮_-;_-@_-">
                  <c:v>3416.66</c:v>
                </c:pt>
                <c:pt idx="720" formatCode="_-* #,##0.00_₮_-;\-* #,##0.00_₮_-;_-* &quot;-&quot;??_₮_-;_-@_-">
                  <c:v>3417.19</c:v>
                </c:pt>
                <c:pt idx="721" formatCode="_-* #,##0.00_₮_-;\-* #,##0.00_₮_-;_-* &quot;-&quot;??_₮_-;_-@_-">
                  <c:v>3417.18</c:v>
                </c:pt>
                <c:pt idx="722" formatCode="_-* #,##0.00_₮_-;\-* #,##0.00_₮_-;_-* &quot;-&quot;??_₮_-;_-@_-">
                  <c:v>3417.42</c:v>
                </c:pt>
                <c:pt idx="723" formatCode="_-* #,##0.00_₮_-;\-* #,##0.00_₮_-;_-* &quot;-&quot;??_₮_-;_-@_-">
                  <c:v>3417.77</c:v>
                </c:pt>
                <c:pt idx="724" formatCode="_-* #,##0.00_₮_-;\-* #,##0.00_₮_-;_-* &quot;-&quot;??_₮_-;_-@_-">
                  <c:v>3416.98</c:v>
                </c:pt>
                <c:pt idx="725" formatCode="_-* #,##0.00_₮_-;\-* #,##0.00_₮_-;_-* &quot;-&quot;??_₮_-;_-@_-">
                  <c:v>3416.82</c:v>
                </c:pt>
                <c:pt idx="726" formatCode="_-* #,##0.00_₮_-;\-* #,##0.00_₮_-;_-* &quot;-&quot;??_₮_-;_-@_-">
                  <c:v>3416.82</c:v>
                </c:pt>
                <c:pt idx="727" formatCode="_-* #,##0.00_₮_-;\-* #,##0.00_₮_-;_-* &quot;-&quot;??_₮_-;_-@_-">
                  <c:v>3416.57</c:v>
                </c:pt>
                <c:pt idx="728" formatCode="_-* #,##0.00_₮_-;\-* #,##0.00_₮_-;_-* &quot;-&quot;??_₮_-;_-@_-">
                  <c:v>3417.45</c:v>
                </c:pt>
                <c:pt idx="729" formatCode="_-* #,##0.00_₮_-;\-* #,##0.00_₮_-;_-* &quot;-&quot;??_₮_-;_-@_-">
                  <c:v>3417.88</c:v>
                </c:pt>
                <c:pt idx="730" formatCode="_-* #,##0.00_₮_-;\-* #,##0.00_₮_-;_-* &quot;-&quot;??_₮_-;_-@_-">
                  <c:v>3417.29</c:v>
                </c:pt>
                <c:pt idx="731" formatCode="_-* #,##0.00_₮_-;\-* #,##0.00_₮_-;_-* &quot;-&quot;??_₮_-;_-@_-">
                  <c:v>3417.71</c:v>
                </c:pt>
                <c:pt idx="732" formatCode="_-* #,##0.00_₮_-;\-* #,##0.00_₮_-;_-* &quot;-&quot;??_₮_-;_-@_-">
                  <c:v>3416.71</c:v>
                </c:pt>
                <c:pt idx="733" formatCode="_-* #,##0.00_₮_-;\-* #,##0.00_₮_-;_-* &quot;-&quot;??_₮_-;_-@_-">
                  <c:v>3417.31</c:v>
                </c:pt>
                <c:pt idx="734" formatCode="_-* #,##0.00_₮_-;\-* #,##0.00_₮_-;_-* &quot;-&quot;??_₮_-;_-@_-">
                  <c:v>3417.79</c:v>
                </c:pt>
                <c:pt idx="735" formatCode="_-* #,##0.00_₮_-;\-* #,##0.00_₮_-;_-* &quot;-&quot;??_₮_-;_-@_-">
                  <c:v>3417.29</c:v>
                </c:pt>
                <c:pt idx="736" formatCode="_-* #,##0.00_₮_-;\-* #,##0.00_₮_-;_-* &quot;-&quot;??_₮_-;_-@_-">
                  <c:v>3417.91</c:v>
                </c:pt>
                <c:pt idx="737" formatCode="_-* #,##0.00_₮_-;\-* #,##0.00_₮_-;_-* &quot;-&quot;??_₮_-;_-@_-">
                  <c:v>3417.14</c:v>
                </c:pt>
                <c:pt idx="738" formatCode="_-* #,##0.00_₮_-;\-* #,##0.00_₮_-;_-* &quot;-&quot;??_₮_-;_-@_-">
                  <c:v>3417.49</c:v>
                </c:pt>
                <c:pt idx="739" formatCode="_-* #,##0.00_₮_-;\-* #,##0.00_₮_-;_-* &quot;-&quot;??_₮_-;_-@_-">
                  <c:v>3418.12</c:v>
                </c:pt>
                <c:pt idx="740" formatCode="_-* #,##0.00_₮_-;\-* #,##0.00_₮_-;_-* &quot;-&quot;??_₮_-;_-@_-">
                  <c:v>3417.98</c:v>
                </c:pt>
                <c:pt idx="741" formatCode="_-* #,##0.00_₮_-;\-* #,##0.00_₮_-;_-* &quot;-&quot;??_₮_-;_-@_-">
                  <c:v>3418.84</c:v>
                </c:pt>
                <c:pt idx="742" formatCode="_-* #,##0.00_₮_-;\-* #,##0.00_₮_-;_-* &quot;-&quot;??_₮_-;_-@_-">
                  <c:v>3419.59</c:v>
                </c:pt>
                <c:pt idx="743" formatCode="_-* #,##0.00_₮_-;\-* #,##0.00_₮_-;_-* &quot;-&quot;??_₮_-;_-@_-">
                  <c:v>3420.09</c:v>
                </c:pt>
                <c:pt idx="744" formatCode="_-* #,##0.00_₮_-;\-* #,##0.00_₮_-;_-* &quot;-&quot;??_₮_-;_-@_-">
                  <c:v>3420.25</c:v>
                </c:pt>
                <c:pt idx="745" formatCode="_-* #,##0.00_₮_-;\-* #,##0.00_₮_-;_-* &quot;-&quot;??_₮_-;_-@_-">
                  <c:v>3420.46</c:v>
                </c:pt>
                <c:pt idx="746" formatCode="_-* #,##0.00_₮_-;\-* #,##0.00_₮_-;_-* &quot;-&quot;??_₮_-;_-@_-">
                  <c:v>3420.92</c:v>
                </c:pt>
                <c:pt idx="747" formatCode="_-* #,##0.00_₮_-;\-* #,##0.00_₮_-;_-* &quot;-&quot;??_₮_-;_-@_-">
                  <c:v>3421.43</c:v>
                </c:pt>
                <c:pt idx="748" formatCode="_-* #,##0.00_₮_-;\-* #,##0.00_₮_-;_-* &quot;-&quot;??_₮_-;_-@_-">
                  <c:v>3422.08</c:v>
                </c:pt>
                <c:pt idx="749" formatCode="_-* #,##0.00_₮_-;\-* #,##0.00_₮_-;_-* &quot;-&quot;??_₮_-;_-@_-">
                  <c:v>3422.7</c:v>
                </c:pt>
                <c:pt idx="750" formatCode="_-* #,##0.00_₮_-;\-* #,##0.00_₮_-;_-* &quot;-&quot;??_₮_-;_-@_-">
                  <c:v>3423.28</c:v>
                </c:pt>
                <c:pt idx="751" formatCode="_-* #,##0.00_₮_-;\-* #,##0.00_₮_-;_-* &quot;-&quot;??_₮_-;_-@_-">
                  <c:v>3423.93</c:v>
                </c:pt>
                <c:pt idx="752" formatCode="_-* #,##0.00_₮_-;\-* #,##0.00_₮_-;_-* &quot;-&quot;??_₮_-;_-@_-">
                  <c:v>3424.61</c:v>
                </c:pt>
                <c:pt idx="753" formatCode="_-* #,##0.00_₮_-;\-* #,##0.00_₮_-;_-* &quot;-&quot;??_₮_-;_-@_-">
                  <c:v>3426.1</c:v>
                </c:pt>
                <c:pt idx="754" formatCode="_-* #,##0.00_₮_-;\-* #,##0.00_₮_-;_-* &quot;-&quot;??_₮_-;_-@_-">
                  <c:v>3427.07</c:v>
                </c:pt>
                <c:pt idx="755" formatCode="_-* #,##0.00_₮_-;\-* #,##0.00_₮_-;_-* &quot;-&quot;??_₮_-;_-@_-">
                  <c:v>3427.88</c:v>
                </c:pt>
                <c:pt idx="756" formatCode="_-* #,##0.00_₮_-;\-* #,##0.00_₮_-;_-* &quot;-&quot;??_₮_-;_-@_-">
                  <c:v>3428.91</c:v>
                </c:pt>
                <c:pt idx="757" formatCode="_-* #,##0.00_₮_-;\-* #,##0.00_₮_-;_-* &quot;-&quot;??_₮_-;_-@_-">
                  <c:v>3429.7</c:v>
                </c:pt>
                <c:pt idx="758" formatCode="_-* #,##0.00_₮_-;\-* #,##0.00_₮_-;_-* &quot;-&quot;??_₮_-;_-@_-">
                  <c:v>3430.65</c:v>
                </c:pt>
                <c:pt idx="759" formatCode="_-* #,##0.00_₮_-;\-* #,##0.00_₮_-;_-* &quot;-&quot;??_₮_-;_-@_-">
                  <c:v>3433.03</c:v>
                </c:pt>
                <c:pt idx="760" formatCode="_-* #,##0.00_₮_-;\-* #,##0.00_₮_-;_-* &quot;-&quot;??_₮_-;_-@_-">
                  <c:v>3435.18</c:v>
                </c:pt>
                <c:pt idx="761" formatCode="_-* #,##0.00_₮_-;\-* #,##0.00_₮_-;_-* &quot;-&quot;??_₮_-;_-@_-">
                  <c:v>3437.92</c:v>
                </c:pt>
                <c:pt idx="762" formatCode="_-* #,##0.00_₮_-;\-* #,##0.00_₮_-;_-* &quot;-&quot;??_₮_-;_-@_-">
                  <c:v>3439.01</c:v>
                </c:pt>
                <c:pt idx="763" formatCode="_-* #,##0.00_₮_-;\-* #,##0.00_₮_-;_-* &quot;-&quot;??_₮_-;_-@_-">
                  <c:v>3440.29</c:v>
                </c:pt>
                <c:pt idx="764" formatCode="_-* #,##0.00_₮_-;\-* #,##0.00_₮_-;_-* &quot;-&quot;??_₮_-;_-@_-">
                  <c:v>3443.25</c:v>
                </c:pt>
                <c:pt idx="765" formatCode="_-* #,##0.00_₮_-;\-* #,##0.00_₮_-;_-* &quot;-&quot;??_₮_-;_-@_-">
                  <c:v>3445.22</c:v>
                </c:pt>
                <c:pt idx="766" formatCode="_-* #,##0.00_₮_-;\-* #,##0.00_₮_-;_-* &quot;-&quot;??_₮_-;_-@_-">
                  <c:v>3447.43</c:v>
                </c:pt>
                <c:pt idx="767" formatCode="_-* #,##0.00_₮_-;\-* #,##0.00_₮_-;_-* &quot;-&quot;??_₮_-;_-@_-">
                  <c:v>3448.24</c:v>
                </c:pt>
                <c:pt idx="768" formatCode="_-* #,##0.00_₮_-;\-* #,##0.00_₮_-;_-* &quot;-&quot;??_₮_-;_-@_-">
                  <c:v>3449</c:v>
                </c:pt>
                <c:pt idx="769" formatCode="_-* #,##0.00_₮_-;\-* #,##0.00_₮_-;_-* &quot;-&quot;??_₮_-;_-@_-">
                  <c:v>3451.31</c:v>
                </c:pt>
                <c:pt idx="770" formatCode="_-* #,##0.00_₮_-;\-* #,##0.00_₮_-;_-* &quot;-&quot;??_₮_-;_-@_-">
                  <c:v>3453.67</c:v>
                </c:pt>
                <c:pt idx="771" formatCode="_-* #,##0.00_₮_-;\-* #,##0.00_₮_-;_-* &quot;-&quot;??_₮_-;_-@_-">
                  <c:v>3454.73</c:v>
                </c:pt>
                <c:pt idx="772" formatCode="_-* #,##0.00_₮_-;\-* #,##0.00_₮_-;_-* &quot;-&quot;??_₮_-;_-@_-">
                  <c:v>3455.22</c:v>
                </c:pt>
                <c:pt idx="773" formatCode="_-* #,##0.00_₮_-;\-* #,##0.00_₮_-;_-* &quot;-&quot;??_₮_-;_-@_-">
                  <c:v>3455.89</c:v>
                </c:pt>
                <c:pt idx="774" formatCode="_-* #,##0.00_₮_-;\-* #,##0.00_₮_-;_-* &quot;-&quot;??_₮_-;_-@_-">
                  <c:v>3457.45</c:v>
                </c:pt>
                <c:pt idx="775" formatCode="_-* #,##0.00_₮_-;\-* #,##0.00_₮_-;_-* &quot;-&quot;??_₮_-;_-@_-">
                  <c:v>3458.67</c:v>
                </c:pt>
                <c:pt idx="776" formatCode="_-* #,##0.00_₮_-;\-* #,##0.00_₮_-;_-* &quot;-&quot;??_₮_-;_-@_-">
                  <c:v>3458.92</c:v>
                </c:pt>
                <c:pt idx="777" formatCode="_-* #,##0.00_₮_-;\-* #,##0.00_₮_-;_-* &quot;-&quot;??_₮_-;_-@_-">
                  <c:v>3459.07</c:v>
                </c:pt>
                <c:pt idx="778" formatCode="_-* #,##0.00_₮_-;\-* #,##0.00_₮_-;_-* &quot;-&quot;??_₮_-;_-@_-">
                  <c:v>3459.57</c:v>
                </c:pt>
                <c:pt idx="779" formatCode="_-* #,##0.00_₮_-;\-* #,##0.00_₮_-;_-* &quot;-&quot;??_₮_-;_-@_-">
                  <c:v>3459.95</c:v>
                </c:pt>
                <c:pt idx="780" formatCode="_-* #,##0.00_₮_-;\-* #,##0.00_₮_-;_-* &quot;-&quot;??_₮_-;_-@_-">
                  <c:v>3460.61</c:v>
                </c:pt>
                <c:pt idx="781" formatCode="_-* #,##0.00_₮_-;\-* #,##0.00_₮_-;_-* &quot;-&quot;??_₮_-;_-@_-">
                  <c:v>3462.17</c:v>
                </c:pt>
                <c:pt idx="782" formatCode="_-* #,##0.00_₮_-;\-* #,##0.00_₮_-;_-* &quot;-&quot;??_₮_-;_-@_-">
                  <c:v>3462.59</c:v>
                </c:pt>
                <c:pt idx="783" formatCode="_-* #,##0.00_₮_-;\-* #,##0.00_₮_-;_-* &quot;-&quot;??_₮_-;_-@_-">
                  <c:v>3462.98</c:v>
                </c:pt>
                <c:pt idx="784" formatCode="_-* #,##0.00_₮_-;\-* #,##0.00_₮_-;_-* &quot;-&quot;??_₮_-;_-@_-">
                  <c:v>3464.13</c:v>
                </c:pt>
                <c:pt idx="785" formatCode="_-* #,##0.00_₮_-;\-* #,##0.00_₮_-;_-* &quot;-&quot;??_₮_-;_-@_-">
                  <c:v>3464.65</c:v>
                </c:pt>
                <c:pt idx="786" formatCode="_-* #,##0.00_₮_-;\-* #,##0.00_₮_-;_-* &quot;-&quot;??_₮_-;_-@_-">
                  <c:v>3465.69</c:v>
                </c:pt>
                <c:pt idx="787" formatCode="_-* #,##0.00_₮_-;\-* #,##0.00_₮_-;_-* &quot;-&quot;??_₮_-;_-@_-">
                  <c:v>3466.56</c:v>
                </c:pt>
                <c:pt idx="788" formatCode="_-* #,##0.00_₮_-;\-* #,##0.00_₮_-;_-* &quot;-&quot;??_₮_-;_-@_-">
                  <c:v>3466.79</c:v>
                </c:pt>
                <c:pt idx="789" formatCode="_-* #,##0.00_₮_-;\-* #,##0.00_₮_-;_-* &quot;-&quot;??_₮_-;_-@_-">
                  <c:v>3467.49</c:v>
                </c:pt>
                <c:pt idx="790" formatCode="_-* #,##0.00_₮_-;\-* #,##0.00_₮_-;_-* &quot;-&quot;??_₮_-;_-@_-">
                  <c:v>3467.86</c:v>
                </c:pt>
                <c:pt idx="791" formatCode="_-* #,##0.00_₮_-;\-* #,##0.00_₮_-;_-* &quot;-&quot;??_₮_-;_-@_-">
                  <c:v>3468.57</c:v>
                </c:pt>
                <c:pt idx="792" formatCode="#,##0.00">
                  <c:v>3469.19</c:v>
                </c:pt>
                <c:pt idx="793" formatCode="#,##0.00">
                  <c:v>3470.75</c:v>
                </c:pt>
                <c:pt idx="794" formatCode="#,##0.00">
                  <c:v>3470.86</c:v>
                </c:pt>
                <c:pt idx="795" formatCode="#,##0.00">
                  <c:v>3471.47</c:v>
                </c:pt>
                <c:pt idx="796" formatCode="#,##0.00">
                  <c:v>3473.57</c:v>
                </c:pt>
                <c:pt idx="797" formatCode="#,##0.00">
                  <c:v>3475.37</c:v>
                </c:pt>
                <c:pt idx="798" formatCode="#,##0.00">
                  <c:v>3476.98</c:v>
                </c:pt>
                <c:pt idx="799" formatCode="#,##0.00">
                  <c:v>3478.05</c:v>
                </c:pt>
                <c:pt idx="800" formatCode="#,##0.00">
                  <c:v>3480.61</c:v>
                </c:pt>
                <c:pt idx="801" formatCode="#,##0.00">
                  <c:v>3483.53</c:v>
                </c:pt>
                <c:pt idx="802" formatCode="#,##0.00">
                  <c:v>3486.82</c:v>
                </c:pt>
                <c:pt idx="803" formatCode="#,##0.00">
                  <c:v>3488.01</c:v>
                </c:pt>
                <c:pt idx="804" formatCode="#,##0.00">
                  <c:v>3487.61</c:v>
                </c:pt>
                <c:pt idx="805" formatCode="#,##0.00">
                  <c:v>3491.62</c:v>
                </c:pt>
                <c:pt idx="806" formatCode="#,##0.00">
                  <c:v>3495.36</c:v>
                </c:pt>
                <c:pt idx="807" formatCode="#,##0.00">
                  <c:v>3501.83</c:v>
                </c:pt>
                <c:pt idx="808" formatCode="#,##0.00">
                  <c:v>3505.87</c:v>
                </c:pt>
                <c:pt idx="809" formatCode="#,##0.00">
                  <c:v>3508.4</c:v>
                </c:pt>
                <c:pt idx="810" formatCode="#,##0.00">
                  <c:v>3522.38</c:v>
                </c:pt>
                <c:pt idx="811" formatCode="#,##0.00">
                  <c:v>3528.67</c:v>
                </c:pt>
                <c:pt idx="812" formatCode="#,##0.00">
                  <c:v>3530.23</c:v>
                </c:pt>
                <c:pt idx="813" formatCode="#,##0.00">
                  <c:v>3533.7</c:v>
                </c:pt>
                <c:pt idx="814" formatCode="#,##0.00">
                  <c:v>3534.48</c:v>
                </c:pt>
                <c:pt idx="815" formatCode="#,##0.00">
                  <c:v>3541.1</c:v>
                </c:pt>
                <c:pt idx="816" formatCode="#,##0.00">
                  <c:v>3544.4</c:v>
                </c:pt>
                <c:pt idx="817" formatCode="#,##0.00">
                  <c:v>3555.24</c:v>
                </c:pt>
                <c:pt idx="818" formatCode="#,##0.00">
                  <c:v>3562.4</c:v>
                </c:pt>
                <c:pt idx="819" formatCode="#,##0.00">
                  <c:v>3568.48</c:v>
                </c:pt>
                <c:pt idx="820" formatCode="#,##0.00">
                  <c:v>3569.04</c:v>
                </c:pt>
                <c:pt idx="821" formatCode="#,##0.00">
                  <c:v>3569.67</c:v>
                </c:pt>
                <c:pt idx="822" formatCode="#,##0.00">
                  <c:v>3570.11</c:v>
                </c:pt>
                <c:pt idx="823" formatCode="#,##0.00">
                  <c:v>3570.87</c:v>
                </c:pt>
                <c:pt idx="824" formatCode="#,##0.00">
                  <c:v>3569.87</c:v>
                </c:pt>
                <c:pt idx="825" formatCode="#,##0.00">
                  <c:v>3570.57</c:v>
                </c:pt>
                <c:pt idx="826" formatCode="#,##0.00">
                  <c:v>3570.82</c:v>
                </c:pt>
                <c:pt idx="827" formatCode="#,##0.00">
                  <c:v>3570.74</c:v>
                </c:pt>
                <c:pt idx="828" formatCode="#,##0.00">
                  <c:v>3571.47</c:v>
                </c:pt>
                <c:pt idx="829" formatCode="#,##0.00">
                  <c:v>3571.74</c:v>
                </c:pt>
                <c:pt idx="830" formatCode="#,##0.00">
                  <c:v>3571.88</c:v>
                </c:pt>
                <c:pt idx="831" formatCode="#,##0.00">
                  <c:v>3572.07</c:v>
                </c:pt>
                <c:pt idx="832" formatCode="#,##0.00">
                  <c:v>3572.59</c:v>
                </c:pt>
                <c:pt idx="833" formatCode="#,##0.00">
                  <c:v>3572.88</c:v>
                </c:pt>
                <c:pt idx="834" formatCode="#,##0.00">
                  <c:v>3572.37</c:v>
                </c:pt>
                <c:pt idx="835" formatCode="#,##0.00">
                  <c:v>3572.93</c:v>
                </c:pt>
                <c:pt idx="836" formatCode="#,##0.00">
                  <c:v>3572.45</c:v>
                </c:pt>
                <c:pt idx="837" formatCode="#,##0.00">
                  <c:v>3572.83</c:v>
                </c:pt>
                <c:pt idx="838" formatCode="#,##0.00">
                  <c:v>3572.83</c:v>
                </c:pt>
                <c:pt idx="839" formatCode="#,##0.00">
                  <c:v>3573.19</c:v>
                </c:pt>
                <c:pt idx="840" formatCode="#,##0.00">
                  <c:v>3571.17</c:v>
                </c:pt>
                <c:pt idx="841" formatCode="#,##0.00">
                  <c:v>3573.73</c:v>
                </c:pt>
                <c:pt idx="842" formatCode="#,##0.00">
                  <c:v>3573.64</c:v>
                </c:pt>
                <c:pt idx="843" formatCode="#,##0.00">
                  <c:v>3573.76</c:v>
                </c:pt>
                <c:pt idx="844" formatCode="#,##0.00">
                  <c:v>3573.44</c:v>
                </c:pt>
                <c:pt idx="845" formatCode="#,##0.00">
                  <c:v>3573.69</c:v>
                </c:pt>
                <c:pt idx="846" formatCode="#,##0.00">
                  <c:v>3573.79</c:v>
                </c:pt>
                <c:pt idx="847" formatCode="#,##0.00">
                  <c:v>3573.7</c:v>
                </c:pt>
                <c:pt idx="848" formatCode="#,##0.00">
                  <c:v>3573.95</c:v>
                </c:pt>
                <c:pt idx="849" formatCode="#,##0.00">
                  <c:v>3573.8</c:v>
                </c:pt>
                <c:pt idx="850" formatCode="#,##0.00">
                  <c:v>3574.03</c:v>
                </c:pt>
                <c:pt idx="851" formatCode="#,##0.00">
                  <c:v>3575.03</c:v>
                </c:pt>
                <c:pt idx="852" formatCode="#,##0.00">
                  <c:v>3575.09</c:v>
                </c:pt>
                <c:pt idx="853" formatCode="#,##0.00">
                  <c:v>3575.08</c:v>
                </c:pt>
                <c:pt idx="854" formatCode="#,##0.00">
                  <c:v>3575.3</c:v>
                </c:pt>
                <c:pt idx="855" formatCode="#,##0.00">
                  <c:v>3575.44</c:v>
                </c:pt>
                <c:pt idx="856" formatCode="#,##0.00">
                  <c:v>3575.95</c:v>
                </c:pt>
                <c:pt idx="857" formatCode="#,##0.00">
                  <c:v>3576.53</c:v>
                </c:pt>
                <c:pt idx="858" formatCode="#,##0.00">
                  <c:v>3577.84</c:v>
                </c:pt>
                <c:pt idx="859" formatCode="#,##0.00">
                  <c:v>3578.43</c:v>
                </c:pt>
                <c:pt idx="860" formatCode="#,##0.00">
                  <c:v>3579.18</c:v>
                </c:pt>
                <c:pt idx="861" formatCode="#,##0.00">
                  <c:v>3579.56</c:v>
                </c:pt>
                <c:pt idx="862" formatCode="#,##0.00">
                  <c:v>3579.67</c:v>
                </c:pt>
                <c:pt idx="863" formatCode="#,##0.00">
                  <c:v>3579.68</c:v>
                </c:pt>
                <c:pt idx="864" formatCode="#,##0.00">
                  <c:v>3580.17</c:v>
                </c:pt>
                <c:pt idx="865" formatCode="#,##0.00">
                  <c:v>3580.4</c:v>
                </c:pt>
                <c:pt idx="866" formatCode="#,##0.00">
                  <c:v>3580.52</c:v>
                </c:pt>
                <c:pt idx="867" formatCode="#,##0.00">
                  <c:v>3580.71</c:v>
                </c:pt>
                <c:pt idx="868" formatCode="#,##0.00">
                  <c:v>3580.94</c:v>
                </c:pt>
                <c:pt idx="869" formatCode="#,##0.00">
                  <c:v>3581.29</c:v>
                </c:pt>
                <c:pt idx="870" formatCode="#,##0.00">
                  <c:v>3581.9</c:v>
                </c:pt>
                <c:pt idx="871" formatCode="#,##0.00">
                  <c:v>3581.77</c:v>
                </c:pt>
                <c:pt idx="872" formatCode="#,##0.00">
                  <c:v>3583.6</c:v>
                </c:pt>
                <c:pt idx="873" formatCode="#,##0.00">
                  <c:v>3583.85</c:v>
                </c:pt>
                <c:pt idx="874" formatCode="#,##0.00">
                  <c:v>3583.89</c:v>
                </c:pt>
                <c:pt idx="875" formatCode="#,##0.00">
                  <c:v>3584.18</c:v>
                </c:pt>
                <c:pt idx="876" formatCode="#,##0.00">
                  <c:v>3584.24</c:v>
                </c:pt>
                <c:pt idx="877" formatCode="#,##0.00">
                  <c:v>3584.58</c:v>
                </c:pt>
                <c:pt idx="878" formatCode="#,##0.00">
                  <c:v>3585.39</c:v>
                </c:pt>
                <c:pt idx="879" formatCode="#,##0.00">
                  <c:v>3585.72</c:v>
                </c:pt>
                <c:pt idx="880" formatCode="#,##0.00">
                  <c:v>3585.97</c:v>
                </c:pt>
                <c:pt idx="881" formatCode="#,##0.00">
                  <c:v>3586.91</c:v>
                </c:pt>
                <c:pt idx="882" formatCode="#,##0.00">
                  <c:v>3587.37</c:v>
                </c:pt>
                <c:pt idx="883" formatCode="#,##0.00">
                  <c:v>3587.14</c:v>
                </c:pt>
                <c:pt idx="884" formatCode="#,##0.00">
                  <c:v>3586.76</c:v>
                </c:pt>
                <c:pt idx="885" formatCode="#,##0.00">
                  <c:v>3587.49</c:v>
                </c:pt>
                <c:pt idx="886" formatCode="#,##0.00">
                  <c:v>3588.79</c:v>
                </c:pt>
                <c:pt idx="887" formatCode="#,##0.00">
                  <c:v>3588.96</c:v>
                </c:pt>
                <c:pt idx="888" formatCode="#,##0.00">
                  <c:v>3589.11</c:v>
                </c:pt>
                <c:pt idx="889" formatCode="#,##0.00">
                  <c:v>3589.46</c:v>
                </c:pt>
                <c:pt idx="890" formatCode="#,##0.00">
                  <c:v>3589.68</c:v>
                </c:pt>
                <c:pt idx="891" formatCode="#,##0.00">
                  <c:v>3591.15</c:v>
                </c:pt>
                <c:pt idx="892" formatCode="#,##0.00">
                  <c:v>3590.9</c:v>
                </c:pt>
                <c:pt idx="893" formatCode="#,##0.00">
                  <c:v>3591.54</c:v>
                </c:pt>
                <c:pt idx="894" formatCode="#,##0.00">
                  <c:v>3591.77</c:v>
                </c:pt>
                <c:pt idx="895" formatCode="#,##0.00">
                  <c:v>3593.44</c:v>
                </c:pt>
                <c:pt idx="896" formatCode="#,##0.00">
                  <c:v>3593.62</c:v>
                </c:pt>
                <c:pt idx="897" formatCode="#,##0.00">
                  <c:v>3593.43</c:v>
                </c:pt>
                <c:pt idx="898" formatCode="#,##0.00">
                  <c:v>3593.3</c:v>
                </c:pt>
                <c:pt idx="899" formatCode="#,##0.00">
                  <c:v>3593.4</c:v>
                </c:pt>
                <c:pt idx="900" formatCode="#,##0.00">
                  <c:v>3593.71</c:v>
                </c:pt>
                <c:pt idx="901" formatCode="#,##0.00">
                  <c:v>3594.29</c:v>
                </c:pt>
                <c:pt idx="902" formatCode="#,##0.00">
                  <c:v>3593.93</c:v>
                </c:pt>
                <c:pt idx="903" formatCode="#,##0.00">
                  <c:v>3593.77</c:v>
                </c:pt>
                <c:pt idx="904" formatCode="#,##0.00">
                  <c:v>3593.5</c:v>
                </c:pt>
                <c:pt idx="905" formatCode="#,##0.00">
                  <c:v>3594.42</c:v>
                </c:pt>
                <c:pt idx="906" formatCode="#,##0.00">
                  <c:v>3592.79</c:v>
                </c:pt>
                <c:pt idx="907" formatCode="#,##0.00">
                  <c:v>3593.24</c:v>
                </c:pt>
                <c:pt idx="908" formatCode="#,##0.00">
                  <c:v>3593.47</c:v>
                </c:pt>
                <c:pt idx="909" formatCode="#,##0.00">
                  <c:v>3593.89</c:v>
                </c:pt>
                <c:pt idx="910" formatCode="#,##0.00">
                  <c:v>3593.07</c:v>
                </c:pt>
                <c:pt idx="911" formatCode="#,##0.00">
                  <c:v>3593.69</c:v>
                </c:pt>
                <c:pt idx="912" formatCode="#,##0.00">
                  <c:v>3594.13</c:v>
                </c:pt>
                <c:pt idx="913" formatCode="#,##0.00">
                  <c:v>3593.68</c:v>
                </c:pt>
                <c:pt idx="914" formatCode="#,##0.00">
                  <c:v>3593.61</c:v>
                </c:pt>
                <c:pt idx="915" formatCode="#,##0.00">
                  <c:v>3593.67</c:v>
                </c:pt>
                <c:pt idx="916" formatCode="#,##0.00">
                  <c:v>3594.79</c:v>
                </c:pt>
                <c:pt idx="917" formatCode="#,##0.00">
                  <c:v>3594.49</c:v>
                </c:pt>
                <c:pt idx="918" formatCode="#,##0.00">
                  <c:v>3593.79</c:v>
                </c:pt>
                <c:pt idx="919" formatCode="#,##0.00">
                  <c:v>3594.14</c:v>
                </c:pt>
                <c:pt idx="920" formatCode="#,##0.00">
                  <c:v>3594.03</c:v>
                </c:pt>
                <c:pt idx="921" formatCode="#,##0.00">
                  <c:v>3594.52</c:v>
                </c:pt>
                <c:pt idx="922" formatCode="#,##0.00">
                  <c:v>3593.59</c:v>
                </c:pt>
                <c:pt idx="923" formatCode="#,##0.00">
                  <c:v>3592.89</c:v>
                </c:pt>
                <c:pt idx="924" formatCode="#,##0.00">
                  <c:v>3594.14</c:v>
                </c:pt>
                <c:pt idx="925" formatCode="#,##0.00">
                  <c:v>3593.28</c:v>
                </c:pt>
                <c:pt idx="926" formatCode="#,##0.00">
                  <c:v>3594</c:v>
                </c:pt>
                <c:pt idx="927" formatCode="#,##0.00">
                  <c:v>3594.64</c:v>
                </c:pt>
                <c:pt idx="928" formatCode="#,##0.00">
                  <c:v>3592.78</c:v>
                </c:pt>
                <c:pt idx="929" formatCode="#,##0.00">
                  <c:v>3593.35</c:v>
                </c:pt>
                <c:pt idx="930" formatCode="#,##0.00">
                  <c:v>3592.75</c:v>
                </c:pt>
                <c:pt idx="931" formatCode="#,##0.00">
                  <c:v>3594</c:v>
                </c:pt>
                <c:pt idx="932" formatCode="#,##0.00">
                  <c:v>3593.72</c:v>
                </c:pt>
                <c:pt idx="933" formatCode="#,##0.00">
                  <c:v>3592.82</c:v>
                </c:pt>
                <c:pt idx="934" formatCode="#,##0.00">
                  <c:v>3593.72</c:v>
                </c:pt>
                <c:pt idx="935" formatCode="#,##0.00">
                  <c:v>3592.46</c:v>
                </c:pt>
                <c:pt idx="936" formatCode="#,##0.00">
                  <c:v>3593.7</c:v>
                </c:pt>
                <c:pt idx="937" formatCode="#,##0.00">
                  <c:v>3594.49</c:v>
                </c:pt>
                <c:pt idx="938" formatCode="#,##0.00">
                  <c:v>3592.51</c:v>
                </c:pt>
                <c:pt idx="939" formatCode="#,##0.00">
                  <c:v>3593.37</c:v>
                </c:pt>
                <c:pt idx="940" formatCode="#,##0.00">
                  <c:v>3593.27</c:v>
                </c:pt>
                <c:pt idx="941" formatCode="#,##0.00">
                  <c:v>3594.28</c:v>
                </c:pt>
                <c:pt idx="942" formatCode="#,##0.00">
                  <c:v>3593.2</c:v>
                </c:pt>
                <c:pt idx="943" formatCode="#,##0.00">
                  <c:v>3591.24</c:v>
                </c:pt>
                <c:pt idx="944" formatCode="#,##0.00">
                  <c:v>3591.94</c:v>
                </c:pt>
                <c:pt idx="945" formatCode="#,##0.00">
                  <c:v>3591.2</c:v>
                </c:pt>
                <c:pt idx="946" formatCode="#,##0.00">
                  <c:v>3591.13</c:v>
                </c:pt>
                <c:pt idx="947" formatCode="#,##0.00">
                  <c:v>3590.29</c:v>
                </c:pt>
                <c:pt idx="948" formatCode="#,##0.00">
                  <c:v>3588.75</c:v>
                </c:pt>
                <c:pt idx="949" formatCode="#,##0.00">
                  <c:v>3587.84</c:v>
                </c:pt>
                <c:pt idx="950" formatCode="#,##0.00">
                  <c:v>3586.08</c:v>
                </c:pt>
                <c:pt idx="951" formatCode="#,##0.00">
                  <c:v>3585.29</c:v>
                </c:pt>
                <c:pt idx="952" formatCode="#,##0.00">
                  <c:v>3586.63</c:v>
                </c:pt>
                <c:pt idx="953" formatCode="#,##0.00">
                  <c:v>3583.36</c:v>
                </c:pt>
                <c:pt idx="954" formatCode="#,##0.00">
                  <c:v>3583.72</c:v>
                </c:pt>
                <c:pt idx="955" formatCode="#,##0.00">
                  <c:v>3580.48</c:v>
                </c:pt>
                <c:pt idx="956" formatCode="#,##0.00">
                  <c:v>3579.04</c:v>
                </c:pt>
                <c:pt idx="957" formatCode="#,##0.00">
                  <c:v>3577.96</c:v>
                </c:pt>
                <c:pt idx="958" formatCode="#,##0.00">
                  <c:v>3575.94</c:v>
                </c:pt>
                <c:pt idx="959" formatCode="#,##0.00">
                  <c:v>3575.15</c:v>
                </c:pt>
                <c:pt idx="960" formatCode="#,##0.00">
                  <c:v>3572.96</c:v>
                </c:pt>
                <c:pt idx="961" formatCode="#,##0.00">
                  <c:v>3572.49</c:v>
                </c:pt>
                <c:pt idx="962" formatCode="#,##0.00">
                  <c:v>3571.71</c:v>
                </c:pt>
                <c:pt idx="963" formatCode="#,##0.00">
                  <c:v>3568.21</c:v>
                </c:pt>
                <c:pt idx="964" formatCode="#,##0.00">
                  <c:v>3567.68</c:v>
                </c:pt>
                <c:pt idx="965" formatCode="#,##0.00">
                  <c:v>3563.84</c:v>
                </c:pt>
                <c:pt idx="966" formatCode="#,##0.00">
                  <c:v>3562.67</c:v>
                </c:pt>
                <c:pt idx="967" formatCode="#,##0.00">
                  <c:v>3559.76</c:v>
                </c:pt>
                <c:pt idx="968" formatCode="#,##0.00">
                  <c:v>3554.71</c:v>
                </c:pt>
                <c:pt idx="969" formatCode="#,##0.00">
                  <c:v>3553.58</c:v>
                </c:pt>
                <c:pt idx="970" formatCode="#,##0.00">
                  <c:v>3552.7</c:v>
                </c:pt>
                <c:pt idx="971" formatCode="#,##0.00">
                  <c:v>3549.05</c:v>
                </c:pt>
                <c:pt idx="972" formatCode="#,##0.00">
                  <c:v>3548.92</c:v>
                </c:pt>
                <c:pt idx="973" formatCode="#,##0.00">
                  <c:v>3545.08</c:v>
                </c:pt>
                <c:pt idx="974" formatCode="#,##0.00">
                  <c:v>3545.52</c:v>
                </c:pt>
                <c:pt idx="975" formatCode="#,##0.00">
                  <c:v>3544.6</c:v>
                </c:pt>
                <c:pt idx="976" formatCode="#,##0.00">
                  <c:v>3544.05</c:v>
                </c:pt>
                <c:pt idx="977" formatCode="#,##0.00">
                  <c:v>3544.29</c:v>
                </c:pt>
                <c:pt idx="978" formatCode="#,##0.00">
                  <c:v>3545.09</c:v>
                </c:pt>
                <c:pt idx="979" formatCode="#,##0.00">
                  <c:v>3544.81</c:v>
                </c:pt>
                <c:pt idx="980" formatCode="#,##0.00">
                  <c:v>3545.45</c:v>
                </c:pt>
                <c:pt idx="981" formatCode="#,##0.00">
                  <c:v>3545.51</c:v>
                </c:pt>
                <c:pt idx="982" formatCode="#,##0.00">
                  <c:v>3546.14</c:v>
                </c:pt>
                <c:pt idx="983" formatCode="#,##0.00">
                  <c:v>3548.59</c:v>
                </c:pt>
                <c:pt idx="984" formatCode="#,##0.00">
                  <c:v>3549.37</c:v>
                </c:pt>
                <c:pt idx="985" formatCode="#,##0.00">
                  <c:v>3550.15</c:v>
                </c:pt>
                <c:pt idx="986" formatCode="#,##0.00">
                  <c:v>3553.36</c:v>
                </c:pt>
                <c:pt idx="987" formatCode="#,##0.00">
                  <c:v>3554.04</c:v>
                </c:pt>
                <c:pt idx="988" formatCode="#,##0.00">
                  <c:v>3555.81</c:v>
                </c:pt>
                <c:pt idx="989" formatCode="#,##0.00">
                  <c:v>3556.03</c:v>
                </c:pt>
                <c:pt idx="990" formatCode="#,##0.00">
                  <c:v>3556.66</c:v>
                </c:pt>
                <c:pt idx="991" formatCode="#,##0.00">
                  <c:v>3556.81</c:v>
                </c:pt>
                <c:pt idx="992" formatCode="#,##0.00">
                  <c:v>3556.62</c:v>
                </c:pt>
                <c:pt idx="993" formatCode="#,##0.00">
                  <c:v>3556.55</c:v>
                </c:pt>
                <c:pt idx="994" formatCode="#,##0.00">
                  <c:v>3556.76</c:v>
                </c:pt>
                <c:pt idx="995" formatCode="#,##0.00">
                  <c:v>3556.93</c:v>
                </c:pt>
                <c:pt idx="996" formatCode="#,##0.00">
                  <c:v>3557.9</c:v>
                </c:pt>
                <c:pt idx="997" formatCode="#,##0.00">
                  <c:v>3558.2</c:v>
                </c:pt>
                <c:pt idx="998" formatCode="#,##0.00">
                  <c:v>3558.57</c:v>
                </c:pt>
                <c:pt idx="999" formatCode="#,##0.00">
                  <c:v>3559.94</c:v>
                </c:pt>
                <c:pt idx="1000" formatCode="#,##0.00">
                  <c:v>3559.91</c:v>
                </c:pt>
                <c:pt idx="1001" formatCode="#,##0.00">
                  <c:v>3561.42</c:v>
                </c:pt>
                <c:pt idx="1002" formatCode="#,##0.00">
                  <c:v>3561.64</c:v>
                </c:pt>
                <c:pt idx="1003" formatCode="#,##0.00">
                  <c:v>3561.49</c:v>
                </c:pt>
                <c:pt idx="1004" formatCode="#,##0.00">
                  <c:v>3563.16</c:v>
                </c:pt>
                <c:pt idx="1005" formatCode="#,##0.00">
                  <c:v>3563.19</c:v>
                </c:pt>
                <c:pt idx="1006" formatCode="#,##0.00">
                  <c:v>3564.01</c:v>
                </c:pt>
                <c:pt idx="1007" formatCode="#,##0.00">
                  <c:v>3563.74</c:v>
                </c:pt>
                <c:pt idx="1008" formatCode="#,##0.00">
                  <c:v>3564.06</c:v>
                </c:pt>
                <c:pt idx="1009" formatCode="#,##0.00">
                  <c:v>3564.44</c:v>
                </c:pt>
                <c:pt idx="1010" formatCode="#,##0.00">
                  <c:v>3564.63</c:v>
                </c:pt>
                <c:pt idx="1011" formatCode="#,##0.00">
                  <c:v>3564.35</c:v>
                </c:pt>
                <c:pt idx="1012" formatCode="#,##0.00">
                  <c:v>3564.08</c:v>
                </c:pt>
                <c:pt idx="1013" formatCode="#,##0.00">
                  <c:v>3565.02</c:v>
                </c:pt>
                <c:pt idx="1014" formatCode="#,##0.00">
                  <c:v>3565.56</c:v>
                </c:pt>
                <c:pt idx="1015" formatCode="#,##0.00">
                  <c:v>3565.52</c:v>
                </c:pt>
                <c:pt idx="1016" formatCode="#,##0.00">
                  <c:v>3565.99</c:v>
                </c:pt>
                <c:pt idx="1017" formatCode="#,##0.00">
                  <c:v>3565.78</c:v>
                </c:pt>
                <c:pt idx="1018" formatCode="#,##0.00">
                  <c:v>3566</c:v>
                </c:pt>
                <c:pt idx="1019" formatCode="#,##0.00">
                  <c:v>3566.27</c:v>
                </c:pt>
                <c:pt idx="1020" formatCode="#,##0.00">
                  <c:v>3566.06</c:v>
                </c:pt>
                <c:pt idx="1021" formatCode="#,##0.00">
                  <c:v>3565.5</c:v>
                </c:pt>
                <c:pt idx="1022" formatCode="#,##0.00">
                  <c:v>3565.53</c:v>
                </c:pt>
                <c:pt idx="1023" formatCode="#,##0.00">
                  <c:v>3565.76</c:v>
                </c:pt>
                <c:pt idx="1024" formatCode="#,##0.00">
                  <c:v>3565.87</c:v>
                </c:pt>
                <c:pt idx="1025" formatCode="#,##0.00">
                  <c:v>3566.45</c:v>
                </c:pt>
                <c:pt idx="1026" formatCode="#,##0.00">
                  <c:v>3566.47</c:v>
                </c:pt>
                <c:pt idx="1027" formatCode="#,##0.00">
                  <c:v>3566.45</c:v>
                </c:pt>
                <c:pt idx="1028" formatCode="#,##0.00">
                  <c:v>3565.94</c:v>
                </c:pt>
                <c:pt idx="1029" formatCode="#,##0.00">
                  <c:v>3565.55</c:v>
                </c:pt>
                <c:pt idx="1030" formatCode="#,##0.00">
                  <c:v>3566.6</c:v>
                </c:pt>
                <c:pt idx="1031" formatCode="#,##0.00">
                  <c:v>3566.61</c:v>
                </c:pt>
                <c:pt idx="1032" formatCode="#,##0.00">
                  <c:v>3565.95</c:v>
                </c:pt>
                <c:pt idx="1033" formatCode="#,##0.00">
                  <c:v>3565.43</c:v>
                </c:pt>
                <c:pt idx="1034" formatCode="#,##0.00">
                  <c:v>3566.14</c:v>
                </c:pt>
                <c:pt idx="1035" formatCode="#,##0.00">
                  <c:v>3566.01</c:v>
                </c:pt>
                <c:pt idx="1036" formatCode="#,##0.00">
                  <c:v>3565.99</c:v>
                </c:pt>
                <c:pt idx="1037" formatCode="#,##0.00">
                  <c:v>3566.07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76400"/>
        <c:axId val="150968504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'3.2.3. Ханш'!$A$6</c15:sqref>
                        </c15:formulaRef>
                      </c:ext>
                    </c:extLst>
                    <c:strCache>
                      <c:ptCount val="1"/>
                      <c:pt idx="0">
                        <c:v>Захын дундаж ханш </c:v>
                      </c:pt>
                    </c:strCache>
                  </c:strRef>
                </c:tx>
                <c:spPr>
                  <a:ln w="254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'3.2.3. Ханш'!$BOK$3:$DCH$4</c15:sqref>
                        </c15:formulaRef>
                      </c:ext>
                    </c:extLst>
                    <c:multiLvlStrCache>
                      <c:ptCount val="1038"/>
                      <c:lvl>
                        <c:pt idx="38">
                          <c:v>3</c:v>
                        </c:pt>
                        <c:pt idx="103">
                          <c:v>6</c:v>
                        </c:pt>
                        <c:pt idx="154">
                          <c:v> </c:v>
                        </c:pt>
                        <c:pt idx="162">
                          <c:v>9</c:v>
                        </c:pt>
                        <c:pt idx="224">
                          <c:v> </c:v>
                        </c:pt>
                        <c:pt idx="227">
                          <c:v>12</c:v>
                        </c:pt>
                        <c:pt idx="286">
                          <c:v>3</c:v>
                        </c:pt>
                        <c:pt idx="351">
                          <c:v>6</c:v>
                        </c:pt>
                        <c:pt idx="402">
                          <c:v> </c:v>
                        </c:pt>
                        <c:pt idx="411">
                          <c:v>9</c:v>
                        </c:pt>
                        <c:pt idx="472">
                          <c:v> </c:v>
                        </c:pt>
                        <c:pt idx="475">
                          <c:v>12</c:v>
                        </c:pt>
                        <c:pt idx="537">
                          <c:v>3</c:v>
                        </c:pt>
                        <c:pt idx="601">
                          <c:v>6</c:v>
                        </c:pt>
                        <c:pt idx="661">
                          <c:v>9</c:v>
                        </c:pt>
                        <c:pt idx="724">
                          <c:v>12</c:v>
                        </c:pt>
                        <c:pt idx="788">
                          <c:v>3</c:v>
                        </c:pt>
                        <c:pt idx="848">
                          <c:v>6</c:v>
                        </c:pt>
                        <c:pt idx="911">
                          <c:v>9</c:v>
                        </c:pt>
                        <c:pt idx="970">
                          <c:v>12</c:v>
                        </c:pt>
                        <c:pt idx="1037">
                          <c:v>3</c:v>
                        </c:pt>
                      </c:lvl>
                      <c:lvl>
                        <c:pt idx="0">
                          <c:v>2022</c:v>
                        </c:pt>
                        <c:pt idx="249">
                          <c:v>2023</c:v>
                        </c:pt>
                        <c:pt idx="495">
                          <c:v>2024</c:v>
                        </c:pt>
                        <c:pt idx="746">
                          <c:v>2025</c:v>
                        </c:pt>
                        <c:pt idx="992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'3.2.3. Ханш'!$BOK$6:$CRY$6</c15:sqref>
                        </c15:formulaRef>
                      </c:ext>
                    </c:extLst>
                    <c:numCache>
                      <c:formatCode>0</c:formatCode>
                      <c:ptCount val="769"/>
                      <c:pt idx="0">
                        <c:v>2852.5</c:v>
                      </c:pt>
                      <c:pt idx="1">
                        <c:v>2853</c:v>
                      </c:pt>
                      <c:pt idx="2">
                        <c:v>2853</c:v>
                      </c:pt>
                      <c:pt idx="3">
                        <c:v>2853</c:v>
                      </c:pt>
                      <c:pt idx="4">
                        <c:v>2853</c:v>
                      </c:pt>
                      <c:pt idx="5">
                        <c:v>2853</c:v>
                      </c:pt>
                      <c:pt idx="6">
                        <c:v>2853</c:v>
                      </c:pt>
                      <c:pt idx="7">
                        <c:v>2852</c:v>
                      </c:pt>
                      <c:pt idx="8">
                        <c:v>2852.5</c:v>
                      </c:pt>
                      <c:pt idx="9">
                        <c:v>2852</c:v>
                      </c:pt>
                      <c:pt idx="10">
                        <c:v>2853</c:v>
                      </c:pt>
                      <c:pt idx="11">
                        <c:v>2853</c:v>
                      </c:pt>
                      <c:pt idx="12">
                        <c:v>2852</c:v>
                      </c:pt>
                      <c:pt idx="13">
                        <c:v>2853</c:v>
                      </c:pt>
                      <c:pt idx="14">
                        <c:v>2853</c:v>
                      </c:pt>
                      <c:pt idx="15">
                        <c:v>2852</c:v>
                      </c:pt>
                      <c:pt idx="16">
                        <c:v>2851.5</c:v>
                      </c:pt>
                      <c:pt idx="17">
                        <c:v>2852</c:v>
                      </c:pt>
                      <c:pt idx="18">
                        <c:v>2852</c:v>
                      </c:pt>
                      <c:pt idx="19">
                        <c:v>2851.5</c:v>
                      </c:pt>
                      <c:pt idx="20">
                        <c:v>2853.5</c:v>
                      </c:pt>
                      <c:pt idx="21">
                        <c:v>2853.5</c:v>
                      </c:pt>
                      <c:pt idx="22">
                        <c:v>2856.5</c:v>
                      </c:pt>
                      <c:pt idx="23">
                        <c:v>2856.5</c:v>
                      </c:pt>
                      <c:pt idx="24">
                        <c:v>2855.5</c:v>
                      </c:pt>
                      <c:pt idx="25">
                        <c:v>2857</c:v>
                      </c:pt>
                      <c:pt idx="26">
                        <c:v>2859</c:v>
                      </c:pt>
                      <c:pt idx="27">
                        <c:v>2862.5</c:v>
                      </c:pt>
                      <c:pt idx="28">
                        <c:v>2862.5</c:v>
                      </c:pt>
                      <c:pt idx="29">
                        <c:v>2864.5</c:v>
                      </c:pt>
                      <c:pt idx="30">
                        <c:v>2864.5</c:v>
                      </c:pt>
                      <c:pt idx="31">
                        <c:v>2865.5</c:v>
                      </c:pt>
                      <c:pt idx="32">
                        <c:v>2867.5</c:v>
                      </c:pt>
                      <c:pt idx="33">
                        <c:v>2868</c:v>
                      </c:pt>
                      <c:pt idx="34">
                        <c:v>2868.5</c:v>
                      </c:pt>
                      <c:pt idx="35">
                        <c:v>2868.5</c:v>
                      </c:pt>
                      <c:pt idx="36">
                        <c:v>2871.5</c:v>
                      </c:pt>
                      <c:pt idx="37">
                        <c:v>2872.5</c:v>
                      </c:pt>
                      <c:pt idx="38">
                        <c:v>2877.5</c:v>
                      </c:pt>
                      <c:pt idx="39">
                        <c:v>2880</c:v>
                      </c:pt>
                      <c:pt idx="40">
                        <c:v>2883</c:v>
                      </c:pt>
                      <c:pt idx="41">
                        <c:v>2890</c:v>
                      </c:pt>
                      <c:pt idx="42">
                        <c:v>2895</c:v>
                      </c:pt>
                      <c:pt idx="43">
                        <c:v>2883</c:v>
                      </c:pt>
                      <c:pt idx="44">
                        <c:v>2887.5</c:v>
                      </c:pt>
                      <c:pt idx="45">
                        <c:v>2897.5</c:v>
                      </c:pt>
                      <c:pt idx="46">
                        <c:v>2902.5</c:v>
                      </c:pt>
                      <c:pt idx="47">
                        <c:v>2912.5</c:v>
                      </c:pt>
                      <c:pt idx="48">
                        <c:v>2920</c:v>
                      </c:pt>
                      <c:pt idx="49">
                        <c:v>2935</c:v>
                      </c:pt>
                      <c:pt idx="50">
                        <c:v>2980</c:v>
                      </c:pt>
                      <c:pt idx="51">
                        <c:v>2960</c:v>
                      </c:pt>
                      <c:pt idx="52">
                        <c:v>2965</c:v>
                      </c:pt>
                      <c:pt idx="53">
                        <c:v>2990</c:v>
                      </c:pt>
                      <c:pt idx="54">
                        <c:v>3000</c:v>
                      </c:pt>
                      <c:pt idx="55">
                        <c:v>3035</c:v>
                      </c:pt>
                      <c:pt idx="56">
                        <c:v>3100</c:v>
                      </c:pt>
                      <c:pt idx="57">
                        <c:v>3120</c:v>
                      </c:pt>
                      <c:pt idx="58">
                        <c:v>3145</c:v>
                      </c:pt>
                      <c:pt idx="59">
                        <c:v>3170</c:v>
                      </c:pt>
                      <c:pt idx="60">
                        <c:v>3175</c:v>
                      </c:pt>
                      <c:pt idx="61">
                        <c:v>3195</c:v>
                      </c:pt>
                      <c:pt idx="62">
                        <c:v>3125</c:v>
                      </c:pt>
                      <c:pt idx="63">
                        <c:v>3125</c:v>
                      </c:pt>
                      <c:pt idx="64">
                        <c:v>3155</c:v>
                      </c:pt>
                      <c:pt idx="65">
                        <c:v>3170</c:v>
                      </c:pt>
                      <c:pt idx="66">
                        <c:v>3165</c:v>
                      </c:pt>
                      <c:pt idx="67">
                        <c:v>3175</c:v>
                      </c:pt>
                      <c:pt idx="68">
                        <c:v>3177.5</c:v>
                      </c:pt>
                      <c:pt idx="69">
                        <c:v>3125</c:v>
                      </c:pt>
                      <c:pt idx="70">
                        <c:v>3145</c:v>
                      </c:pt>
                      <c:pt idx="71">
                        <c:v>3140</c:v>
                      </c:pt>
                      <c:pt idx="72">
                        <c:v>3130</c:v>
                      </c:pt>
                      <c:pt idx="73">
                        <c:v>3110</c:v>
                      </c:pt>
                      <c:pt idx="74">
                        <c:v>3090</c:v>
                      </c:pt>
                      <c:pt idx="75">
                        <c:v>3110</c:v>
                      </c:pt>
                      <c:pt idx="76">
                        <c:v>3090</c:v>
                      </c:pt>
                      <c:pt idx="77">
                        <c:v>3090</c:v>
                      </c:pt>
                      <c:pt idx="78">
                        <c:v>3107.5</c:v>
                      </c:pt>
                      <c:pt idx="79">
                        <c:v>3110</c:v>
                      </c:pt>
                      <c:pt idx="80">
                        <c:v>3112.5</c:v>
                      </c:pt>
                      <c:pt idx="81">
                        <c:v>3110</c:v>
                      </c:pt>
                      <c:pt idx="82">
                        <c:v>3090</c:v>
                      </c:pt>
                      <c:pt idx="83">
                        <c:v>3106</c:v>
                      </c:pt>
                      <c:pt idx="84">
                        <c:v>3097.5</c:v>
                      </c:pt>
                      <c:pt idx="85">
                        <c:v>3107.5</c:v>
                      </c:pt>
                      <c:pt idx="86">
                        <c:v>3108.5</c:v>
                      </c:pt>
                      <c:pt idx="87">
                        <c:v>3105</c:v>
                      </c:pt>
                      <c:pt idx="88">
                        <c:v>3110</c:v>
                      </c:pt>
                      <c:pt idx="89">
                        <c:v>3120</c:v>
                      </c:pt>
                      <c:pt idx="90">
                        <c:v>3125</c:v>
                      </c:pt>
                      <c:pt idx="91">
                        <c:v>3130</c:v>
                      </c:pt>
                      <c:pt idx="92">
                        <c:v>3130</c:v>
                      </c:pt>
                      <c:pt idx="93">
                        <c:v>3131.5</c:v>
                      </c:pt>
                      <c:pt idx="94">
                        <c:v>3131.5</c:v>
                      </c:pt>
                      <c:pt idx="95">
                        <c:v>3132.5</c:v>
                      </c:pt>
                      <c:pt idx="96">
                        <c:v>3130.5</c:v>
                      </c:pt>
                      <c:pt idx="97">
                        <c:v>3127.5</c:v>
                      </c:pt>
                      <c:pt idx="98">
                        <c:v>3127.5</c:v>
                      </c:pt>
                      <c:pt idx="99">
                        <c:v>3124</c:v>
                      </c:pt>
                      <c:pt idx="100">
                        <c:v>3124</c:v>
                      </c:pt>
                      <c:pt idx="101">
                        <c:v>3121.5</c:v>
                      </c:pt>
                      <c:pt idx="102">
                        <c:v>3122.5</c:v>
                      </c:pt>
                      <c:pt idx="103">
                        <c:v>3122.5</c:v>
                      </c:pt>
                      <c:pt idx="104">
                        <c:v>3127</c:v>
                      </c:pt>
                      <c:pt idx="105">
                        <c:v>3125.5</c:v>
                      </c:pt>
                      <c:pt idx="106">
                        <c:v>3124.5</c:v>
                      </c:pt>
                      <c:pt idx="107">
                        <c:v>3125.5</c:v>
                      </c:pt>
                      <c:pt idx="108">
                        <c:v>3125</c:v>
                      </c:pt>
                      <c:pt idx="109">
                        <c:v>3124</c:v>
                      </c:pt>
                      <c:pt idx="110">
                        <c:v>3124</c:v>
                      </c:pt>
                      <c:pt idx="111">
                        <c:v>3125</c:v>
                      </c:pt>
                      <c:pt idx="112">
                        <c:v>3125</c:v>
                      </c:pt>
                      <c:pt idx="113">
                        <c:v>3124.5</c:v>
                      </c:pt>
                      <c:pt idx="114">
                        <c:v>3125</c:v>
                      </c:pt>
                      <c:pt idx="115">
                        <c:v>3125</c:v>
                      </c:pt>
                      <c:pt idx="116">
                        <c:v>3129</c:v>
                      </c:pt>
                      <c:pt idx="117">
                        <c:v>3135</c:v>
                      </c:pt>
                      <c:pt idx="118">
                        <c:v>3144</c:v>
                      </c:pt>
                      <c:pt idx="119">
                        <c:v>3153.5</c:v>
                      </c:pt>
                      <c:pt idx="120">
                        <c:v>3155</c:v>
                      </c:pt>
                      <c:pt idx="121">
                        <c:v>3150</c:v>
                      </c:pt>
                      <c:pt idx="122">
                        <c:v>3147.5</c:v>
                      </c:pt>
                      <c:pt idx="123">
                        <c:v>3151</c:v>
                      </c:pt>
                      <c:pt idx="124">
                        <c:v>3157.5</c:v>
                      </c:pt>
                      <c:pt idx="125">
                        <c:v>3162.5</c:v>
                      </c:pt>
                      <c:pt idx="126">
                        <c:v>3172.5</c:v>
                      </c:pt>
                      <c:pt idx="127">
                        <c:v>3163.5</c:v>
                      </c:pt>
                      <c:pt idx="128">
                        <c:v>3165</c:v>
                      </c:pt>
                      <c:pt idx="129">
                        <c:v>3162.5</c:v>
                      </c:pt>
                      <c:pt idx="130">
                        <c:v>3177.5</c:v>
                      </c:pt>
                      <c:pt idx="131">
                        <c:v>3172.5</c:v>
                      </c:pt>
                      <c:pt idx="132">
                        <c:v>3180</c:v>
                      </c:pt>
                      <c:pt idx="133">
                        <c:v>3177.5</c:v>
                      </c:pt>
                      <c:pt idx="134">
                        <c:v>3176.5</c:v>
                      </c:pt>
                      <c:pt idx="135">
                        <c:v>3181.5</c:v>
                      </c:pt>
                      <c:pt idx="136">
                        <c:v>3187.5</c:v>
                      </c:pt>
                      <c:pt idx="137">
                        <c:v>3186.5</c:v>
                      </c:pt>
                      <c:pt idx="138">
                        <c:v>3185</c:v>
                      </c:pt>
                      <c:pt idx="139">
                        <c:v>3193.5</c:v>
                      </c:pt>
                      <c:pt idx="140">
                        <c:v>3203</c:v>
                      </c:pt>
                      <c:pt idx="141">
                        <c:v>3206.5</c:v>
                      </c:pt>
                      <c:pt idx="142">
                        <c:v>3206.5</c:v>
                      </c:pt>
                      <c:pt idx="143">
                        <c:v>3204</c:v>
                      </c:pt>
                      <c:pt idx="144">
                        <c:v>3195</c:v>
                      </c:pt>
                      <c:pt idx="145">
                        <c:v>3195</c:v>
                      </c:pt>
                      <c:pt idx="146">
                        <c:v>3193.5</c:v>
                      </c:pt>
                      <c:pt idx="147">
                        <c:v>3200</c:v>
                      </c:pt>
                      <c:pt idx="148">
                        <c:v>3194</c:v>
                      </c:pt>
                      <c:pt idx="149">
                        <c:v>3199</c:v>
                      </c:pt>
                      <c:pt idx="150">
                        <c:v>3204</c:v>
                      </c:pt>
                      <c:pt idx="151">
                        <c:v>3212.5</c:v>
                      </c:pt>
                      <c:pt idx="152">
                        <c:v>3210</c:v>
                      </c:pt>
                      <c:pt idx="153">
                        <c:v>3211.5</c:v>
                      </c:pt>
                      <c:pt idx="154">
                        <c:v>3210</c:v>
                      </c:pt>
                      <c:pt idx="155">
                        <c:v>3209</c:v>
                      </c:pt>
                      <c:pt idx="156">
                        <c:v>3211.5</c:v>
                      </c:pt>
                      <c:pt idx="157">
                        <c:v>3215.5</c:v>
                      </c:pt>
                      <c:pt idx="158">
                        <c:v>3215.5</c:v>
                      </c:pt>
                      <c:pt idx="159">
                        <c:v>3218.5</c:v>
                      </c:pt>
                      <c:pt idx="160">
                        <c:v>3227.5</c:v>
                      </c:pt>
                      <c:pt idx="161">
                        <c:v>3225</c:v>
                      </c:pt>
                      <c:pt idx="162">
                        <c:v>3235</c:v>
                      </c:pt>
                      <c:pt idx="163">
                        <c:v>3240</c:v>
                      </c:pt>
                      <c:pt idx="164">
                        <c:v>3235</c:v>
                      </c:pt>
                      <c:pt idx="165">
                        <c:v>3240</c:v>
                      </c:pt>
                      <c:pt idx="166">
                        <c:v>3257</c:v>
                      </c:pt>
                      <c:pt idx="167">
                        <c:v>3260.5</c:v>
                      </c:pt>
                      <c:pt idx="168">
                        <c:v>3271</c:v>
                      </c:pt>
                      <c:pt idx="169">
                        <c:v>3290</c:v>
                      </c:pt>
                      <c:pt idx="170">
                        <c:v>3325</c:v>
                      </c:pt>
                      <c:pt idx="171">
                        <c:v>3340</c:v>
                      </c:pt>
                      <c:pt idx="172">
                        <c:v>3390</c:v>
                      </c:pt>
                      <c:pt idx="173">
                        <c:v>3410</c:v>
                      </c:pt>
                      <c:pt idx="174">
                        <c:v>3427.5</c:v>
                      </c:pt>
                      <c:pt idx="175">
                        <c:v>3424</c:v>
                      </c:pt>
                      <c:pt idx="176">
                        <c:v>3400</c:v>
                      </c:pt>
                      <c:pt idx="177">
                        <c:v>3425</c:v>
                      </c:pt>
                      <c:pt idx="178">
                        <c:v>3450</c:v>
                      </c:pt>
                      <c:pt idx="179">
                        <c:v>3470</c:v>
                      </c:pt>
                      <c:pt idx="180">
                        <c:v>3494</c:v>
                      </c:pt>
                      <c:pt idx="181">
                        <c:v>3550</c:v>
                      </c:pt>
                      <c:pt idx="182">
                        <c:v>3535</c:v>
                      </c:pt>
                      <c:pt idx="183">
                        <c:v>3505</c:v>
                      </c:pt>
                      <c:pt idx="184">
                        <c:v>3485</c:v>
                      </c:pt>
                      <c:pt idx="185">
                        <c:v>3445</c:v>
                      </c:pt>
                      <c:pt idx="186">
                        <c:v>3440</c:v>
                      </c:pt>
                      <c:pt idx="187">
                        <c:v>3465</c:v>
                      </c:pt>
                      <c:pt idx="188">
                        <c:v>3470</c:v>
                      </c:pt>
                      <c:pt idx="189">
                        <c:v>3444</c:v>
                      </c:pt>
                      <c:pt idx="190">
                        <c:v>3435</c:v>
                      </c:pt>
                      <c:pt idx="191">
                        <c:v>3440</c:v>
                      </c:pt>
                      <c:pt idx="192">
                        <c:v>3430</c:v>
                      </c:pt>
                      <c:pt idx="193">
                        <c:v>3422.5</c:v>
                      </c:pt>
                      <c:pt idx="194">
                        <c:v>3417.5</c:v>
                      </c:pt>
                      <c:pt idx="195">
                        <c:v>3416</c:v>
                      </c:pt>
                      <c:pt idx="196">
                        <c:v>3400</c:v>
                      </c:pt>
                      <c:pt idx="197">
                        <c:v>3412.5</c:v>
                      </c:pt>
                      <c:pt idx="198">
                        <c:v>3405</c:v>
                      </c:pt>
                      <c:pt idx="199">
                        <c:v>3413</c:v>
                      </c:pt>
                      <c:pt idx="200">
                        <c:v>3410</c:v>
                      </c:pt>
                      <c:pt idx="201">
                        <c:v>3415</c:v>
                      </c:pt>
                      <c:pt idx="202">
                        <c:v>3414</c:v>
                      </c:pt>
                      <c:pt idx="203">
                        <c:v>3407.5</c:v>
                      </c:pt>
                      <c:pt idx="204">
                        <c:v>3415</c:v>
                      </c:pt>
                      <c:pt idx="205">
                        <c:v>3417.5</c:v>
                      </c:pt>
                      <c:pt idx="206">
                        <c:v>3421.5</c:v>
                      </c:pt>
                      <c:pt idx="207">
                        <c:v>3420</c:v>
                      </c:pt>
                      <c:pt idx="208">
                        <c:v>3420</c:v>
                      </c:pt>
                      <c:pt idx="209">
                        <c:v>3419</c:v>
                      </c:pt>
                      <c:pt idx="210">
                        <c:v>3427.5</c:v>
                      </c:pt>
                      <c:pt idx="211">
                        <c:v>3427.5</c:v>
                      </c:pt>
                      <c:pt idx="212">
                        <c:v>3427</c:v>
                      </c:pt>
                      <c:pt idx="213">
                        <c:v>3427.5</c:v>
                      </c:pt>
                      <c:pt idx="214">
                        <c:v>3440</c:v>
                      </c:pt>
                      <c:pt idx="215">
                        <c:v>3440</c:v>
                      </c:pt>
                      <c:pt idx="216">
                        <c:v>3441</c:v>
                      </c:pt>
                      <c:pt idx="217">
                        <c:v>3430</c:v>
                      </c:pt>
                      <c:pt idx="218">
                        <c:v>3435</c:v>
                      </c:pt>
                      <c:pt idx="219">
                        <c:v>3427.5</c:v>
                      </c:pt>
                      <c:pt idx="220">
                        <c:v>3429</c:v>
                      </c:pt>
                      <c:pt idx="221">
                        <c:v>3434</c:v>
                      </c:pt>
                      <c:pt idx="222">
                        <c:v>3445</c:v>
                      </c:pt>
                      <c:pt idx="223">
                        <c:v>3440</c:v>
                      </c:pt>
                      <c:pt idx="224">
                        <c:v>3439</c:v>
                      </c:pt>
                      <c:pt idx="225">
                        <c:v>3440</c:v>
                      </c:pt>
                      <c:pt idx="226">
                        <c:v>3440</c:v>
                      </c:pt>
                      <c:pt idx="227">
                        <c:v>3440</c:v>
                      </c:pt>
                      <c:pt idx="228">
                        <c:v>3442.5</c:v>
                      </c:pt>
                      <c:pt idx="229">
                        <c:v>3442.5</c:v>
                      </c:pt>
                      <c:pt idx="230">
                        <c:v>3443</c:v>
                      </c:pt>
                      <c:pt idx="231">
                        <c:v>3444.5</c:v>
                      </c:pt>
                      <c:pt idx="232">
                        <c:v>3444.5</c:v>
                      </c:pt>
                      <c:pt idx="233">
                        <c:v>3448.5</c:v>
                      </c:pt>
                      <c:pt idx="234">
                        <c:v>3448</c:v>
                      </c:pt>
                      <c:pt idx="235">
                        <c:v>3449.5</c:v>
                      </c:pt>
                      <c:pt idx="236">
                        <c:v>3449.5</c:v>
                      </c:pt>
                      <c:pt idx="237">
                        <c:v>3448.5</c:v>
                      </c:pt>
                      <c:pt idx="238">
                        <c:v>3455</c:v>
                      </c:pt>
                      <c:pt idx="239">
                        <c:v>3456</c:v>
                      </c:pt>
                      <c:pt idx="240">
                        <c:v>3458</c:v>
                      </c:pt>
                      <c:pt idx="241">
                        <c:v>3467.5</c:v>
                      </c:pt>
                      <c:pt idx="242">
                        <c:v>3460</c:v>
                      </c:pt>
                      <c:pt idx="243">
                        <c:v>3464</c:v>
                      </c:pt>
                      <c:pt idx="244">
                        <c:v>3461.5</c:v>
                      </c:pt>
                      <c:pt idx="245">
                        <c:v>3462.5</c:v>
                      </c:pt>
                      <c:pt idx="246">
                        <c:v>3469</c:v>
                      </c:pt>
                      <c:pt idx="247">
                        <c:v>3470</c:v>
                      </c:pt>
                      <c:pt idx="248">
                        <c:v>3470</c:v>
                      </c:pt>
                      <c:pt idx="249">
                        <c:v>3470</c:v>
                      </c:pt>
                      <c:pt idx="250">
                        <c:v>3470</c:v>
                      </c:pt>
                      <c:pt idx="251">
                        <c:v>3470</c:v>
                      </c:pt>
                      <c:pt idx="252">
                        <c:v>3470</c:v>
                      </c:pt>
                      <c:pt idx="253">
                        <c:v>3470</c:v>
                      </c:pt>
                      <c:pt idx="254">
                        <c:v>3475</c:v>
                      </c:pt>
                      <c:pt idx="255">
                        <c:v>3475</c:v>
                      </c:pt>
                      <c:pt idx="256">
                        <c:v>3480</c:v>
                      </c:pt>
                      <c:pt idx="257">
                        <c:v>3480</c:v>
                      </c:pt>
                      <c:pt idx="258">
                        <c:v>3481</c:v>
                      </c:pt>
                      <c:pt idx="259">
                        <c:v>3480</c:v>
                      </c:pt>
                      <c:pt idx="260">
                        <c:v>3482.5</c:v>
                      </c:pt>
                      <c:pt idx="261">
                        <c:v>3487.5</c:v>
                      </c:pt>
                      <c:pt idx="262">
                        <c:v>3490</c:v>
                      </c:pt>
                      <c:pt idx="263">
                        <c:v>3488</c:v>
                      </c:pt>
                      <c:pt idx="264">
                        <c:v>3497.5</c:v>
                      </c:pt>
                      <c:pt idx="265">
                        <c:v>3504</c:v>
                      </c:pt>
                      <c:pt idx="266">
                        <c:v>3502.5</c:v>
                      </c:pt>
                      <c:pt idx="267">
                        <c:v>3497.5</c:v>
                      </c:pt>
                      <c:pt idx="268">
                        <c:v>3500</c:v>
                      </c:pt>
                      <c:pt idx="269">
                        <c:v>3507.5</c:v>
                      </c:pt>
                      <c:pt idx="270">
                        <c:v>3508.5</c:v>
                      </c:pt>
                      <c:pt idx="271">
                        <c:v>3513</c:v>
                      </c:pt>
                      <c:pt idx="272">
                        <c:v>3512.5</c:v>
                      </c:pt>
                      <c:pt idx="273">
                        <c:v>3509</c:v>
                      </c:pt>
                      <c:pt idx="274">
                        <c:v>3508.5</c:v>
                      </c:pt>
                      <c:pt idx="275">
                        <c:v>3510</c:v>
                      </c:pt>
                      <c:pt idx="276">
                        <c:v>3512.5</c:v>
                      </c:pt>
                      <c:pt idx="277">
                        <c:v>3517.5</c:v>
                      </c:pt>
                      <c:pt idx="278">
                        <c:v>3517.5</c:v>
                      </c:pt>
                      <c:pt idx="279">
                        <c:v>3518.5</c:v>
                      </c:pt>
                      <c:pt idx="280">
                        <c:v>3519.5</c:v>
                      </c:pt>
                      <c:pt idx="281">
                        <c:v>3524</c:v>
                      </c:pt>
                      <c:pt idx="282">
                        <c:v>3525.5</c:v>
                      </c:pt>
                      <c:pt idx="283">
                        <c:v>3525.5</c:v>
                      </c:pt>
                      <c:pt idx="284">
                        <c:v>3529</c:v>
                      </c:pt>
                      <c:pt idx="285">
                        <c:v>3527.5</c:v>
                      </c:pt>
                      <c:pt idx="286">
                        <c:v>3528.5</c:v>
                      </c:pt>
                      <c:pt idx="287">
                        <c:v>3532.5</c:v>
                      </c:pt>
                      <c:pt idx="288">
                        <c:v>3532.5</c:v>
                      </c:pt>
                      <c:pt idx="289">
                        <c:v>3532.5</c:v>
                      </c:pt>
                      <c:pt idx="290">
                        <c:v>3532.5</c:v>
                      </c:pt>
                      <c:pt idx="291">
                        <c:v>3530</c:v>
                      </c:pt>
                      <c:pt idx="292">
                        <c:v>3530</c:v>
                      </c:pt>
                      <c:pt idx="293">
                        <c:v>3531.5</c:v>
                      </c:pt>
                      <c:pt idx="294">
                        <c:v>3532.5</c:v>
                      </c:pt>
                      <c:pt idx="295">
                        <c:v>3532.5</c:v>
                      </c:pt>
                      <c:pt idx="296">
                        <c:v>3529.5</c:v>
                      </c:pt>
                      <c:pt idx="297">
                        <c:v>3529</c:v>
                      </c:pt>
                      <c:pt idx="298">
                        <c:v>3528</c:v>
                      </c:pt>
                      <c:pt idx="299">
                        <c:v>3528.5</c:v>
                      </c:pt>
                      <c:pt idx="300">
                        <c:v>3529.5</c:v>
                      </c:pt>
                      <c:pt idx="301">
                        <c:v>3529.5</c:v>
                      </c:pt>
                      <c:pt idx="302">
                        <c:v>3525.5</c:v>
                      </c:pt>
                      <c:pt idx="303">
                        <c:v>3523.5</c:v>
                      </c:pt>
                      <c:pt idx="304">
                        <c:v>3522.5</c:v>
                      </c:pt>
                      <c:pt idx="305">
                        <c:v>3518.5</c:v>
                      </c:pt>
                      <c:pt idx="306">
                        <c:v>3517.5</c:v>
                      </c:pt>
                      <c:pt idx="307">
                        <c:v>3517.5</c:v>
                      </c:pt>
                      <c:pt idx="308">
                        <c:v>3515.5</c:v>
                      </c:pt>
                      <c:pt idx="309">
                        <c:v>3515</c:v>
                      </c:pt>
                      <c:pt idx="310">
                        <c:v>3510.5</c:v>
                      </c:pt>
                      <c:pt idx="311">
                        <c:v>3505</c:v>
                      </c:pt>
                      <c:pt idx="312">
                        <c:v>3505</c:v>
                      </c:pt>
                      <c:pt idx="313">
                        <c:v>3500</c:v>
                      </c:pt>
                      <c:pt idx="314">
                        <c:v>3500</c:v>
                      </c:pt>
                      <c:pt idx="315">
                        <c:v>3500</c:v>
                      </c:pt>
                      <c:pt idx="316">
                        <c:v>3497.5</c:v>
                      </c:pt>
                      <c:pt idx="317">
                        <c:v>3489</c:v>
                      </c:pt>
                      <c:pt idx="318">
                        <c:v>3490</c:v>
                      </c:pt>
                      <c:pt idx="319">
                        <c:v>3487.5</c:v>
                      </c:pt>
                      <c:pt idx="320">
                        <c:v>3488.5</c:v>
                      </c:pt>
                      <c:pt idx="321">
                        <c:v>3488.5</c:v>
                      </c:pt>
                      <c:pt idx="322">
                        <c:v>3485</c:v>
                      </c:pt>
                      <c:pt idx="323">
                        <c:v>3482.5</c:v>
                      </c:pt>
                      <c:pt idx="324">
                        <c:v>3483.5</c:v>
                      </c:pt>
                      <c:pt idx="325">
                        <c:v>3478.5</c:v>
                      </c:pt>
                      <c:pt idx="326">
                        <c:v>3475</c:v>
                      </c:pt>
                      <c:pt idx="327">
                        <c:v>3475</c:v>
                      </c:pt>
                      <c:pt idx="328">
                        <c:v>3469</c:v>
                      </c:pt>
                      <c:pt idx="329">
                        <c:v>3467.5</c:v>
                      </c:pt>
                      <c:pt idx="330">
                        <c:v>3470</c:v>
                      </c:pt>
                      <c:pt idx="331">
                        <c:v>3473.5</c:v>
                      </c:pt>
                      <c:pt idx="332">
                        <c:v>3471</c:v>
                      </c:pt>
                      <c:pt idx="333">
                        <c:v>3463.5</c:v>
                      </c:pt>
                      <c:pt idx="334">
                        <c:v>3467.5</c:v>
                      </c:pt>
                      <c:pt idx="335">
                        <c:v>3465</c:v>
                      </c:pt>
                      <c:pt idx="336">
                        <c:v>3462.5</c:v>
                      </c:pt>
                      <c:pt idx="337">
                        <c:v>3461</c:v>
                      </c:pt>
                      <c:pt idx="338">
                        <c:v>3459</c:v>
                      </c:pt>
                      <c:pt idx="339">
                        <c:v>3459</c:v>
                      </c:pt>
                      <c:pt idx="340">
                        <c:v>3459.5</c:v>
                      </c:pt>
                      <c:pt idx="341">
                        <c:v>3459</c:v>
                      </c:pt>
                      <c:pt idx="342">
                        <c:v>3459</c:v>
                      </c:pt>
                      <c:pt idx="343">
                        <c:v>3455</c:v>
                      </c:pt>
                      <c:pt idx="344">
                        <c:v>3450</c:v>
                      </c:pt>
                      <c:pt idx="345">
                        <c:v>3451</c:v>
                      </c:pt>
                      <c:pt idx="346">
                        <c:v>3450</c:v>
                      </c:pt>
                      <c:pt idx="347">
                        <c:v>3450</c:v>
                      </c:pt>
                      <c:pt idx="348">
                        <c:v>3444</c:v>
                      </c:pt>
                      <c:pt idx="349">
                        <c:v>3444</c:v>
                      </c:pt>
                      <c:pt idx="350">
                        <c:v>3444</c:v>
                      </c:pt>
                      <c:pt idx="351">
                        <c:v>3444</c:v>
                      </c:pt>
                      <c:pt idx="352">
                        <c:v>3445</c:v>
                      </c:pt>
                      <c:pt idx="353">
                        <c:v>3443.5</c:v>
                      </c:pt>
                      <c:pt idx="354">
                        <c:v>3444</c:v>
                      </c:pt>
                      <c:pt idx="355">
                        <c:v>3444</c:v>
                      </c:pt>
                      <c:pt idx="356">
                        <c:v>3444</c:v>
                      </c:pt>
                      <c:pt idx="357">
                        <c:v>3438.5</c:v>
                      </c:pt>
                      <c:pt idx="358">
                        <c:v>3438.5</c:v>
                      </c:pt>
                      <c:pt idx="359">
                        <c:v>3438.5</c:v>
                      </c:pt>
                      <c:pt idx="360">
                        <c:v>3440</c:v>
                      </c:pt>
                      <c:pt idx="361">
                        <c:v>3438.5</c:v>
                      </c:pt>
                      <c:pt idx="362">
                        <c:v>3435</c:v>
                      </c:pt>
                      <c:pt idx="363">
                        <c:v>3435</c:v>
                      </c:pt>
                      <c:pt idx="364">
                        <c:v>3433.5</c:v>
                      </c:pt>
                      <c:pt idx="365">
                        <c:v>3435.5</c:v>
                      </c:pt>
                      <c:pt idx="366">
                        <c:v>3435.5</c:v>
                      </c:pt>
                      <c:pt idx="367">
                        <c:v>3430</c:v>
                      </c:pt>
                      <c:pt idx="368">
                        <c:v>3430</c:v>
                      </c:pt>
                      <c:pt idx="369">
                        <c:v>3434</c:v>
                      </c:pt>
                      <c:pt idx="370">
                        <c:v>3433.5</c:v>
                      </c:pt>
                      <c:pt idx="371">
                        <c:v>3432.5</c:v>
                      </c:pt>
                      <c:pt idx="372">
                        <c:v>3433.5</c:v>
                      </c:pt>
                      <c:pt idx="373">
                        <c:v>3433</c:v>
                      </c:pt>
                      <c:pt idx="374">
                        <c:v>3437</c:v>
                      </c:pt>
                      <c:pt idx="375">
                        <c:v>3440.5</c:v>
                      </c:pt>
                      <c:pt idx="376">
                        <c:v>3445</c:v>
                      </c:pt>
                      <c:pt idx="377">
                        <c:v>3440</c:v>
                      </c:pt>
                      <c:pt idx="378">
                        <c:v>3442</c:v>
                      </c:pt>
                      <c:pt idx="379">
                        <c:v>3445.5</c:v>
                      </c:pt>
                      <c:pt idx="380">
                        <c:v>3451.5</c:v>
                      </c:pt>
                      <c:pt idx="381">
                        <c:v>3454.5</c:v>
                      </c:pt>
                      <c:pt idx="382">
                        <c:v>3455.5</c:v>
                      </c:pt>
                      <c:pt idx="383">
                        <c:v>3453.5</c:v>
                      </c:pt>
                      <c:pt idx="384">
                        <c:v>3453</c:v>
                      </c:pt>
                      <c:pt idx="385">
                        <c:v>3452.5</c:v>
                      </c:pt>
                      <c:pt idx="386">
                        <c:v>3453</c:v>
                      </c:pt>
                      <c:pt idx="387">
                        <c:v>3458.5</c:v>
                      </c:pt>
                      <c:pt idx="388">
                        <c:v>3458.5</c:v>
                      </c:pt>
                      <c:pt idx="389">
                        <c:v>3470</c:v>
                      </c:pt>
                      <c:pt idx="390">
                        <c:v>3470</c:v>
                      </c:pt>
                      <c:pt idx="391">
                        <c:v>3470</c:v>
                      </c:pt>
                      <c:pt idx="392">
                        <c:v>3470.5</c:v>
                      </c:pt>
                      <c:pt idx="393">
                        <c:v>3471</c:v>
                      </c:pt>
                      <c:pt idx="394">
                        <c:v>3472.5</c:v>
                      </c:pt>
                      <c:pt idx="395">
                        <c:v>3473</c:v>
                      </c:pt>
                      <c:pt idx="396">
                        <c:v>3474.5</c:v>
                      </c:pt>
                      <c:pt idx="397">
                        <c:v>3476.5</c:v>
                      </c:pt>
                      <c:pt idx="398">
                        <c:v>3474</c:v>
                      </c:pt>
                      <c:pt idx="399">
                        <c:v>3473</c:v>
                      </c:pt>
                      <c:pt idx="400">
                        <c:v>3477</c:v>
                      </c:pt>
                      <c:pt idx="401">
                        <c:v>3477.5</c:v>
                      </c:pt>
                      <c:pt idx="402">
                        <c:v>3474</c:v>
                      </c:pt>
                      <c:pt idx="403">
                        <c:v>3475</c:v>
                      </c:pt>
                      <c:pt idx="404">
                        <c:v>3475.5</c:v>
                      </c:pt>
                      <c:pt idx="405">
                        <c:v>3475.5</c:v>
                      </c:pt>
                      <c:pt idx="406">
                        <c:v>3476</c:v>
                      </c:pt>
                      <c:pt idx="407">
                        <c:v>3473</c:v>
                      </c:pt>
                      <c:pt idx="408">
                        <c:v>3475</c:v>
                      </c:pt>
                      <c:pt idx="409">
                        <c:v>3475</c:v>
                      </c:pt>
                      <c:pt idx="410">
                        <c:v>3473.5</c:v>
                      </c:pt>
                      <c:pt idx="411">
                        <c:v>3473</c:v>
                      </c:pt>
                      <c:pt idx="412">
                        <c:v>3472.5</c:v>
                      </c:pt>
                      <c:pt idx="413">
                        <c:v>3472.5</c:v>
                      </c:pt>
                      <c:pt idx="414">
                        <c:v>3472.5</c:v>
                      </c:pt>
                      <c:pt idx="415">
                        <c:v>3472</c:v>
                      </c:pt>
                      <c:pt idx="416">
                        <c:v>3467.5</c:v>
                      </c:pt>
                      <c:pt idx="417">
                        <c:v>3467.5</c:v>
                      </c:pt>
                      <c:pt idx="418">
                        <c:v>3472.5</c:v>
                      </c:pt>
                      <c:pt idx="419">
                        <c:v>3467.5</c:v>
                      </c:pt>
                      <c:pt idx="420">
                        <c:v>3466</c:v>
                      </c:pt>
                      <c:pt idx="421">
                        <c:v>3468.5</c:v>
                      </c:pt>
                      <c:pt idx="422">
                        <c:v>3465.5</c:v>
                      </c:pt>
                      <c:pt idx="423">
                        <c:v>3465</c:v>
                      </c:pt>
                      <c:pt idx="424">
                        <c:v>3464.5</c:v>
                      </c:pt>
                      <c:pt idx="425">
                        <c:v>3464.5</c:v>
                      </c:pt>
                      <c:pt idx="426">
                        <c:v>3464.5</c:v>
                      </c:pt>
                      <c:pt idx="427">
                        <c:v>3463.5</c:v>
                      </c:pt>
                      <c:pt idx="428">
                        <c:v>3462.5</c:v>
                      </c:pt>
                      <c:pt idx="429">
                        <c:v>3458.5</c:v>
                      </c:pt>
                      <c:pt idx="430">
                        <c:v>3458.5</c:v>
                      </c:pt>
                      <c:pt idx="431">
                        <c:v>3457.5</c:v>
                      </c:pt>
                      <c:pt idx="432">
                        <c:v>3453.5</c:v>
                      </c:pt>
                      <c:pt idx="433">
                        <c:v>3453.5</c:v>
                      </c:pt>
                      <c:pt idx="434">
                        <c:v>3455</c:v>
                      </c:pt>
                      <c:pt idx="435">
                        <c:v>3456</c:v>
                      </c:pt>
                      <c:pt idx="436">
                        <c:v>3456.5</c:v>
                      </c:pt>
                      <c:pt idx="437">
                        <c:v>3456</c:v>
                      </c:pt>
                      <c:pt idx="438">
                        <c:v>3456</c:v>
                      </c:pt>
                      <c:pt idx="439">
                        <c:v>3456</c:v>
                      </c:pt>
                      <c:pt idx="440">
                        <c:v>3457.5</c:v>
                      </c:pt>
                      <c:pt idx="441">
                        <c:v>3456.5</c:v>
                      </c:pt>
                      <c:pt idx="442">
                        <c:v>3453.5</c:v>
                      </c:pt>
                      <c:pt idx="443">
                        <c:v>3455</c:v>
                      </c:pt>
                      <c:pt idx="444">
                        <c:v>3455.5</c:v>
                      </c:pt>
                      <c:pt idx="445">
                        <c:v>3455</c:v>
                      </c:pt>
                      <c:pt idx="446">
                        <c:v>3454.5</c:v>
                      </c:pt>
                      <c:pt idx="447">
                        <c:v>3455.5</c:v>
                      </c:pt>
                      <c:pt idx="448">
                        <c:v>3457.5</c:v>
                      </c:pt>
                      <c:pt idx="449">
                        <c:v>3455</c:v>
                      </c:pt>
                      <c:pt idx="450">
                        <c:v>3455</c:v>
                      </c:pt>
                      <c:pt idx="451">
                        <c:v>3453</c:v>
                      </c:pt>
                      <c:pt idx="452">
                        <c:v>3448.5</c:v>
                      </c:pt>
                      <c:pt idx="453">
                        <c:v>3449</c:v>
                      </c:pt>
                      <c:pt idx="454">
                        <c:v>3452.5</c:v>
                      </c:pt>
                      <c:pt idx="455">
                        <c:v>3450</c:v>
                      </c:pt>
                      <c:pt idx="456">
                        <c:v>3450</c:v>
                      </c:pt>
                      <c:pt idx="457">
                        <c:v>3450</c:v>
                      </c:pt>
                      <c:pt idx="458">
                        <c:v>3448.5</c:v>
                      </c:pt>
                      <c:pt idx="459">
                        <c:v>3447.5</c:v>
                      </c:pt>
                      <c:pt idx="460">
                        <c:v>3448.5</c:v>
                      </c:pt>
                      <c:pt idx="461">
                        <c:v>3447.5</c:v>
                      </c:pt>
                      <c:pt idx="462">
                        <c:v>3445.5</c:v>
                      </c:pt>
                      <c:pt idx="463">
                        <c:v>3445.5</c:v>
                      </c:pt>
                      <c:pt idx="464">
                        <c:v>3445.5</c:v>
                      </c:pt>
                      <c:pt idx="465">
                        <c:v>3442.5</c:v>
                      </c:pt>
                      <c:pt idx="466">
                        <c:v>3442.5</c:v>
                      </c:pt>
                      <c:pt idx="467">
                        <c:v>3445.5</c:v>
                      </c:pt>
                      <c:pt idx="468">
                        <c:v>3445</c:v>
                      </c:pt>
                      <c:pt idx="469">
                        <c:v>3445</c:v>
                      </c:pt>
                      <c:pt idx="470">
                        <c:v>3442.5</c:v>
                      </c:pt>
                      <c:pt idx="471">
                        <c:v>3442.5</c:v>
                      </c:pt>
                      <c:pt idx="472">
                        <c:v>3440.5</c:v>
                      </c:pt>
                      <c:pt idx="473">
                        <c:v>3434</c:v>
                      </c:pt>
                      <c:pt idx="474">
                        <c:v>3433</c:v>
                      </c:pt>
                      <c:pt idx="475">
                        <c:v>3434.5</c:v>
                      </c:pt>
                      <c:pt idx="476">
                        <c:v>3437.5</c:v>
                      </c:pt>
                      <c:pt idx="477">
                        <c:v>3435</c:v>
                      </c:pt>
                      <c:pt idx="478">
                        <c:v>3432</c:v>
                      </c:pt>
                      <c:pt idx="479">
                        <c:v>3429</c:v>
                      </c:pt>
                      <c:pt idx="480">
                        <c:v>3426</c:v>
                      </c:pt>
                      <c:pt idx="481">
                        <c:v>3424</c:v>
                      </c:pt>
                      <c:pt idx="482">
                        <c:v>3429</c:v>
                      </c:pt>
                      <c:pt idx="483">
                        <c:v>3426.5</c:v>
                      </c:pt>
                      <c:pt idx="484">
                        <c:v>3426.5</c:v>
                      </c:pt>
                      <c:pt idx="485">
                        <c:v>3423.5</c:v>
                      </c:pt>
                      <c:pt idx="486">
                        <c:v>3420</c:v>
                      </c:pt>
                      <c:pt idx="487">
                        <c:v>3420</c:v>
                      </c:pt>
                      <c:pt idx="488">
                        <c:v>3425.5</c:v>
                      </c:pt>
                      <c:pt idx="489">
                        <c:v>3423.5</c:v>
                      </c:pt>
                      <c:pt idx="490">
                        <c:v>3423.5</c:v>
                      </c:pt>
                      <c:pt idx="491">
                        <c:v>3421.5</c:v>
                      </c:pt>
                      <c:pt idx="492">
                        <c:v>3422.5</c:v>
                      </c:pt>
                      <c:pt idx="493">
                        <c:v>3422.5</c:v>
                      </c:pt>
                      <c:pt idx="494">
                        <c:v>3421</c:v>
                      </c:pt>
                      <c:pt idx="495">
                        <c:v>3420</c:v>
                      </c:pt>
                      <c:pt idx="496">
                        <c:v>3420</c:v>
                      </c:pt>
                      <c:pt idx="497">
                        <c:v>3416</c:v>
                      </c:pt>
                      <c:pt idx="498">
                        <c:v>3416.5</c:v>
                      </c:pt>
                      <c:pt idx="499">
                        <c:v>3416</c:v>
                      </c:pt>
                      <c:pt idx="500">
                        <c:v>3417</c:v>
                      </c:pt>
                      <c:pt idx="501">
                        <c:v>3415.5</c:v>
                      </c:pt>
                      <c:pt idx="502">
                        <c:v>3411.5</c:v>
                      </c:pt>
                      <c:pt idx="503">
                        <c:v>3415.5</c:v>
                      </c:pt>
                      <c:pt idx="504">
                        <c:v>3418.5</c:v>
                      </c:pt>
                      <c:pt idx="505">
                        <c:v>3418.5</c:v>
                      </c:pt>
                      <c:pt idx="506">
                        <c:v>3415.5</c:v>
                      </c:pt>
                      <c:pt idx="507">
                        <c:v>3413.5</c:v>
                      </c:pt>
                      <c:pt idx="508">
                        <c:v>3412.5</c:v>
                      </c:pt>
                      <c:pt idx="509">
                        <c:v>3412.5</c:v>
                      </c:pt>
                      <c:pt idx="510">
                        <c:v>3412.5</c:v>
                      </c:pt>
                      <c:pt idx="511">
                        <c:v>3411.5</c:v>
                      </c:pt>
                      <c:pt idx="512">
                        <c:v>3411</c:v>
                      </c:pt>
                      <c:pt idx="513">
                        <c:v>3408.5</c:v>
                      </c:pt>
                      <c:pt idx="514">
                        <c:v>3404</c:v>
                      </c:pt>
                      <c:pt idx="515">
                        <c:v>3402.5</c:v>
                      </c:pt>
                      <c:pt idx="516">
                        <c:v>3403.5</c:v>
                      </c:pt>
                      <c:pt idx="517">
                        <c:v>3405</c:v>
                      </c:pt>
                      <c:pt idx="518">
                        <c:v>3407.5</c:v>
                      </c:pt>
                      <c:pt idx="519">
                        <c:v>3405</c:v>
                      </c:pt>
                      <c:pt idx="520">
                        <c:v>3404</c:v>
                      </c:pt>
                      <c:pt idx="521">
                        <c:v>3404</c:v>
                      </c:pt>
                      <c:pt idx="522">
                        <c:v>3408.5</c:v>
                      </c:pt>
                      <c:pt idx="523">
                        <c:v>3405</c:v>
                      </c:pt>
                      <c:pt idx="524">
                        <c:v>3405</c:v>
                      </c:pt>
                      <c:pt idx="525">
                        <c:v>3405</c:v>
                      </c:pt>
                      <c:pt idx="526">
                        <c:v>3405</c:v>
                      </c:pt>
                      <c:pt idx="527">
                        <c:v>3399</c:v>
                      </c:pt>
                      <c:pt idx="528">
                        <c:v>3393.5</c:v>
                      </c:pt>
                      <c:pt idx="529">
                        <c:v>3393.5</c:v>
                      </c:pt>
                      <c:pt idx="530">
                        <c:v>3392.5</c:v>
                      </c:pt>
                      <c:pt idx="531">
                        <c:v>3388.5</c:v>
                      </c:pt>
                      <c:pt idx="532">
                        <c:v>3386</c:v>
                      </c:pt>
                      <c:pt idx="533">
                        <c:v>3390</c:v>
                      </c:pt>
                      <c:pt idx="534">
                        <c:v>3386.5</c:v>
                      </c:pt>
                      <c:pt idx="535">
                        <c:v>3385.5</c:v>
                      </c:pt>
                      <c:pt idx="536">
                        <c:v>3383.5</c:v>
                      </c:pt>
                      <c:pt idx="537">
                        <c:v>3378.5</c:v>
                      </c:pt>
                      <c:pt idx="538">
                        <c:v>3380</c:v>
                      </c:pt>
                      <c:pt idx="539">
                        <c:v>3378.5</c:v>
                      </c:pt>
                      <c:pt idx="540">
                        <c:v>3378.5</c:v>
                      </c:pt>
                      <c:pt idx="541">
                        <c:v>3380</c:v>
                      </c:pt>
                      <c:pt idx="542">
                        <c:v>3382.5</c:v>
                      </c:pt>
                      <c:pt idx="543">
                        <c:v>3379</c:v>
                      </c:pt>
                      <c:pt idx="544">
                        <c:v>3377.5</c:v>
                      </c:pt>
                      <c:pt idx="545">
                        <c:v>3377.5</c:v>
                      </c:pt>
                      <c:pt idx="546">
                        <c:v>3377.5</c:v>
                      </c:pt>
                      <c:pt idx="547">
                        <c:v>3379.5</c:v>
                      </c:pt>
                      <c:pt idx="548">
                        <c:v>3379.5</c:v>
                      </c:pt>
                      <c:pt idx="549">
                        <c:v>3377.5</c:v>
                      </c:pt>
                      <c:pt idx="550">
                        <c:v>3377.5</c:v>
                      </c:pt>
                      <c:pt idx="551">
                        <c:v>3377.5</c:v>
                      </c:pt>
                      <c:pt idx="552">
                        <c:v>3377.5</c:v>
                      </c:pt>
                      <c:pt idx="553">
                        <c:v>3377.5</c:v>
                      </c:pt>
                      <c:pt idx="554">
                        <c:v>3377.5</c:v>
                      </c:pt>
                      <c:pt idx="555">
                        <c:v>3377.5</c:v>
                      </c:pt>
                      <c:pt idx="556">
                        <c:v>3378.5</c:v>
                      </c:pt>
                      <c:pt idx="557">
                        <c:v>3378.5</c:v>
                      </c:pt>
                      <c:pt idx="558">
                        <c:v>3379</c:v>
                      </c:pt>
                      <c:pt idx="559">
                        <c:v>3380</c:v>
                      </c:pt>
                      <c:pt idx="560">
                        <c:v>3380</c:v>
                      </c:pt>
                      <c:pt idx="561">
                        <c:v>3379.5</c:v>
                      </c:pt>
                      <c:pt idx="562">
                        <c:v>3380.5</c:v>
                      </c:pt>
                      <c:pt idx="563">
                        <c:v>3379.5</c:v>
                      </c:pt>
                      <c:pt idx="564">
                        <c:v>3383.5</c:v>
                      </c:pt>
                      <c:pt idx="565">
                        <c:v>3383.5</c:v>
                      </c:pt>
                      <c:pt idx="566">
                        <c:v>3384.5</c:v>
                      </c:pt>
                      <c:pt idx="567">
                        <c:v>3385.5</c:v>
                      </c:pt>
                      <c:pt idx="568">
                        <c:v>3383</c:v>
                      </c:pt>
                      <c:pt idx="569">
                        <c:v>3382.5</c:v>
                      </c:pt>
                      <c:pt idx="570">
                        <c:v>3385.5</c:v>
                      </c:pt>
                      <c:pt idx="571">
                        <c:v>3382.5</c:v>
                      </c:pt>
                      <c:pt idx="572">
                        <c:v>3383</c:v>
                      </c:pt>
                      <c:pt idx="573">
                        <c:v>3384.5</c:v>
                      </c:pt>
                      <c:pt idx="574">
                        <c:v>3385</c:v>
                      </c:pt>
                      <c:pt idx="575">
                        <c:v>3382.5</c:v>
                      </c:pt>
                      <c:pt idx="576">
                        <c:v>3382.5</c:v>
                      </c:pt>
                      <c:pt idx="577">
                        <c:v>3382.5</c:v>
                      </c:pt>
                      <c:pt idx="578">
                        <c:v>3382.5</c:v>
                      </c:pt>
                      <c:pt idx="579">
                        <c:v>3387.5</c:v>
                      </c:pt>
                      <c:pt idx="580">
                        <c:v>3393</c:v>
                      </c:pt>
                      <c:pt idx="581">
                        <c:v>3395.5</c:v>
                      </c:pt>
                      <c:pt idx="582">
                        <c:v>3392.5</c:v>
                      </c:pt>
                      <c:pt idx="583">
                        <c:v>3388.5</c:v>
                      </c:pt>
                      <c:pt idx="584">
                        <c:v>3391.5</c:v>
                      </c:pt>
                      <c:pt idx="585">
                        <c:v>3392.5</c:v>
                      </c:pt>
                      <c:pt idx="586">
                        <c:v>3394.5</c:v>
                      </c:pt>
                      <c:pt idx="587">
                        <c:v>3395</c:v>
                      </c:pt>
                      <c:pt idx="588">
                        <c:v>3395.5</c:v>
                      </c:pt>
                      <c:pt idx="589">
                        <c:v>3397.5</c:v>
                      </c:pt>
                      <c:pt idx="590">
                        <c:v>3401.5</c:v>
                      </c:pt>
                      <c:pt idx="591">
                        <c:v>3399.5</c:v>
                      </c:pt>
                      <c:pt idx="592">
                        <c:v>3399</c:v>
                      </c:pt>
                      <c:pt idx="593">
                        <c:v>3401</c:v>
                      </c:pt>
                      <c:pt idx="594">
                        <c:v>3399</c:v>
                      </c:pt>
                      <c:pt idx="595">
                        <c:v>3398.5</c:v>
                      </c:pt>
                      <c:pt idx="596">
                        <c:v>3396</c:v>
                      </c:pt>
                      <c:pt idx="597">
                        <c:v>3392.5</c:v>
                      </c:pt>
                      <c:pt idx="598">
                        <c:v>3395</c:v>
                      </c:pt>
                      <c:pt idx="599">
                        <c:v>3397.5</c:v>
                      </c:pt>
                      <c:pt idx="600">
                        <c:v>3397.5</c:v>
                      </c:pt>
                      <c:pt idx="601">
                        <c:v>3390</c:v>
                      </c:pt>
                      <c:pt idx="602">
                        <c:v>3391.5</c:v>
                      </c:pt>
                      <c:pt idx="603">
                        <c:v>3393.5</c:v>
                      </c:pt>
                      <c:pt idx="604">
                        <c:v>3394.5</c:v>
                      </c:pt>
                      <c:pt idx="605">
                        <c:v>3389</c:v>
                      </c:pt>
                      <c:pt idx="606">
                        <c:v>3380</c:v>
                      </c:pt>
                      <c:pt idx="607">
                        <c:v>3386.5</c:v>
                      </c:pt>
                      <c:pt idx="608">
                        <c:v>3397</c:v>
                      </c:pt>
                      <c:pt idx="609">
                        <c:v>3397.5</c:v>
                      </c:pt>
                      <c:pt idx="610">
                        <c:v>3395.5</c:v>
                      </c:pt>
                      <c:pt idx="611">
                        <c:v>3397.5</c:v>
                      </c:pt>
                      <c:pt idx="612">
                        <c:v>3394</c:v>
                      </c:pt>
                      <c:pt idx="613">
                        <c:v>3393.5</c:v>
                      </c:pt>
                      <c:pt idx="614">
                        <c:v>3393.5</c:v>
                      </c:pt>
                      <c:pt idx="615">
                        <c:v>3392.5</c:v>
                      </c:pt>
                      <c:pt idx="616">
                        <c:v>3393.5</c:v>
                      </c:pt>
                      <c:pt idx="617" formatCode="0.00">
                        <c:v>3397</c:v>
                      </c:pt>
                      <c:pt idx="618" formatCode="0.00">
                        <c:v>3395</c:v>
                      </c:pt>
                      <c:pt idx="619" formatCode="0.00">
                        <c:v>3395</c:v>
                      </c:pt>
                      <c:pt idx="620" formatCode="0.00">
                        <c:v>3395</c:v>
                      </c:pt>
                      <c:pt idx="621" formatCode="0.00">
                        <c:v>3390</c:v>
                      </c:pt>
                      <c:pt idx="622" formatCode="0.00">
                        <c:v>3390.5</c:v>
                      </c:pt>
                      <c:pt idx="623" formatCode="0.00">
                        <c:v>3391</c:v>
                      </c:pt>
                      <c:pt idx="624" formatCode="0.00">
                        <c:v>3390</c:v>
                      </c:pt>
                      <c:pt idx="625" formatCode="0.00">
                        <c:v>3389.5</c:v>
                      </c:pt>
                      <c:pt idx="626" formatCode="0.00">
                        <c:v>3395</c:v>
                      </c:pt>
                      <c:pt idx="627" formatCode="0.00">
                        <c:v>3395</c:v>
                      </c:pt>
                      <c:pt idx="628" formatCode="0.00">
                        <c:v>3390</c:v>
                      </c:pt>
                      <c:pt idx="629" formatCode="0.00">
                        <c:v>3390</c:v>
                      </c:pt>
                      <c:pt idx="630" formatCode="0.00">
                        <c:v>3390</c:v>
                      </c:pt>
                      <c:pt idx="631" formatCode="0.00">
                        <c:v>3391.5</c:v>
                      </c:pt>
                      <c:pt idx="632" formatCode="0.00">
                        <c:v>3391.5</c:v>
                      </c:pt>
                      <c:pt idx="633" formatCode="0.00">
                        <c:v>3390</c:v>
                      </c:pt>
                      <c:pt idx="634" formatCode="0.00">
                        <c:v>3395</c:v>
                      </c:pt>
                      <c:pt idx="635" formatCode="0.00">
                        <c:v>3395</c:v>
                      </c:pt>
                      <c:pt idx="636" formatCode="0.00">
                        <c:v>3393.5</c:v>
                      </c:pt>
                      <c:pt idx="637" formatCode="0.00">
                        <c:v>3393</c:v>
                      </c:pt>
                      <c:pt idx="638" formatCode="0.00">
                        <c:v>3393</c:v>
                      </c:pt>
                      <c:pt idx="639" formatCode="0.00">
                        <c:v>3390.5</c:v>
                      </c:pt>
                      <c:pt idx="640" formatCode="0.00">
                        <c:v>3390.5</c:v>
                      </c:pt>
                      <c:pt idx="641" formatCode="0.00">
                        <c:v>3384.5</c:v>
                      </c:pt>
                      <c:pt idx="642" formatCode="0.00">
                        <c:v>3380</c:v>
                      </c:pt>
                      <c:pt idx="643" formatCode="0.00">
                        <c:v>3382</c:v>
                      </c:pt>
                      <c:pt idx="644" formatCode="0.00">
                        <c:v>3385</c:v>
                      </c:pt>
                      <c:pt idx="645" formatCode="0.00">
                        <c:v>3390</c:v>
                      </c:pt>
                      <c:pt idx="646" formatCode="0.00">
                        <c:v>3394</c:v>
                      </c:pt>
                      <c:pt idx="647" formatCode="0.00">
                        <c:v>3389.5</c:v>
                      </c:pt>
                      <c:pt idx="648" formatCode="0.00">
                        <c:v>3387.5</c:v>
                      </c:pt>
                      <c:pt idx="649" formatCode="0.00">
                        <c:v>3392.5</c:v>
                      </c:pt>
                      <c:pt idx="650" formatCode="0.00">
                        <c:v>3392.5</c:v>
                      </c:pt>
                      <c:pt idx="651" formatCode="0.00">
                        <c:v>3390</c:v>
                      </c:pt>
                      <c:pt idx="652" formatCode="0.00">
                        <c:v>3390</c:v>
                      </c:pt>
                      <c:pt idx="653" formatCode="0.00">
                        <c:v>3391</c:v>
                      </c:pt>
                      <c:pt idx="654" formatCode="0.00">
                        <c:v>3393.5</c:v>
                      </c:pt>
                      <c:pt idx="655" formatCode="0.00">
                        <c:v>3396</c:v>
                      </c:pt>
                      <c:pt idx="656" formatCode="0.00">
                        <c:v>3392.5</c:v>
                      </c:pt>
                      <c:pt idx="657" formatCode="0.00">
                        <c:v>3390</c:v>
                      </c:pt>
                      <c:pt idx="658" formatCode="0.00">
                        <c:v>3388.5</c:v>
                      </c:pt>
                      <c:pt idx="659" formatCode="0.00">
                        <c:v>3392.5</c:v>
                      </c:pt>
                      <c:pt idx="660" formatCode="0.00">
                        <c:v>3392.5</c:v>
                      </c:pt>
                      <c:pt idx="661" formatCode="0.00">
                        <c:v>3393.5</c:v>
                      </c:pt>
                      <c:pt idx="662" formatCode="0.00">
                        <c:v>3394</c:v>
                      </c:pt>
                      <c:pt idx="663" formatCode="0.00">
                        <c:v>3392.5</c:v>
                      </c:pt>
                      <c:pt idx="664" formatCode="0.00">
                        <c:v>3391</c:v>
                      </c:pt>
                      <c:pt idx="665" formatCode="0.00">
                        <c:v>3389</c:v>
                      </c:pt>
                      <c:pt idx="666" formatCode="0.00">
                        <c:v>3388.5</c:v>
                      </c:pt>
                      <c:pt idx="667" formatCode="0.00">
                        <c:v>3388.5</c:v>
                      </c:pt>
                      <c:pt idx="668" formatCode="0.00">
                        <c:v>3389</c:v>
                      </c:pt>
                      <c:pt idx="669" formatCode="0.00">
                        <c:v>3390</c:v>
                      </c:pt>
                      <c:pt idx="670" formatCode="0.00">
                        <c:v>3393</c:v>
                      </c:pt>
                      <c:pt idx="671" formatCode="0.00">
                        <c:v>3390.5</c:v>
                      </c:pt>
                      <c:pt idx="672" formatCode="0.00">
                        <c:v>3390.5</c:v>
                      </c:pt>
                      <c:pt idx="673" formatCode="General">
                        <c:v>3392.5</c:v>
                      </c:pt>
                      <c:pt idx="674" formatCode="General">
                        <c:v>3392.5</c:v>
                      </c:pt>
                      <c:pt idx="675" formatCode="General">
                        <c:v>3391.5</c:v>
                      </c:pt>
                      <c:pt idx="676" formatCode="General">
                        <c:v>3392.5</c:v>
                      </c:pt>
                      <c:pt idx="677" formatCode="General">
                        <c:v>3390.5</c:v>
                      </c:pt>
                      <c:pt idx="678" formatCode="General">
                        <c:v>3391</c:v>
                      </c:pt>
                      <c:pt idx="679" formatCode="General">
                        <c:v>3390.5</c:v>
                      </c:pt>
                      <c:pt idx="680" formatCode="General">
                        <c:v>3390.5</c:v>
                      </c:pt>
                      <c:pt idx="681" formatCode="General">
                        <c:v>3391</c:v>
                      </c:pt>
                      <c:pt idx="682" formatCode="General">
                        <c:v>3390</c:v>
                      </c:pt>
                      <c:pt idx="683" formatCode="General">
                        <c:v>3389</c:v>
                      </c:pt>
                      <c:pt idx="684" formatCode="General">
                        <c:v>3388</c:v>
                      </c:pt>
                      <c:pt idx="685" formatCode="General">
                        <c:v>3388.5</c:v>
                      </c:pt>
                      <c:pt idx="686" formatCode="General">
                        <c:v>3392.5</c:v>
                      </c:pt>
                      <c:pt idx="687" formatCode="General">
                        <c:v>3397.5</c:v>
                      </c:pt>
                      <c:pt idx="688" formatCode="General">
                        <c:v>3394</c:v>
                      </c:pt>
                      <c:pt idx="689" formatCode="General">
                        <c:v>3397.5</c:v>
                      </c:pt>
                      <c:pt idx="690" formatCode="General">
                        <c:v>3405</c:v>
                      </c:pt>
                      <c:pt idx="691" formatCode="General">
                        <c:v>3405</c:v>
                      </c:pt>
                      <c:pt idx="692" formatCode="General">
                        <c:v>3409</c:v>
                      </c:pt>
                      <c:pt idx="693" formatCode="General">
                        <c:v>3410</c:v>
                      </c:pt>
                      <c:pt idx="694" formatCode="General">
                        <c:v>3412.5</c:v>
                      </c:pt>
                      <c:pt idx="695" formatCode="General">
                        <c:v>3414</c:v>
                      </c:pt>
                      <c:pt idx="696" formatCode="General">
                        <c:v>3419</c:v>
                      </c:pt>
                      <c:pt idx="697" formatCode="General">
                        <c:v>3419</c:v>
                      </c:pt>
                      <c:pt idx="698" formatCode="General">
                        <c:v>3420</c:v>
                      </c:pt>
                      <c:pt idx="699" formatCode="General">
                        <c:v>3425</c:v>
                      </c:pt>
                      <c:pt idx="700" formatCode="General">
                        <c:v>3428.5</c:v>
                      </c:pt>
                      <c:pt idx="701" formatCode="General">
                        <c:v>3427.5</c:v>
                      </c:pt>
                      <c:pt idx="702" formatCode="General">
                        <c:v>3430</c:v>
                      </c:pt>
                      <c:pt idx="703" formatCode="General">
                        <c:v>3429.5</c:v>
                      </c:pt>
                      <c:pt idx="704" formatCode="General">
                        <c:v>3430</c:v>
                      </c:pt>
                      <c:pt idx="705" formatCode="General">
                        <c:v>3432.5</c:v>
                      </c:pt>
                      <c:pt idx="706" formatCode="General">
                        <c:v>3432.5</c:v>
                      </c:pt>
                      <c:pt idx="707" formatCode="General">
                        <c:v>3425</c:v>
                      </c:pt>
                      <c:pt idx="708" formatCode="General">
                        <c:v>3426.5</c:v>
                      </c:pt>
                      <c:pt idx="709" formatCode="General">
                        <c:v>3428.5</c:v>
                      </c:pt>
                      <c:pt idx="710" formatCode="General">
                        <c:v>3437</c:v>
                      </c:pt>
                      <c:pt idx="711" formatCode="General">
                        <c:v>3440</c:v>
                      </c:pt>
                      <c:pt idx="712" formatCode="General">
                        <c:v>3435</c:v>
                      </c:pt>
                      <c:pt idx="713" formatCode="General">
                        <c:v>3432.5</c:v>
                      </c:pt>
                      <c:pt idx="714" formatCode="General">
                        <c:v>3434</c:v>
                      </c:pt>
                      <c:pt idx="715" formatCode="General">
                        <c:v>3429</c:v>
                      </c:pt>
                      <c:pt idx="716" formatCode="General">
                        <c:v>3426</c:v>
                      </c:pt>
                      <c:pt idx="717" formatCode="General">
                        <c:v>3426</c:v>
                      </c:pt>
                      <c:pt idx="718" formatCode="General">
                        <c:v>3430</c:v>
                      </c:pt>
                      <c:pt idx="719" formatCode="General">
                        <c:v>3430</c:v>
                      </c:pt>
                      <c:pt idx="720" formatCode="General">
                        <c:v>3436</c:v>
                      </c:pt>
                      <c:pt idx="721" formatCode="General">
                        <c:v>3436</c:v>
                      </c:pt>
                      <c:pt idx="722" formatCode="General">
                        <c:v>3433</c:v>
                      </c:pt>
                      <c:pt idx="723" formatCode="General">
                        <c:v>3432.5</c:v>
                      </c:pt>
                      <c:pt idx="724" formatCode="General">
                        <c:v>3433.5</c:v>
                      </c:pt>
                      <c:pt idx="725" formatCode="General">
                        <c:v>3430</c:v>
                      </c:pt>
                      <c:pt idx="726" formatCode="General">
                        <c:v>3430</c:v>
                      </c:pt>
                      <c:pt idx="727" formatCode="_-* #,##0.00_₮_-;\-* #,##0.00_₮_-;_-* &quot;-&quot;??_₮_-;_-@_-">
                        <c:v>3431.5</c:v>
                      </c:pt>
                      <c:pt idx="728" formatCode="_-* #,##0.00_₮_-;\-* #,##0.00_₮_-;_-* &quot;-&quot;??_₮_-;_-@_-">
                        <c:v>3432.5</c:v>
                      </c:pt>
                      <c:pt idx="729" formatCode="_-* #,##0.00_₮_-;\-* #,##0.00_₮_-;_-* &quot;-&quot;??_₮_-;_-@_-">
                        <c:v>3435</c:v>
                      </c:pt>
                      <c:pt idx="730" formatCode="_-* #,##0.00_₮_-;\-* #,##0.00_₮_-;_-* &quot;-&quot;??_₮_-;_-@_-">
                        <c:v>3434.5</c:v>
                      </c:pt>
                      <c:pt idx="731" formatCode="_-* #,##0.00_₮_-;\-* #,##0.00_₮_-;_-* &quot;-&quot;??_₮_-;_-@_-">
                        <c:v>3435.5</c:v>
                      </c:pt>
                      <c:pt idx="732" formatCode="_-* #,##0.00_₮_-;\-* #,##0.00_₮_-;_-* &quot;-&quot;??_₮_-;_-@_-">
                        <c:v>3431.5</c:v>
                      </c:pt>
                      <c:pt idx="733" formatCode="_-* #,##0.00_₮_-;\-* #,##0.00_₮_-;_-* &quot;-&quot;??_₮_-;_-@_-">
                        <c:v>3430</c:v>
                      </c:pt>
                      <c:pt idx="734" formatCode="_-* #,##0.00_₮_-;\-* #,##0.00_₮_-;_-* &quot;-&quot;??_₮_-;_-@_-">
                        <c:v>3433</c:v>
                      </c:pt>
                      <c:pt idx="735" formatCode="_-* #,##0.00_₮_-;\-* #,##0.00_₮_-;_-* &quot;-&quot;??_₮_-;_-@_-">
                        <c:v>3435.5</c:v>
                      </c:pt>
                      <c:pt idx="736" formatCode="_-* #,##0.00_₮_-;\-* #,##0.00_₮_-;_-* &quot;-&quot;??_₮_-;_-@_-">
                        <c:v>3434.5</c:v>
                      </c:pt>
                      <c:pt idx="737" formatCode="_-* #,##0.00_₮_-;\-* #,##0.00_₮_-;_-* &quot;-&quot;??_₮_-;_-@_-">
                        <c:v>3432.5</c:v>
                      </c:pt>
                      <c:pt idx="738" formatCode="_-* #,##0.00_₮_-;\-* #,##0.00_₮_-;_-* &quot;-&quot;??_₮_-;_-@_-">
                        <c:v>3435.5</c:v>
                      </c:pt>
                      <c:pt idx="739" formatCode="_-* #,##0.00_₮_-;\-* #,##0.00_₮_-;_-* &quot;-&quot;??_₮_-;_-@_-">
                        <c:v>3437</c:v>
                      </c:pt>
                      <c:pt idx="740" formatCode="_-* #,##0.00_₮_-;\-* #,##0.00_₮_-;_-* &quot;-&quot;??_₮_-;_-@_-">
                        <c:v>3441</c:v>
                      </c:pt>
                      <c:pt idx="741" formatCode="_-* #,##0.00_₮_-;\-* #,##0.00_₮_-;_-* &quot;-&quot;??_₮_-;_-@_-">
                        <c:v>3442</c:v>
                      </c:pt>
                      <c:pt idx="742" formatCode="_-* #,##0.00_₮_-;\-* #,##0.00_₮_-;_-* &quot;-&quot;??_₮_-;_-@_-">
                        <c:v>3440</c:v>
                      </c:pt>
                      <c:pt idx="743" formatCode="_-* #,##0.00_₮_-;\-* #,##0.00_₮_-;_-* &quot;-&quot;??_₮_-;_-@_-">
                        <c:v>3445</c:v>
                      </c:pt>
                      <c:pt idx="744" formatCode="_-* #,##0.00_₮_-;\-* #,##0.00_₮_-;_-* &quot;-&quot;??_₮_-;_-@_-">
                        <c:v>3472.5</c:v>
                      </c:pt>
                      <c:pt idx="745" formatCode="_-* #,##0.00_₮_-;\-* #,##0.00_₮_-;_-* &quot;-&quot;??_₮_-;_-@_-">
                        <c:v>3440</c:v>
                      </c:pt>
                      <c:pt idx="746" formatCode="_-* #,##0.00_₮_-;\-* #,##0.00_₮_-;_-* &quot;-&quot;??_₮_-;_-@_-">
                        <c:v>3440</c:v>
                      </c:pt>
                      <c:pt idx="747" formatCode="_-* #,##0.00_₮_-;\-* #,##0.00_₮_-;_-* &quot;-&quot;??_₮_-;_-@_-">
                        <c:v>3442.5</c:v>
                      </c:pt>
                      <c:pt idx="748" formatCode="_-* #,##0.00_₮_-;\-* #,##0.00_₮_-;_-* &quot;-&quot;??_₮_-;_-@_-">
                        <c:v>3450</c:v>
                      </c:pt>
                      <c:pt idx="749" formatCode="_-* #,##0.00_₮_-;\-* #,##0.00_₮_-;_-* &quot;-&quot;??_₮_-;_-@_-">
                        <c:v>3447.5</c:v>
                      </c:pt>
                      <c:pt idx="750" formatCode="_-* #,##0.00_₮_-;\-* #,##0.00_₮_-;_-* &quot;-&quot;??_₮_-;_-@_-">
                        <c:v>3440.5</c:v>
                      </c:pt>
                      <c:pt idx="751" formatCode="_-* #,##0.00_₮_-;\-* #,##0.00_₮_-;_-* &quot;-&quot;??_₮_-;_-@_-">
                        <c:v>3440</c:v>
                      </c:pt>
                      <c:pt idx="752" formatCode="_-* #,##0.00_₮_-;\-* #,##0.00_₮_-;_-* &quot;-&quot;??_₮_-;_-@_-">
                        <c:v>3440</c:v>
                      </c:pt>
                      <c:pt idx="753" formatCode="_-* #,##0.00_₮_-;\-* #,##0.00_₮_-;_-* &quot;-&quot;??_₮_-;_-@_-">
                        <c:v>3445</c:v>
                      </c:pt>
                      <c:pt idx="754" formatCode="_-* #,##0.00_₮_-;\-* #,##0.00_₮_-;_-* &quot;-&quot;??_₮_-;_-@_-">
                        <c:v>3445.5</c:v>
                      </c:pt>
                      <c:pt idx="755" formatCode="_-* #,##0.00_₮_-;\-* #,##0.00_₮_-;_-* &quot;-&quot;??_₮_-;_-@_-">
                        <c:v>3446.5</c:v>
                      </c:pt>
                      <c:pt idx="756" formatCode="_-* #,##0.00_₮_-;\-* #,##0.00_₮_-;_-* &quot;-&quot;??_₮_-;_-@_-">
                        <c:v>3445.5</c:v>
                      </c:pt>
                      <c:pt idx="757" formatCode="_-* #,##0.00_₮_-;\-* #,##0.00_₮_-;_-* &quot;-&quot;??_₮_-;_-@_-">
                        <c:v>3447.5</c:v>
                      </c:pt>
                      <c:pt idx="758" formatCode="_-* #,##0.00_₮_-;\-* #,##0.00_₮_-;_-* &quot;-&quot;??_₮_-;_-@_-">
                        <c:v>3449</c:v>
                      </c:pt>
                      <c:pt idx="759" formatCode="_-* #,##0.00_₮_-;\-* #,##0.00_₮_-;_-* &quot;-&quot;??_₮_-;_-@_-">
                        <c:v>3449.5</c:v>
                      </c:pt>
                      <c:pt idx="760" formatCode="_-* #,##0.00_₮_-;\-* #,##0.00_₮_-;_-* &quot;-&quot;??_₮_-;_-@_-">
                        <c:v>3454</c:v>
                      </c:pt>
                      <c:pt idx="761" formatCode="_-* #,##0.00_₮_-;\-* #,##0.00_₮_-;_-* &quot;-&quot;??_₮_-;_-@_-">
                        <c:v>3455</c:v>
                      </c:pt>
                      <c:pt idx="762" formatCode="_-* #,##0.00_₮_-;\-* #,##0.00_₮_-;_-* &quot;-&quot;??_₮_-;_-@_-">
                        <c:v>3460</c:v>
                      </c:pt>
                      <c:pt idx="763" formatCode="_-* #,##0.00_₮_-;\-* #,##0.00_₮_-;_-* &quot;-&quot;??_₮_-;_-@_-">
                        <c:v>3461.5</c:v>
                      </c:pt>
                      <c:pt idx="764" formatCode="_-* #,##0.00_₮_-;\-* #,##0.00_₮_-;_-* &quot;-&quot;??_₮_-;_-@_-">
                        <c:v>3460</c:v>
                      </c:pt>
                      <c:pt idx="765" formatCode="_-* #,##0.00_₮_-;\-* #,##0.00_₮_-;_-* &quot;-&quot;??_₮_-;_-@_-">
                        <c:v>3464</c:v>
                      </c:pt>
                      <c:pt idx="766" formatCode="_-* #,##0.00_₮_-;\-* #,##0.00_₮_-;_-* &quot;-&quot;??_₮_-;_-@_-">
                        <c:v>3465</c:v>
                      </c:pt>
                      <c:pt idx="767" formatCode="_-* #,##0.00_₮_-;\-* #,##0.00_₮_-;_-* &quot;-&quot;??_₮_-;_-@_-">
                        <c:v>3466.5</c:v>
                      </c:pt>
                      <c:pt idx="768" formatCode="_-* #,##0.00_₮_-;\-* #,##0.00_₮_-;_-* &quot;-&quot;??_₮_-;_-@_-">
                        <c:v>3469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21F-4853-B91A-E7414A6F1A1B}"/>
                  </c:ext>
                </c:extLst>
              </c15:ser>
            </c15:filteredLineSeries>
          </c:ext>
        </c:extLst>
      </c:lineChart>
      <c:catAx>
        <c:axId val="1488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39872"/>
        <c:crosses val="autoZero"/>
        <c:auto val="1"/>
        <c:lblAlgn val="ctr"/>
        <c:lblOffset val="100"/>
        <c:noMultiLvlLbl val="0"/>
      </c:catAx>
      <c:valAx>
        <c:axId val="148839872"/>
        <c:scaling>
          <c:orientation val="minMax"/>
          <c:min val="-5.000000000000001E-3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52832"/>
        <c:crosses val="autoZero"/>
        <c:crossBetween val="between"/>
        <c:majorUnit val="5.000000000000001E-3"/>
        <c:minorUnit val="1.0000000000000002E-3"/>
      </c:valAx>
      <c:valAx>
        <c:axId val="1509685040"/>
        <c:scaling>
          <c:orientation val="minMax"/>
          <c:max val="3700"/>
          <c:min val="25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09676400"/>
        <c:crosses val="max"/>
        <c:crossBetween val="between"/>
        <c:majorUnit val="300"/>
      </c:valAx>
      <c:catAx>
        <c:axId val="1509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6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78125499168554E-2"/>
          <c:y val="0.75351191358898884"/>
          <c:w val="0.84833204992193345"/>
          <c:h val="0.1196809098224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85685443165757E-2"/>
          <c:y val="1.0443732354938234E-2"/>
          <c:w val="0.9061558074471460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'3.2.3. Ханш'!$DF$24:$EY$25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Ханш'!$DF$27:$FB$27</c:f>
              <c:numCache>
                <c:formatCode>0%</c:formatCode>
                <c:ptCount val="49"/>
                <c:pt idx="0">
                  <c:v>-2.0662353447818527E-2</c:v>
                </c:pt>
                <c:pt idx="1">
                  <c:v>-2.1551926819149969E-2</c:v>
                </c:pt>
                <c:pt idx="2">
                  <c:v>1.6513328615239686E-3</c:v>
                </c:pt>
                <c:pt idx="3">
                  <c:v>-7.1937377523998425E-2</c:v>
                </c:pt>
                <c:pt idx="4">
                  <c:v>-5.126644414443593E-2</c:v>
                </c:pt>
                <c:pt idx="5">
                  <c:v>-6.8139873382512706E-2</c:v>
                </c:pt>
                <c:pt idx="6">
                  <c:v>-7.2889873528284799E-2</c:v>
                </c:pt>
                <c:pt idx="7">
                  <c:v>-7.5219084712755513E-2</c:v>
                </c:pt>
                <c:pt idx="8">
                  <c:v>-6.9045596721530211E-2</c:v>
                </c:pt>
                <c:pt idx="9">
                  <c:v>-7.3579700334849174E-2</c:v>
                </c:pt>
                <c:pt idx="10">
                  <c:v>-9.5643163412346022E-2</c:v>
                </c:pt>
                <c:pt idx="11">
                  <c:v>-0.11770816869831979</c:v>
                </c:pt>
                <c:pt idx="12">
                  <c:v>-0.14134363524807347</c:v>
                </c:pt>
                <c:pt idx="13">
                  <c:v>-0.13784752436677516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-4.2520093336790299E-2</c:v>
                </c:pt>
                <c:pt idx="17">
                  <c:v>4.2249801954055144E-3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0.10345957094229097</c:v>
                </c:pt>
                <c:pt idx="25" formatCode="0.0%">
                  <c:v>0.11406683267346729</c:v>
                </c:pt>
                <c:pt idx="26" formatCode="0.0%">
                  <c:v>0.1114481148654245</c:v>
                </c:pt>
                <c:pt idx="27" formatCode="0.0%">
                  <c:v>0.10246282080262814</c:v>
                </c:pt>
                <c:pt idx="28" formatCode="0.0%">
                  <c:v>7.8484542691448E-2</c:v>
                </c:pt>
                <c:pt idx="29" formatCode="0.0%">
                  <c:v>4.5313081641291664E-2</c:v>
                </c:pt>
                <c:pt idx="30" formatCode="0.0%">
                  <c:v>3.3199773135079269E-2</c:v>
                </c:pt>
                <c:pt idx="31" formatCode="0.0%">
                  <c:v>9.6874456450930513E-3</c:v>
                </c:pt>
                <c:pt idx="32" formatCode="0.0%">
                  <c:v>-7.7654297419988971E-3</c:v>
                </c:pt>
                <c:pt idx="33" formatCode="0.0%">
                  <c:v>-1.7803054135365759E-3</c:v>
                </c:pt>
                <c:pt idx="34" formatCode="0.0%">
                  <c:v>2.9740701541095316E-2</c:v>
                </c:pt>
                <c:pt idx="35" formatCode="0.0%">
                  <c:v>4.6028145107201324E-2</c:v>
                </c:pt>
                <c:pt idx="36" formatCode="0.0%">
                  <c:v>3.3184419144203225E-2</c:v>
                </c:pt>
                <c:pt idx="37" formatCode="0.0%">
                  <c:v>-6.1962963885466849E-3</c:v>
                </c:pt>
                <c:pt idx="38" formatCode="0.0%">
                  <c:v>-2.8711015273078622E-2</c:v>
                </c:pt>
                <c:pt idx="39" formatCode="0.0%">
                  <c:v>-5.6669304489934347E-2</c:v>
                </c:pt>
                <c:pt idx="40" formatCode="0.0%">
                  <c:v>-7.5168210671123226E-2</c:v>
                </c:pt>
                <c:pt idx="41" formatCode="0.0%">
                  <c:v>-8.1202066021309305E-2</c:v>
                </c:pt>
                <c:pt idx="42" formatCode="0.0%">
                  <c:v>-8.2299810914752025E-2</c:v>
                </c:pt>
                <c:pt idx="43" formatCode="0.0%">
                  <c:v>-6.7305438503817094E-2</c:v>
                </c:pt>
                <c:pt idx="44" formatCode="0.0%">
                  <c:v>-6.3935375529993066E-2</c:v>
                </c:pt>
                <c:pt idx="45" formatCode="0.0%">
                  <c:v>-7.5962580002956304E-2</c:v>
                </c:pt>
                <c:pt idx="46" formatCode="0.0%">
                  <c:v>-8.384096450207934E-2</c:v>
                </c:pt>
                <c:pt idx="47" formatCode="0.0%">
                  <c:v>-9.7731379673234198E-2</c:v>
                </c:pt>
                <c:pt idx="48" formatCode="0.0%">
                  <c:v>-9.8422960025155937E-2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'3.2.3. Ханш'!$DF$24:$EY$25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Ханш'!$DF$29:$FB$29</c:f>
              <c:numCache>
                <c:formatCode>0.0%</c:formatCode>
                <c:ptCount val="49"/>
                <c:pt idx="0">
                  <c:v>0.12991452006057944</c:v>
                </c:pt>
                <c:pt idx="1">
                  <c:v>0.12689824734674121</c:v>
                </c:pt>
                <c:pt idx="2">
                  <c:v>0.11826535453383033</c:v>
                </c:pt>
                <c:pt idx="3">
                  <c:v>0.11491433371545823</c:v>
                </c:pt>
                <c:pt idx="4">
                  <c:v>8.9005032346802349E-2</c:v>
                </c:pt>
                <c:pt idx="5">
                  <c:v>8.9338037736816076E-2</c:v>
                </c:pt>
                <c:pt idx="6">
                  <c:v>7.7214525513394583E-2</c:v>
                </c:pt>
                <c:pt idx="7">
                  <c:v>7.0102563053993885E-2</c:v>
                </c:pt>
                <c:pt idx="8">
                  <c:v>6.5888452360776201E-2</c:v>
                </c:pt>
                <c:pt idx="9">
                  <c:v>7.0950958242420703E-2</c:v>
                </c:pt>
                <c:pt idx="10">
                  <c:v>7.8153778406786445E-2</c:v>
                </c:pt>
                <c:pt idx="11">
                  <c:v>6.1324714319002063E-2</c:v>
                </c:pt>
                <c:pt idx="12">
                  <c:v>6.3037565706975815E-2</c:v>
                </c:pt>
                <c:pt idx="13">
                  <c:v>7.2054836111784926E-2</c:v>
                </c:pt>
                <c:pt idx="14">
                  <c:v>8.3173315901751643E-2</c:v>
                </c:pt>
                <c:pt idx="15">
                  <c:v>8.4980809546501168E-2</c:v>
                </c:pt>
                <c:pt idx="16">
                  <c:v>8.9617061815898097E-2</c:v>
                </c:pt>
                <c:pt idx="17">
                  <c:v>9.0036676389557563E-2</c:v>
                </c:pt>
                <c:pt idx="18">
                  <c:v>8.1328710756473244E-2</c:v>
                </c:pt>
                <c:pt idx="19">
                  <c:v>8.2794522915414712E-2</c:v>
                </c:pt>
                <c:pt idx="20">
                  <c:v>8.5339793149159973E-2</c:v>
                </c:pt>
                <c:pt idx="21">
                  <c:v>8.0077363768239276E-2</c:v>
                </c:pt>
                <c:pt idx="22">
                  <c:v>8.2379586032292784E-2</c:v>
                </c:pt>
                <c:pt idx="23">
                  <c:v>7.7050033408770952E-2</c:v>
                </c:pt>
                <c:pt idx="24">
                  <c:v>5.2833898376032695E-2</c:v>
                </c:pt>
                <c:pt idx="25">
                  <c:v>2.9972957700912656E-2</c:v>
                </c:pt>
                <c:pt idx="26">
                  <c:v>2.9066795842071336E-2</c:v>
                </c:pt>
                <c:pt idx="27">
                  <c:v>1.7052665045632798E-2</c:v>
                </c:pt>
                <c:pt idx="28">
                  <c:v>9.0147015026521837E-3</c:v>
                </c:pt>
                <c:pt idx="29">
                  <c:v>9.818969996562843E-4</c:v>
                </c:pt>
                <c:pt idx="30">
                  <c:v>4.6980691412812359E-4</c:v>
                </c:pt>
                <c:pt idx="31">
                  <c:v>1.6471900662001021E-2</c:v>
                </c:pt>
                <c:pt idx="32">
                  <c:v>2.0812309520507721E-2</c:v>
                </c:pt>
                <c:pt idx="33">
                  <c:v>2.5262768747846137E-2</c:v>
                </c:pt>
                <c:pt idx="34">
                  <c:v>3.2640260354521805E-2</c:v>
                </c:pt>
                <c:pt idx="35">
                  <c:v>4.4076422048575647E-2</c:v>
                </c:pt>
                <c:pt idx="36">
                  <c:v>7.3414238076291757E-2</c:v>
                </c:pt>
                <c:pt idx="37">
                  <c:v>9.4734359786345534E-2</c:v>
                </c:pt>
                <c:pt idx="38">
                  <c:v>8.8055236243933813E-2</c:v>
                </c:pt>
                <c:pt idx="39">
                  <c:v>8.2472304642432881E-2</c:v>
                </c:pt>
                <c:pt idx="40">
                  <c:v>7.7532102057246838E-2</c:v>
                </c:pt>
                <c:pt idx="41">
                  <c:v>7.7631047431056505E-2</c:v>
                </c:pt>
                <c:pt idx="42">
                  <c:v>7.7202289134312152E-2</c:v>
                </c:pt>
                <c:pt idx="43">
                  <c:v>8.7147163759087279E-2</c:v>
                </c:pt>
                <c:pt idx="44">
                  <c:v>9.1623760508123556E-2</c:v>
                </c:pt>
                <c:pt idx="45">
                  <c:v>8.8298644594481057E-2</c:v>
                </c:pt>
                <c:pt idx="46">
                  <c:v>7.537055687947157E-2</c:v>
                </c:pt>
                <c:pt idx="47">
                  <c:v>6.6291666590456447E-2</c:v>
                </c:pt>
                <c:pt idx="48">
                  <c:v>4.7777149262092394E-2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Ханш'!$DF$24:$FB$25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Ханш'!$DF$26:$FB$26</c:f>
              <c:numCache>
                <c:formatCode>0%</c:formatCode>
                <c:ptCount val="49"/>
                <c:pt idx="0">
                  <c:v>0.10929002365042129</c:v>
                </c:pt>
                <c:pt idx="1">
                  <c:v>0.10529158947479833</c:v>
                </c:pt>
                <c:pt idx="2">
                  <c:v>0.1199951817919318</c:v>
                </c:pt>
                <c:pt idx="3">
                  <c:v>4.2976956191459692E-2</c:v>
                </c:pt>
                <c:pt idx="4">
                  <c:v>3.7738588202366419E-2</c:v>
                </c:pt>
                <c:pt idx="5">
                  <c:v>2.1198164354303106E-2</c:v>
                </c:pt>
                <c:pt idx="6">
                  <c:v>4.3246519851092291E-3</c:v>
                </c:pt>
                <c:pt idx="7">
                  <c:v>-5.1165216587617524E-3</c:v>
                </c:pt>
                <c:pt idx="8">
                  <c:v>-3.1571443607544269E-3</c:v>
                </c:pt>
                <c:pt idx="9">
                  <c:v>-2.6287420924281379E-3</c:v>
                </c:pt>
                <c:pt idx="10">
                  <c:v>-2.0995248531520017E-2</c:v>
                </c:pt>
                <c:pt idx="11">
                  <c:v>-5.8668629994003574E-2</c:v>
                </c:pt>
                <c:pt idx="12">
                  <c:v>-7.8306069541097645E-2</c:v>
                </c:pt>
                <c:pt idx="13">
                  <c:v>-6.5792688254990295E-2</c:v>
                </c:pt>
                <c:pt idx="14">
                  <c:v>-7.6035351078935998E-2</c:v>
                </c:pt>
                <c:pt idx="15">
                  <c:v>3.6326088369220688E-3</c:v>
                </c:pt>
                <c:pt idx="16">
                  <c:v>4.7096968479107826E-2</c:v>
                </c:pt>
                <c:pt idx="17">
                  <c:v>9.4261656584962994E-2</c:v>
                </c:pt>
                <c:pt idx="18">
                  <c:v>9.1045097311095224E-2</c:v>
                </c:pt>
                <c:pt idx="19">
                  <c:v>0.10468531787478974</c:v>
                </c:pt>
                <c:pt idx="20">
                  <c:v>0.11418090484291987</c:v>
                </c:pt>
                <c:pt idx="21">
                  <c:v>0.1255359359832724</c:v>
                </c:pt>
                <c:pt idx="22">
                  <c:v>0.13540070084857359</c:v>
                </c:pt>
                <c:pt idx="23">
                  <c:v>0.14818205665814821</c:v>
                </c:pt>
                <c:pt idx="24">
                  <c:v>0.15629346931832377</c:v>
                </c:pt>
                <c:pt idx="25" formatCode="0.0%">
                  <c:v>0.14403979037437997</c:v>
                </c:pt>
                <c:pt idx="26" formatCode="0.0%">
                  <c:v>0.14051491070749589</c:v>
                </c:pt>
                <c:pt idx="27" formatCode="0.0%">
                  <c:v>0.11951548584826099</c:v>
                </c:pt>
                <c:pt idx="28" formatCode="0.0%">
                  <c:v>8.7499244194100267E-2</c:v>
                </c:pt>
                <c:pt idx="29" formatCode="0.0%">
                  <c:v>4.6294978640947893E-2</c:v>
                </c:pt>
                <c:pt idx="30" formatCode="0.0%">
                  <c:v>3.3669580049207504E-2</c:v>
                </c:pt>
                <c:pt idx="31" formatCode="0.0%">
                  <c:v>2.6116918835953129E-2</c:v>
                </c:pt>
                <c:pt idx="32" formatCode="0.0%">
                  <c:v>1.3046879778508824E-2</c:v>
                </c:pt>
                <c:pt idx="33" formatCode="0.0%">
                  <c:v>2.3536042032695104E-2</c:v>
                </c:pt>
                <c:pt idx="34" formatCode="0.0%">
                  <c:v>6.2488349057940207E-2</c:v>
                </c:pt>
                <c:pt idx="35" formatCode="0.0%">
                  <c:v>9.0104567155776971E-2</c:v>
                </c:pt>
                <c:pt idx="36" formatCode="0.0%">
                  <c:v>0.10659865722049489</c:v>
                </c:pt>
                <c:pt idx="37" formatCode="0.0%">
                  <c:v>8.8538063397798794E-2</c:v>
                </c:pt>
                <c:pt idx="38" formatCode="0.0%">
                  <c:v>5.9344220970855233E-2</c:v>
                </c:pt>
                <c:pt idx="39" formatCode="0.0%">
                  <c:v>2.5803000152498479E-2</c:v>
                </c:pt>
                <c:pt idx="40" formatCode="0.0%">
                  <c:v>2.3638913861248056E-3</c:v>
                </c:pt>
                <c:pt idx="41" formatCode="0.0%">
                  <c:v>-3.5710185902527725E-3</c:v>
                </c:pt>
                <c:pt idx="42" formatCode="0.0%">
                  <c:v>-5.0975217804399842E-3</c:v>
                </c:pt>
                <c:pt idx="43" formatCode="0.0%">
                  <c:v>1.9841725255270504E-2</c:v>
                </c:pt>
                <c:pt idx="44" formatCode="0.0%">
                  <c:v>2.7688384978130642E-2</c:v>
                </c:pt>
                <c:pt idx="45" formatCode="0.0%">
                  <c:v>1.233606459152492E-2</c:v>
                </c:pt>
                <c:pt idx="46" formatCode="0.0%">
                  <c:v>-8.4704076226074232E-3</c:v>
                </c:pt>
                <c:pt idx="47" formatCode="0.0%">
                  <c:v>-3.1439713082777931E-2</c:v>
                </c:pt>
                <c:pt idx="48" formatCode="0.0%">
                  <c:v>-5.0645810763063515E-2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Ханш'!$A$28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8B0000"/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ysClr val="window" lastClr="FFFFFF"/>
                </a:solidFill>
                <a:ln w="9525">
                  <a:solidFill>
                    <a:srgbClr val="8B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AA7-410E-899A-8082A9034050}"/>
              </c:ext>
            </c:extLst>
          </c:dPt>
          <c:cat>
            <c:multiLvlStrRef>
              <c:f>'3.2.3. Ханш'!$DF$24:$FB$25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Ханш'!$DF$28:$FB$28</c:f>
              <c:numCache>
                <c:formatCode>0.0%</c:formatCode>
                <c:ptCount val="49"/>
                <c:pt idx="0">
                  <c:v>-2.0624496410158396E-2</c:v>
                </c:pt>
                <c:pt idx="1">
                  <c:v>-2.1606657871942898E-2</c:v>
                </c:pt>
                <c:pt idx="2">
                  <c:v>1.7298272581014874E-3</c:v>
                </c:pt>
                <c:pt idx="3">
                  <c:v>-7.1937377523998536E-2</c:v>
                </c:pt>
                <c:pt idx="4">
                  <c:v>-5.126644414443593E-2</c:v>
                </c:pt>
                <c:pt idx="5">
                  <c:v>-6.8139873382512955E-2</c:v>
                </c:pt>
                <c:pt idx="6">
                  <c:v>-7.2889873528285368E-2</c:v>
                </c:pt>
                <c:pt idx="7">
                  <c:v>-7.5219084712755652E-2</c:v>
                </c:pt>
                <c:pt idx="8">
                  <c:v>-6.9045596721530642E-2</c:v>
                </c:pt>
                <c:pt idx="9">
                  <c:v>-7.3579700334848785E-2</c:v>
                </c:pt>
                <c:pt idx="10">
                  <c:v>-9.9149026938306462E-2</c:v>
                </c:pt>
                <c:pt idx="11">
                  <c:v>-0.11999334431300562</c:v>
                </c:pt>
                <c:pt idx="12">
                  <c:v>-0.14134363524807345</c:v>
                </c:pt>
                <c:pt idx="13">
                  <c:v>-0.13784752436677519</c:v>
                </c:pt>
                <c:pt idx="14">
                  <c:v>-0.15920866698068764</c:v>
                </c:pt>
                <c:pt idx="15">
                  <c:v>-8.1348200709579085E-2</c:v>
                </c:pt>
                <c:pt idx="16">
                  <c:v>-4.2520093336790264E-2</c:v>
                </c:pt>
                <c:pt idx="17">
                  <c:v>4.2249801954054268E-3</c:v>
                </c:pt>
                <c:pt idx="18">
                  <c:v>9.7163865546219755E-3</c:v>
                </c:pt>
                <c:pt idx="19">
                  <c:v>2.1890794959375029E-2</c:v>
                </c:pt>
                <c:pt idx="20">
                  <c:v>2.8841111693759889E-2</c:v>
                </c:pt>
                <c:pt idx="21">
                  <c:v>4.5458572215033112E-2</c:v>
                </c:pt>
                <c:pt idx="22">
                  <c:v>5.3021114816280794E-2</c:v>
                </c:pt>
                <c:pt idx="23">
                  <c:v>7.1132023249377271E-2</c:v>
                </c:pt>
                <c:pt idx="24">
                  <c:v>0.10345957094229109</c:v>
                </c:pt>
                <c:pt idx="25">
                  <c:v>0.11406683267346732</c:v>
                </c:pt>
                <c:pt idx="26">
                  <c:v>0.11144811486542452</c:v>
                </c:pt>
                <c:pt idx="27">
                  <c:v>0.10246282080262822</c:v>
                </c:pt>
                <c:pt idx="28">
                  <c:v>7.8484542691448084E-2</c:v>
                </c:pt>
                <c:pt idx="29">
                  <c:v>4.5313081641291608E-2</c:v>
                </c:pt>
                <c:pt idx="30">
                  <c:v>3.3199773135079408E-2</c:v>
                </c:pt>
                <c:pt idx="31">
                  <c:v>9.6450181739520906E-3</c:v>
                </c:pt>
                <c:pt idx="32">
                  <c:v>-7.7654297419989266E-3</c:v>
                </c:pt>
                <c:pt idx="33">
                  <c:v>-1.7267267151510361E-3</c:v>
                </c:pt>
                <c:pt idx="34">
                  <c:v>2.9848088703418419E-2</c:v>
                </c:pt>
                <c:pt idx="35">
                  <c:v>4.6028145107201331E-2</c:v>
                </c:pt>
                <c:pt idx="36">
                  <c:v>3.3184419144203121E-2</c:v>
                </c:pt>
                <c:pt idx="37">
                  <c:v>-6.19629638854673E-3</c:v>
                </c:pt>
                <c:pt idx="38">
                  <c:v>-2.8711015273078577E-2</c:v>
                </c:pt>
                <c:pt idx="39">
                  <c:v>-5.6669304489934381E-2</c:v>
                </c:pt>
                <c:pt idx="40">
                  <c:v>-7.5168210671122032E-2</c:v>
                </c:pt>
                <c:pt idx="41">
                  <c:v>-8.1202066021309291E-2</c:v>
                </c:pt>
                <c:pt idx="42">
                  <c:v>-8.2299810914752136E-2</c:v>
                </c:pt>
                <c:pt idx="43">
                  <c:v>-6.7305438503816775E-2</c:v>
                </c:pt>
                <c:pt idx="44">
                  <c:v>-6.3935375529992913E-2</c:v>
                </c:pt>
                <c:pt idx="45">
                  <c:v>-7.5962580002956137E-2</c:v>
                </c:pt>
                <c:pt idx="46">
                  <c:v>-8.3840964502079007E-2</c:v>
                </c:pt>
                <c:pt idx="47">
                  <c:v>-9.7731379673234364E-2</c:v>
                </c:pt>
                <c:pt idx="48">
                  <c:v>-9.8422960025155909E-2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en-US"/>
                  <a:t>NEER, REER </a:t>
                </a:r>
                <a:r>
                  <a:rPr lang="mn-MN"/>
                  <a:t>Чангарах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996336996336996"/>
              <c:y val="0.29824770390841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553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85826771653546"/>
          <c:y val="0.57637604679142795"/>
          <c:w val="0.33887179487179486"/>
          <c:h val="0.27331721205046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</a:defRPr>
      </a:pPr>
      <a:endParaRPr lang="en-US"/>
    </a:p>
  </c:txPr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17002431095118E-2"/>
          <c:y val="3.2809596038345629E-2"/>
          <c:w val="0.90090736724309384"/>
          <c:h val="0.89975956498858067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Ханш'!$DQ$11:$FM$12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Ханш'!$DQ$13:$FM$13</c:f>
              <c:numCache>
                <c:formatCode>0.0%</c:formatCode>
                <c:ptCount val="49"/>
                <c:pt idx="0">
                  <c:v>-1.6082915323745173E-4</c:v>
                </c:pt>
                <c:pt idx="1">
                  <c:v>2.6105247422096856E-3</c:v>
                </c:pt>
                <c:pt idx="2">
                  <c:v>1.8315243849139407E-2</c:v>
                </c:pt>
                <c:pt idx="3">
                  <c:v>6.7353152061724986E-2</c:v>
                </c:pt>
                <c:pt idx="4">
                  <c:v>9.1468887993733539E-2</c:v>
                </c:pt>
                <c:pt idx="5">
                  <c:v>9.6569025320998314E-2</c:v>
                </c:pt>
                <c:pt idx="6">
                  <c:v>0.10672412528952968</c:v>
                </c:pt>
                <c:pt idx="7">
                  <c:v>0.11822536022074792</c:v>
                </c:pt>
                <c:pt idx="8">
                  <c:v>0.14326768483295149</c:v>
                </c:pt>
                <c:pt idx="9">
                  <c:v>0.18284802247497511</c:v>
                </c:pt>
                <c:pt idx="10">
                  <c:v>0.19566349244235082</c:v>
                </c:pt>
                <c:pt idx="11">
                  <c:v>0.20439797972624074</c:v>
                </c:pt>
                <c:pt idx="12">
                  <c:v>0.21684070737073324</c:v>
                </c:pt>
                <c:pt idx="13">
                  <c:v>0.22781030003792324</c:v>
                </c:pt>
                <c:pt idx="14">
                  <c:v>0.21474254647459157</c:v>
                </c:pt>
                <c:pt idx="15">
                  <c:v>0.14949002474851114</c:v>
                </c:pt>
                <c:pt idx="16">
                  <c:v>0.11284151998693726</c:v>
                </c:pt>
                <c:pt idx="17">
                  <c:v>0.10050697969285882</c:v>
                </c:pt>
                <c:pt idx="18">
                  <c:v>9.1760779219028477E-2</c:v>
                </c:pt>
                <c:pt idx="19">
                  <c:v>8.9228456653998478E-2</c:v>
                </c:pt>
                <c:pt idx="20">
                  <c:v>3.8024780043204531E-2</c:v>
                </c:pt>
                <c:pt idx="21">
                  <c:v>2.8541366477215835E-2</c:v>
                </c:pt>
                <c:pt idx="22">
                  <c:v>1.0042622432903547E-2</c:v>
                </c:pt>
                <c:pt idx="23">
                  <c:v>-2.9375690338609983E-3</c:v>
                </c:pt>
                <c:pt idx="24">
                  <c:v>-1.7258817633076906E-2</c:v>
                </c:pt>
                <c:pt idx="25">
                  <c:v>-3.3128871441115981E-2</c:v>
                </c:pt>
                <c:pt idx="26">
                  <c:v>-4.2199393213210423E-2</c:v>
                </c:pt>
                <c:pt idx="27">
                  <c:v>-3.4328967607713756E-2</c:v>
                </c:pt>
                <c:pt idx="28">
                  <c:v>-2.3109424901474829E-2</c:v>
                </c:pt>
                <c:pt idx="29">
                  <c:v>-1.6623804520652041E-2</c:v>
                </c:pt>
                <c:pt idx="30">
                  <c:v>-1.7864453281197679E-2</c:v>
                </c:pt>
                <c:pt idx="31">
                  <c:v>-2.5649393324026937E-2</c:v>
                </c:pt>
                <c:pt idx="32">
                  <c:v>0</c:v>
                </c:pt>
                <c:pt idx="33">
                  <c:v>-2.4558846682993796E-2</c:v>
                </c:pt>
                <c:pt idx="34">
                  <c:v>-8.1007702049034069E-3</c:v>
                </c:pt>
                <c:pt idx="35">
                  <c:v>-9.575965104824391E-4</c:v>
                </c:pt>
                <c:pt idx="36">
                  <c:v>7.1585402831637612E-3</c:v>
                </c:pt>
                <c:pt idx="37">
                  <c:v>1.9841428368209346E-2</c:v>
                </c:pt>
                <c:pt idx="38">
                  <c:v>2.9404817335423772E-2</c:v>
                </c:pt>
                <c:pt idx="39">
                  <c:v>4.8886679339714689E-2</c:v>
                </c:pt>
                <c:pt idx="40">
                  <c:v>5.6657760006280755E-2</c:v>
                </c:pt>
                <c:pt idx="41">
                  <c:v>5.8135907555639799E-2</c:v>
                </c:pt>
                <c:pt idx="42">
                  <c:v>6.0331628741323584E-2</c:v>
                </c:pt>
                <c:pt idx="43">
                  <c:v>6.2457117364355552E-2</c:v>
                </c:pt>
                <c:pt idx="44">
                  <c:v>6.2954330729954933E-2</c:v>
                </c:pt>
                <c:pt idx="45">
                  <c:v>6.2362781767447251E-2</c:v>
                </c:pt>
                <c:pt idx="46">
                  <c:v>4.6285359707208373E-2</c:v>
                </c:pt>
                <c:pt idx="47">
                  <c:v>3.8446833005982173E-2</c:v>
                </c:pt>
                <c:pt idx="48">
                  <c:v>3.7582137621932299E-2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A81-B19F-6656F21CE17F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9525" cap="rnd">
              <a:solidFill>
                <a:srgbClr val="8B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Ханш'!$DQ$11:$FM$12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Ханш'!$DQ$14:$FM$14</c:f>
              <c:numCache>
                <c:formatCode>0.0%</c:formatCode>
                <c:ptCount val="49"/>
                <c:pt idx="0">
                  <c:v>-7.0156123129999193E-2</c:v>
                </c:pt>
                <c:pt idx="1">
                  <c:v>-6.0254632409474373E-2</c:v>
                </c:pt>
                <c:pt idx="2">
                  <c:v>-5.6868291046188291E-2</c:v>
                </c:pt>
                <c:pt idx="3">
                  <c:v>-3.3806711006562629E-2</c:v>
                </c:pt>
                <c:pt idx="4">
                  <c:v>-4.940307174659031E-2</c:v>
                </c:pt>
                <c:pt idx="5">
                  <c:v>-3.699067529824196E-2</c:v>
                </c:pt>
                <c:pt idx="6">
                  <c:v>-4.1451528900109169E-2</c:v>
                </c:pt>
                <c:pt idx="7">
                  <c:v>-3.7941397461025095E-2</c:v>
                </c:pt>
                <c:pt idx="8">
                  <c:v>-3.7518697892202968E-2</c:v>
                </c:pt>
                <c:pt idx="9">
                  <c:v>3.0481528631587373E-3</c:v>
                </c:pt>
                <c:pt idx="10">
                  <c:v>6.6601497332644755E-2</c:v>
                </c:pt>
                <c:pt idx="11">
                  <c:v>0.12758420260982617</c:v>
                </c:pt>
                <c:pt idx="12">
                  <c:v>0.15826320716070352</c:v>
                </c:pt>
                <c:pt idx="13">
                  <c:v>0.16192809490313609</c:v>
                </c:pt>
                <c:pt idx="14">
                  <c:v>0.18121141874450886</c:v>
                </c:pt>
                <c:pt idx="15">
                  <c:v>0.16418884436950987</c:v>
                </c:pt>
                <c:pt idx="16">
                  <c:v>0.14446665806873638</c:v>
                </c:pt>
                <c:pt idx="17">
                  <c:v>0.1284121150897195</c:v>
                </c:pt>
                <c:pt idx="18">
                  <c:v>0.17862040928424761</c:v>
                </c:pt>
                <c:pt idx="19">
                  <c:v>0.17357277906742197</c:v>
                </c:pt>
                <c:pt idx="20">
                  <c:v>0.16276511963496931</c:v>
                </c:pt>
                <c:pt idx="21">
                  <c:v>0.11703582210451624</c:v>
                </c:pt>
                <c:pt idx="22">
                  <c:v>7.1742657563799384E-2</c:v>
                </c:pt>
                <c:pt idx="23">
                  <c:v>2.7428209077265731E-2</c:v>
                </c:pt>
                <c:pt idx="24">
                  <c:v>-5.2922487927457018E-3</c:v>
                </c:pt>
                <c:pt idx="25">
                  <c:v>-2.7250070438128882E-2</c:v>
                </c:pt>
                <c:pt idx="26">
                  <c:v>-2.9270255618680574E-2</c:v>
                </c:pt>
                <c:pt idx="27">
                  <c:v>-5.4789429179225579E-2</c:v>
                </c:pt>
                <c:pt idx="28">
                  <c:v>-2.9480830406596326E-2</c:v>
                </c:pt>
                <c:pt idx="29">
                  <c:v>-2.3512415351708449E-2</c:v>
                </c:pt>
                <c:pt idx="30">
                  <c:v>-3.6675461677527776E-2</c:v>
                </c:pt>
                <c:pt idx="31">
                  <c:v>-1.6508566179654571E-2</c:v>
                </c:pt>
                <c:pt idx="32">
                  <c:v>0</c:v>
                </c:pt>
                <c:pt idx="33">
                  <c:v>1.3541142996003064E-2</c:v>
                </c:pt>
                <c:pt idx="34">
                  <c:v>-2.3601738267825523E-2</c:v>
                </c:pt>
                <c:pt idx="35">
                  <c:v>-4.0346664618442718E-2</c:v>
                </c:pt>
                <c:pt idx="36">
                  <c:v>-4.4312663018062137E-2</c:v>
                </c:pt>
                <c:pt idx="37">
                  <c:v>-1.646430728421433E-2</c:v>
                </c:pt>
                <c:pt idx="38">
                  <c:v>2.6794198981593187E-2</c:v>
                </c:pt>
                <c:pt idx="39">
                  <c:v>9.8036903598121894E-2</c:v>
                </c:pt>
                <c:pt idx="40">
                  <c:v>0.10369928801928485</c:v>
                </c:pt>
                <c:pt idx="41">
                  <c:v>0.13230487299512994</c:v>
                </c:pt>
                <c:pt idx="42">
                  <c:v>0.14417072648745144</c:v>
                </c:pt>
                <c:pt idx="43">
                  <c:v>0.12214248086327095</c:v>
                </c:pt>
                <c:pt idx="44">
                  <c:v>0.12326959060585829</c:v>
                </c:pt>
                <c:pt idx="45">
                  <c:v>0.11380769357285914</c:v>
                </c:pt>
                <c:pt idx="46">
                  <c:v>0.13721117723809328</c:v>
                </c:pt>
                <c:pt idx="47">
                  <c:v>0.16077626496769626</c:v>
                </c:pt>
                <c:pt idx="48">
                  <c:v>0.17662947937010864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4-4A81-B19F-6656F21CE17F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</c:v>
                </c:pt>
              </c:strCache>
            </c:strRef>
          </c:tx>
          <c:spPr>
            <a:ln w="952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Ханш'!$DQ$11:$FM$12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Ханш'!$DQ$15:$FM$15</c:f>
              <c:numCache>
                <c:formatCode>0.0%</c:formatCode>
                <c:ptCount val="49"/>
                <c:pt idx="0">
                  <c:v>-2.7291156373886793E-2</c:v>
                </c:pt>
                <c:pt idx="1">
                  <c:v>-5.0253930491928278E-2</c:v>
                </c:pt>
                <c:pt idx="2">
                  <c:v>-0.27288161753356988</c:v>
                </c:pt>
                <c:pt idx="3">
                  <c:v>1.8425983399161128E-2</c:v>
                </c:pt>
                <c:pt idx="4">
                  <c:v>0.2555056978291228</c:v>
                </c:pt>
                <c:pt idx="5">
                  <c:v>0.40985422369342395</c:v>
                </c:pt>
                <c:pt idx="6">
                  <c:v>0.40799146099127337</c:v>
                </c:pt>
                <c:pt idx="7">
                  <c:v>0.35859051880764503</c:v>
                </c:pt>
                <c:pt idx="8">
                  <c:v>0.39397357770851693</c:v>
                </c:pt>
                <c:pt idx="9">
                  <c:v>0.37246596427591272</c:v>
                </c:pt>
                <c:pt idx="10">
                  <c:v>0.4234953141459854</c:v>
                </c:pt>
                <c:pt idx="11">
                  <c:v>0.35545362629774879</c:v>
                </c:pt>
                <c:pt idx="12">
                  <c:v>0.33445288817295138</c:v>
                </c:pt>
                <c:pt idx="13">
                  <c:v>0.32216478190630071</c:v>
                </c:pt>
                <c:pt idx="14">
                  <c:v>0.66167562007086489</c:v>
                </c:pt>
                <c:pt idx="15">
                  <c:v>0.1291124622337636</c:v>
                </c:pt>
                <c:pt idx="16">
                  <c:v>-9.5085878467241036E-2</c:v>
                </c:pt>
                <c:pt idx="17">
                  <c:v>-0.25831990598057941</c:v>
                </c:pt>
                <c:pt idx="18">
                  <c:v>-0.30124834608525575</c:v>
                </c:pt>
                <c:pt idx="19">
                  <c:v>-0.30887919207946979</c:v>
                </c:pt>
                <c:pt idx="20">
                  <c:v>-0.32039576269334746</c:v>
                </c:pt>
                <c:pt idx="21">
                  <c:v>-0.3452466855031513</c:v>
                </c:pt>
                <c:pt idx="22">
                  <c:v>-0.31762951601908684</c:v>
                </c:pt>
                <c:pt idx="23">
                  <c:v>-0.28142863640498528</c:v>
                </c:pt>
                <c:pt idx="24">
                  <c:v>-0.23320670635935248</c:v>
                </c:pt>
                <c:pt idx="25">
                  <c:v>-0.23108245155299234</c:v>
                </c:pt>
                <c:pt idx="26">
                  <c:v>-0.20470884185287797</c:v>
                </c:pt>
                <c:pt idx="27">
                  <c:v>-0.15743411616073655</c:v>
                </c:pt>
                <c:pt idx="28">
                  <c:v>-0.14977912668072002</c:v>
                </c:pt>
                <c:pt idx="29">
                  <c:v>-6.2401359273784651E-2</c:v>
                </c:pt>
                <c:pt idx="30">
                  <c:v>2.2209742891114548E-2</c:v>
                </c:pt>
                <c:pt idx="31">
                  <c:v>4.1104058389145548E-2</c:v>
                </c:pt>
                <c:pt idx="32">
                  <c:v>0</c:v>
                </c:pt>
                <c:pt idx="33">
                  <c:v>3.2464514758407947E-2</c:v>
                </c:pt>
                <c:pt idx="34">
                  <c:v>-0.10900191051783747</c:v>
                </c:pt>
                <c:pt idx="35">
                  <c:v>-0.11500457379150986</c:v>
                </c:pt>
                <c:pt idx="36">
                  <c:v>-0.11892342503275011</c:v>
                </c:pt>
                <c:pt idx="37">
                  <c:v>1.4722766259201769E-2</c:v>
                </c:pt>
                <c:pt idx="38">
                  <c:v>0.10462810763100472</c:v>
                </c:pt>
                <c:pt idx="39">
                  <c:v>0.17217837905549271</c:v>
                </c:pt>
                <c:pt idx="40">
                  <c:v>0.19180191630817345</c:v>
                </c:pt>
                <c:pt idx="41">
                  <c:v>0.18081223686368886</c:v>
                </c:pt>
                <c:pt idx="42">
                  <c:v>0.16805571403151931</c:v>
                </c:pt>
                <c:pt idx="43">
                  <c:v>0.18570565151335816</c:v>
                </c:pt>
                <c:pt idx="44">
                  <c:v>0.17165611723084906</c:v>
                </c:pt>
                <c:pt idx="45">
                  <c:v>0.20003254243656765</c:v>
                </c:pt>
                <c:pt idx="46">
                  <c:v>0.30741460160496015</c:v>
                </c:pt>
                <c:pt idx="47">
                  <c:v>0.35947676720783206</c:v>
                </c:pt>
                <c:pt idx="48">
                  <c:v>0.35711582427088495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E4-4A81-B19F-6656F21CE17F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Ханш'!$DQ$11:$FM$12</c:f>
              <c:multiLvlStrCache>
                <c:ptCount val="49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8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'3.2.3. Ханш'!$DQ$16:$FM$16</c:f>
              <c:numCache>
                <c:formatCode>0.0%</c:formatCode>
                <c:ptCount val="49"/>
                <c:pt idx="0">
                  <c:v>1.7716774615627484E-2</c:v>
                </c:pt>
                <c:pt idx="1">
                  <c:v>2.1156176086382095E-2</c:v>
                </c:pt>
                <c:pt idx="2">
                  <c:v>4.4409283028976176E-2</c:v>
                </c:pt>
                <c:pt idx="3">
                  <c:v>8.3113421440735635E-2</c:v>
                </c:pt>
                <c:pt idx="4">
                  <c:v>4.7918974482313859E-2</c:v>
                </c:pt>
                <c:pt idx="5">
                  <c:v>5.3131013262168514E-2</c:v>
                </c:pt>
                <c:pt idx="6">
                  <c:v>6.4491318646345608E-2</c:v>
                </c:pt>
                <c:pt idx="7">
                  <c:v>6.4030439445778464E-2</c:v>
                </c:pt>
                <c:pt idx="8">
                  <c:v>5.3521074521933221E-2</c:v>
                </c:pt>
                <c:pt idx="9">
                  <c:v>5.3991053720604532E-2</c:v>
                </c:pt>
                <c:pt idx="10">
                  <c:v>7.11781337232682E-2</c:v>
                </c:pt>
                <c:pt idx="11">
                  <c:v>0.10137183989068133</c:v>
                </c:pt>
                <c:pt idx="12">
                  <c:v>0.13848274278448414</c:v>
                </c:pt>
                <c:pt idx="13">
                  <c:v>0.14047313142075235</c:v>
                </c:pt>
                <c:pt idx="14">
                  <c:v>0.11840338147683105</c:v>
                </c:pt>
                <c:pt idx="15">
                  <c:v>7.2455678985269723E-2</c:v>
                </c:pt>
                <c:pt idx="16">
                  <c:v>6.7170679275241119E-2</c:v>
                </c:pt>
                <c:pt idx="17">
                  <c:v>2.782175346107385E-2</c:v>
                </c:pt>
                <c:pt idx="18">
                  <c:v>2.2214985104587859E-2</c:v>
                </c:pt>
                <c:pt idx="19">
                  <c:v>2.2151566576845472E-2</c:v>
                </c:pt>
                <c:pt idx="20">
                  <c:v>2.7619975248317497E-2</c:v>
                </c:pt>
                <c:pt idx="21">
                  <c:v>1.5546405021118481E-2</c:v>
                </c:pt>
                <c:pt idx="22">
                  <c:v>-2.8593960772037574E-3</c:v>
                </c:pt>
                <c:pt idx="23">
                  <c:v>-2.8380836226158168E-2</c:v>
                </c:pt>
                <c:pt idx="24">
                  <c:v>-6.9101437297783952E-2</c:v>
                </c:pt>
                <c:pt idx="25">
                  <c:v>-8.2291825278976161E-2</c:v>
                </c:pt>
                <c:pt idx="26">
                  <c:v>-8.3418558493376649E-2</c:v>
                </c:pt>
                <c:pt idx="27">
                  <c:v>-8.113905171790059E-2</c:v>
                </c:pt>
                <c:pt idx="28">
                  <c:v>-5.6540281459956265E-2</c:v>
                </c:pt>
                <c:pt idx="29">
                  <c:v>-2.8721263236869743E-2</c:v>
                </c:pt>
                <c:pt idx="30">
                  <c:v>-2.7406399288815275E-2</c:v>
                </c:pt>
                <c:pt idx="31">
                  <c:v>-1.203338427480638E-2</c:v>
                </c:pt>
                <c:pt idx="32">
                  <c:v>0</c:v>
                </c:pt>
                <c:pt idx="33">
                  <c:v>5.7100745969358435E-3</c:v>
                </c:pt>
                <c:pt idx="34">
                  <c:v>-5.4899259204450601E-3</c:v>
                </c:pt>
                <c:pt idx="35">
                  <c:v>-1.9595686579150118E-2</c:v>
                </c:pt>
                <c:pt idx="36">
                  <c:v>-1.0740673064320694E-2</c:v>
                </c:pt>
                <c:pt idx="37">
                  <c:v>8.2934091733313231E-3</c:v>
                </c:pt>
                <c:pt idx="38">
                  <c:v>2.2967268194839408E-2</c:v>
                </c:pt>
                <c:pt idx="39">
                  <c:v>3.9994464838568833E-2</c:v>
                </c:pt>
                <c:pt idx="40">
                  <c:v>5.925801300441691E-2</c:v>
                </c:pt>
                <c:pt idx="41">
                  <c:v>6.8842264674261688E-2</c:v>
                </c:pt>
                <c:pt idx="42">
                  <c:v>7.3719157469882557E-2</c:v>
                </c:pt>
                <c:pt idx="43">
                  <c:v>5.9188069411932887E-2</c:v>
                </c:pt>
                <c:pt idx="44">
                  <c:v>5.6011022689320455E-2</c:v>
                </c:pt>
                <c:pt idx="45">
                  <c:v>5.6129480957414435E-2</c:v>
                </c:pt>
                <c:pt idx="46">
                  <c:v>6.0654684364947142E-2</c:v>
                </c:pt>
                <c:pt idx="47">
                  <c:v>7.3583230116220255E-2</c:v>
                </c:pt>
                <c:pt idx="48">
                  <c:v>8.7179368155566372E-2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E4-4A81-B19F-6656F21C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4944"/>
        <c:axId val="1427261984"/>
      </c:lineChart>
      <c:catAx>
        <c:axId val="1427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61984"/>
        <c:crossesAt val="0"/>
        <c:auto val="1"/>
        <c:lblAlgn val="ctr"/>
        <c:lblOffset val="100"/>
        <c:noMultiLvlLbl val="0"/>
      </c:catAx>
      <c:valAx>
        <c:axId val="1427261984"/>
        <c:scaling>
          <c:orientation val="minMax"/>
          <c:max val="0.8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74944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81763831989448"/>
          <c:y val="6.3656389170617625E-2"/>
          <c:w val="0.36941231299357091"/>
          <c:h val="0.21280334317039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93495227833219E-2"/>
          <c:y val="1.0766090763859187E-2"/>
          <c:w val="0.92057864772757692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rgbClr val="7EA6A7"/>
            </a:solidFill>
            <a:ln w="19050">
              <a:noFill/>
            </a:ln>
            <a:effectLst/>
          </c:spPr>
          <c:cat>
            <c:multiLvlStrRef>
              <c:f>'3.2.3. Ханш'!$DF$35:$FA$36</c:f>
              <c:multiLvlStrCache>
                <c:ptCount val="4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7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7">
                    <c:v>2026</c:v>
                  </c:pt>
                </c:lvl>
              </c:multiLvlStrCache>
            </c:multiLvlStrRef>
          </c:cat>
          <c:val>
            <c:numRef>
              <c:f>'3.2.3. Ханш'!$DF$37:$FA$37</c:f>
              <c:numCache>
                <c:formatCode>0.000</c:formatCode>
                <c:ptCount val="48"/>
                <c:pt idx="0">
                  <c:v>4.0802729338247704E-3</c:v>
                </c:pt>
                <c:pt idx="1">
                  <c:v>1.5171960914584718E-3</c:v>
                </c:pt>
                <c:pt idx="2">
                  <c:v>-1.1370770635557741E-2</c:v>
                </c:pt>
                <c:pt idx="3">
                  <c:v>-4.39890809124436E-2</c:v>
                </c:pt>
                <c:pt idx="4">
                  <c:v>-1.8320752978981402E-2</c:v>
                </c:pt>
                <c:pt idx="5">
                  <c:v>-2.0409345870209039E-4</c:v>
                </c:pt>
                <c:pt idx="6">
                  <c:v>-4.7052460293416209E-3</c:v>
                </c:pt>
                <c:pt idx="7">
                  <c:v>-5.7330472993792026E-3</c:v>
                </c:pt>
                <c:pt idx="8">
                  <c:v>-1.7727895864727079E-2</c:v>
                </c:pt>
                <c:pt idx="9">
                  <c:v>-2.9567124210922856E-2</c:v>
                </c:pt>
                <c:pt idx="10">
                  <c:v>-3.7167401863458195E-3</c:v>
                </c:pt>
                <c:pt idx="11">
                  <c:v>-9.9208562459049583E-4</c:v>
                </c:pt>
                <c:pt idx="12">
                  <c:v>-4.0791403963654441E-3</c:v>
                </c:pt>
                <c:pt idx="13">
                  <c:v>-4.713390742756003E-3</c:v>
                </c:pt>
                <c:pt idx="14">
                  <c:v>1.4519509077668728E-3</c:v>
                </c:pt>
                <c:pt idx="15">
                  <c:v>1.4756558828772184E-2</c:v>
                </c:pt>
                <c:pt idx="16">
                  <c:v>1.6624732477700025E-2</c:v>
                </c:pt>
                <c:pt idx="17">
                  <c:v>1.3373538823749229E-2</c:v>
                </c:pt>
                <c:pt idx="18">
                  <c:v>5.0484745085094766E-3</c:v>
                </c:pt>
                <c:pt idx="19">
                  <c:v>-1.6263382850067625E-3</c:v>
                </c:pt>
                <c:pt idx="20">
                  <c:v>7.5286085015674993E-3</c:v>
                </c:pt>
                <c:pt idx="21">
                  <c:v>1.0845709647166499E-2</c:v>
                </c:pt>
                <c:pt idx="22">
                  <c:v>9.6223304219263863E-3</c:v>
                </c:pt>
                <c:pt idx="23">
                  <c:v>5.8982247054175704E-3</c:v>
                </c:pt>
                <c:pt idx="24">
                  <c:v>1.6622335603292782E-2</c:v>
                </c:pt>
                <c:pt idx="25">
                  <c:v>1.0818154450312353E-2</c:v>
                </c:pt>
                <c:pt idx="26">
                  <c:v>1.1801478537680219E-2</c:v>
                </c:pt>
                <c:pt idx="27">
                  <c:v>6.5937845185779012E-3</c:v>
                </c:pt>
                <c:pt idx="28">
                  <c:v>4.3176043835127425E-3</c:v>
                </c:pt>
                <c:pt idx="29">
                  <c:v>7.2856793843388444E-3</c:v>
                </c:pt>
                <c:pt idx="30">
                  <c:v>6.2238903813393717E-3</c:v>
                </c:pt>
                <c:pt idx="31">
                  <c:v>6.6386752712065469E-3</c:v>
                </c:pt>
                <c:pt idx="32">
                  <c:v>6.4123026414297747E-3</c:v>
                </c:pt>
                <c:pt idx="33">
                  <c:v>2.7123261876043701E-3</c:v>
                </c:pt>
                <c:pt idx="34">
                  <c:v>9.8176225423541588E-4</c:v>
                </c:pt>
                <c:pt idx="35">
                  <c:v>4.953196944884615E-3</c:v>
                </c:pt>
                <c:pt idx="36">
                  <c:v>2.7725813680293896E-3</c:v>
                </c:pt>
                <c:pt idx="37">
                  <c:v>-1.2075926642743551E-3</c:v>
                </c:pt>
                <c:pt idx="38">
                  <c:v>2.3672720447282664E-3</c:v>
                </c:pt>
                <c:pt idx="39">
                  <c:v>-1.2530315864820776E-2</c:v>
                </c:pt>
                <c:pt idx="40">
                  <c:v>-1.9454386708702899E-3</c:v>
                </c:pt>
                <c:pt idx="41">
                  <c:v>5.5309088010637095E-3</c:v>
                </c:pt>
                <c:pt idx="42">
                  <c:v>3.7573094188774903E-3</c:v>
                </c:pt>
                <c:pt idx="43">
                  <c:v>4.8494702462971171E-3</c:v>
                </c:pt>
                <c:pt idx="44">
                  <c:v>5.4150201768854789E-3</c:v>
                </c:pt>
                <c:pt idx="45">
                  <c:v>7.23734202825596E-3</c:v>
                </c:pt>
                <c:pt idx="46">
                  <c:v>1.2365421088722123E-2</c:v>
                </c:pt>
                <c:pt idx="47">
                  <c:v>1.3000211572815602E-2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9050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Ханш'!$DF$35:$FA$36</c:f>
              <c:multiLvlStrCache>
                <c:ptCount val="48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7">
                    <c:v>M1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7">
                    <c:v>2026</c:v>
                  </c:pt>
                </c:lvl>
              </c:multiLvlStrCache>
            </c:multiLvlStrRef>
          </c:cat>
          <c:val>
            <c:numRef>
              <c:f>'3.2.3. Ханш'!$DF$38:$FA$38</c:f>
              <c:numCache>
                <c:formatCode>0.000</c:formatCode>
                <c:ptCount val="48"/>
                <c:pt idx="0">
                  <c:v>1.3763639591331866E-4</c:v>
                </c:pt>
                <c:pt idx="1">
                  <c:v>2.7415201188514971E-3</c:v>
                </c:pt>
                <c:pt idx="2">
                  <c:v>1.5631478802747126E-2</c:v>
                </c:pt>
                <c:pt idx="3">
                  <c:v>4.8248863648111782E-2</c:v>
                </c:pt>
                <c:pt idx="4">
                  <c:v>2.2479366555649135E-2</c:v>
                </c:pt>
                <c:pt idx="5">
                  <c:v>4.5113753330116423E-3</c:v>
                </c:pt>
                <c:pt idx="6">
                  <c:v>9.2118108346004139E-3</c:v>
                </c:pt>
                <c:pt idx="7">
                  <c:v>1.0367804936838355E-2</c:v>
                </c:pt>
                <c:pt idx="8">
                  <c:v>2.2407379293734521E-2</c:v>
                </c:pt>
                <c:pt idx="9">
                  <c:v>3.4629563721222209E-2</c:v>
                </c:pt>
                <c:pt idx="10">
                  <c:v>1.0841369826196257E-2</c:v>
                </c:pt>
                <c:pt idx="11">
                  <c:v>7.2979629700301984E-3</c:v>
                </c:pt>
                <c:pt idx="12">
                  <c:v>1.046836612469363E-2</c:v>
                </c:pt>
                <c:pt idx="13">
                  <c:v>1.1781976931104339E-2</c:v>
                </c:pt>
                <c:pt idx="14">
                  <c:v>4.8219735593504256E-3</c:v>
                </c:pt>
                <c:pt idx="15">
                  <c:v>-8.1029065633477157E-3</c:v>
                </c:pt>
                <c:pt idx="16">
                  <c:v>-1.0077003655925836E-2</c:v>
                </c:pt>
                <c:pt idx="17">
                  <c:v>-6.6211808026456253E-3</c:v>
                </c:pt>
                <c:pt idx="18">
                  <c:v>1.1894934361245646E-3</c:v>
                </c:pt>
                <c:pt idx="19">
                  <c:v>8.0249469138806255E-3</c:v>
                </c:pt>
                <c:pt idx="20">
                  <c:v>-1.1232999985338666E-3</c:v>
                </c:pt>
                <c:pt idx="21">
                  <c:v>-3.9259703390366954E-3</c:v>
                </c:pt>
                <c:pt idx="22">
                  <c:v>-3.4263607785813121E-3</c:v>
                </c:pt>
                <c:pt idx="23">
                  <c:v>2.9064335983733261E-4</c:v>
                </c:pt>
                <c:pt idx="24">
                  <c:v>-9.9582840420904973E-3</c:v>
                </c:pt>
                <c:pt idx="25">
                  <c:v>-4.5577674276641748E-3</c:v>
                </c:pt>
                <c:pt idx="26">
                  <c:v>-4.6051700551913658E-3</c:v>
                </c:pt>
                <c:pt idx="27">
                  <c:v>9.1414766702655468E-5</c:v>
                </c:pt>
                <c:pt idx="28">
                  <c:v>1.380519503422164E-3</c:v>
                </c:pt>
                <c:pt idx="29">
                  <c:v>-2.3660308944499775E-5</c:v>
                </c:pt>
                <c:pt idx="30">
                  <c:v>-7.394021489986357E-5</c:v>
                </c:pt>
                <c:pt idx="31">
                  <c:v>3.5493927580603216E-5</c:v>
                </c:pt>
                <c:pt idx="32">
                  <c:v>-8.8731669517017051E-6</c:v>
                </c:pt>
                <c:pt idx="33">
                  <c:v>3.2742276579067198E-3</c:v>
                </c:pt>
                <c:pt idx="34">
                  <c:v>6.1172988366813286E-3</c:v>
                </c:pt>
                <c:pt idx="35">
                  <c:v>1.5119682838280824E-3</c:v>
                </c:pt>
                <c:pt idx="36">
                  <c:v>4.0492344781783629E-3</c:v>
                </c:pt>
                <c:pt idx="37">
                  <c:v>7.9754762119838996E-3</c:v>
                </c:pt>
                <c:pt idx="38">
                  <c:v>4.6948085362257079E-3</c:v>
                </c:pt>
                <c:pt idx="39">
                  <c:v>1.905403150159117E-2</c:v>
                </c:pt>
                <c:pt idx="40">
                  <c:v>8.7998233977451441E-3</c:v>
                </c:pt>
                <c:pt idx="41">
                  <c:v>1.3727588661902245E-3</c:v>
                </c:pt>
                <c:pt idx="42">
                  <c:v>2.0013025237095405E-3</c:v>
                </c:pt>
                <c:pt idx="43">
                  <c:v>2.0382484507075558E-3</c:v>
                </c:pt>
                <c:pt idx="44">
                  <c:v>4.6301850708999835E-4</c:v>
                </c:pt>
                <c:pt idx="45">
                  <c:v>-5.5651399632708379E-4</c:v>
                </c:pt>
                <c:pt idx="46">
                  <c:v>-5.8654899122083746E-3</c:v>
                </c:pt>
                <c:pt idx="47">
                  <c:v>-5.9910212629576166E-3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7939903107055"/>
          <c:y val="2.8235815454883427E-2"/>
          <c:w val="0.53401686531843839"/>
          <c:h val="3.2804986654243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3671059160773303"/>
          <c:w val="0.83903372826060296"/>
          <c:h val="0.63864463195174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Инфляц'!$T$2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Инфляц'!$T$3:$T$28</c:f>
              <c:numCache>
                <c:formatCode>0.0%</c:formatCode>
                <c:ptCount val="26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5.3279505092393075E-3</c:v>
                </c:pt>
                <c:pt idx="14">
                  <c:v>5.4764812138317588E-3</c:v>
                </c:pt>
                <c:pt idx="15">
                  <c:v>4.973467437193858E-3</c:v>
                </c:pt>
                <c:pt idx="16">
                  <c:v>5.3050821657054598E-3</c:v>
                </c:pt>
                <c:pt idx="17">
                  <c:v>5.1260494262832254E-3</c:v>
                </c:pt>
                <c:pt idx="18">
                  <c:v>5.1762947334688869E-3</c:v>
                </c:pt>
                <c:pt idx="19">
                  <c:v>5.2551736163248559E-3</c:v>
                </c:pt>
                <c:pt idx="20">
                  <c:v>5.1192993789099519E-3</c:v>
                </c:pt>
                <c:pt idx="21">
                  <c:v>5.6642501277845633E-3</c:v>
                </c:pt>
                <c:pt idx="22">
                  <c:v>5.7775797040300171E-3</c:v>
                </c:pt>
                <c:pt idx="23">
                  <c:v>5.5839039609102649E-3</c:v>
                </c:pt>
                <c:pt idx="24">
                  <c:v>4.7502868308129387E-3</c:v>
                </c:pt>
                <c:pt idx="25">
                  <c:v>4.4103583824416717E-3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Инфляц'!$U$2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Инфляц'!$U$3:$U$28</c:f>
              <c:numCache>
                <c:formatCode>0.0%</c:formatCode>
                <c:ptCount val="26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2.6789906262461395E-2</c:v>
                </c:pt>
                <c:pt idx="14">
                  <c:v>2.5429987371980226E-2</c:v>
                </c:pt>
                <c:pt idx="15">
                  <c:v>2.417394327296455E-2</c:v>
                </c:pt>
                <c:pt idx="16">
                  <c:v>2.2131395292114019E-2</c:v>
                </c:pt>
                <c:pt idx="17">
                  <c:v>2.1124026430837738E-2</c:v>
                </c:pt>
                <c:pt idx="18">
                  <c:v>1.84261453846589E-2</c:v>
                </c:pt>
                <c:pt idx="19">
                  <c:v>1.8690806573969102E-2</c:v>
                </c:pt>
                <c:pt idx="20">
                  <c:v>1.7917164322082242E-2</c:v>
                </c:pt>
                <c:pt idx="21">
                  <c:v>1.6173657432052561E-2</c:v>
                </c:pt>
                <c:pt idx="22">
                  <c:v>1.6455100897509855E-2</c:v>
                </c:pt>
                <c:pt idx="23">
                  <c:v>1.1788924395332087E-2</c:v>
                </c:pt>
                <c:pt idx="24">
                  <c:v>1.0597334611036201E-2</c:v>
                </c:pt>
                <c:pt idx="25">
                  <c:v>6.1149405049932869E-3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Инфляц'!$V$2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Инфляц'!$V$3:$V$28</c:f>
              <c:numCache>
                <c:formatCode>0.0%</c:formatCode>
                <c:ptCount val="26"/>
                <c:pt idx="0">
                  <c:v>1.1783294578135111E-2</c:v>
                </c:pt>
                <c:pt idx="1">
                  <c:v>1.2094940468211184E-2</c:v>
                </c:pt>
                <c:pt idx="2">
                  <c:v>1.1680065890533818E-2</c:v>
                </c:pt>
                <c:pt idx="3">
                  <c:v>1.0779406516007261E-2</c:v>
                </c:pt>
                <c:pt idx="4">
                  <c:v>1.0018820904073402E-2</c:v>
                </c:pt>
                <c:pt idx="5">
                  <c:v>1.10147753634749E-2</c:v>
                </c:pt>
                <c:pt idx="6">
                  <c:v>1.2860069942650737E-2</c:v>
                </c:pt>
                <c:pt idx="7">
                  <c:v>1.6130182591639595E-2</c:v>
                </c:pt>
                <c:pt idx="8">
                  <c:v>1.5929128446610805E-2</c:v>
                </c:pt>
                <c:pt idx="9">
                  <c:v>1.7304995842727204E-2</c:v>
                </c:pt>
                <c:pt idx="10">
                  <c:v>1.7088641185620045E-2</c:v>
                </c:pt>
                <c:pt idx="11">
                  <c:v>1.8562871481930421E-2</c:v>
                </c:pt>
                <c:pt idx="12">
                  <c:v>2.0308714932689438E-2</c:v>
                </c:pt>
                <c:pt idx="13">
                  <c:v>2.1761063875062776E-2</c:v>
                </c:pt>
                <c:pt idx="14">
                  <c:v>2.1109949992090066E-2</c:v>
                </c:pt>
                <c:pt idx="15">
                  <c:v>2.1986396409585836E-2</c:v>
                </c:pt>
                <c:pt idx="16">
                  <c:v>2.2218046139494477E-2</c:v>
                </c:pt>
                <c:pt idx="17">
                  <c:v>2.1416242203144337E-2</c:v>
                </c:pt>
                <c:pt idx="18">
                  <c:v>2.1143692482600413E-2</c:v>
                </c:pt>
                <c:pt idx="19">
                  <c:v>1.8818082698592569E-2</c:v>
                </c:pt>
                <c:pt idx="20">
                  <c:v>1.9113485365154153E-2</c:v>
                </c:pt>
                <c:pt idx="21">
                  <c:v>1.8585715375037431E-2</c:v>
                </c:pt>
                <c:pt idx="22">
                  <c:v>1.8514957756539795E-2</c:v>
                </c:pt>
                <c:pt idx="23">
                  <c:v>1.7256942243852293E-2</c:v>
                </c:pt>
                <c:pt idx="24">
                  <c:v>1.545947846503295E-2</c:v>
                </c:pt>
                <c:pt idx="25">
                  <c:v>1.3980514600118328E-2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Инфляц'!$W$2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Инфляц'!$W$3:$W$28</c:f>
              <c:numCache>
                <c:formatCode>0.0%</c:formatCode>
                <c:ptCount val="26"/>
                <c:pt idx="0">
                  <c:v>4.034005251045485E-3</c:v>
                </c:pt>
                <c:pt idx="1">
                  <c:v>4.1276115049226894E-3</c:v>
                </c:pt>
                <c:pt idx="2">
                  <c:v>4.0926947913611338E-3</c:v>
                </c:pt>
                <c:pt idx="3">
                  <c:v>4.0430006804348176E-3</c:v>
                </c:pt>
                <c:pt idx="4">
                  <c:v>3.9988356931849253E-3</c:v>
                </c:pt>
                <c:pt idx="5">
                  <c:v>3.9654103575268336E-3</c:v>
                </c:pt>
                <c:pt idx="6">
                  <c:v>4.1553680787253565E-3</c:v>
                </c:pt>
                <c:pt idx="7">
                  <c:v>4.9812722095457151E-3</c:v>
                </c:pt>
                <c:pt idx="8">
                  <c:v>4.9962091645210103E-3</c:v>
                </c:pt>
                <c:pt idx="9">
                  <c:v>5.0797784985956301E-3</c:v>
                </c:pt>
                <c:pt idx="10">
                  <c:v>1.6531367225931869E-2</c:v>
                </c:pt>
                <c:pt idx="11">
                  <c:v>1.6412623483663954E-2</c:v>
                </c:pt>
                <c:pt idx="12">
                  <c:v>1.6060177218505268E-2</c:v>
                </c:pt>
                <c:pt idx="13">
                  <c:v>1.9281809266317014E-2</c:v>
                </c:pt>
                <c:pt idx="14">
                  <c:v>1.9132735108486672E-2</c:v>
                </c:pt>
                <c:pt idx="15">
                  <c:v>1.8988247148065587E-2</c:v>
                </c:pt>
                <c:pt idx="16">
                  <c:v>1.912897398587237E-2</c:v>
                </c:pt>
                <c:pt idx="17">
                  <c:v>1.9097137950449899E-2</c:v>
                </c:pt>
                <c:pt idx="18">
                  <c:v>1.889916975770204E-2</c:v>
                </c:pt>
                <c:pt idx="19">
                  <c:v>1.8632202059396672E-2</c:v>
                </c:pt>
                <c:pt idx="20">
                  <c:v>1.8625918345987619E-2</c:v>
                </c:pt>
                <c:pt idx="21">
                  <c:v>1.8437965184485684E-2</c:v>
                </c:pt>
                <c:pt idx="22">
                  <c:v>6.9511028427986718E-3</c:v>
                </c:pt>
                <c:pt idx="23">
                  <c:v>7.4739906870966962E-3</c:v>
                </c:pt>
                <c:pt idx="24">
                  <c:v>7.5314655564984057E-3</c:v>
                </c:pt>
                <c:pt idx="25">
                  <c:v>4.2756002405744025E-3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Инфляц'!$X$2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Инфляц'!$X$3:$X$28</c:f>
              <c:numCache>
                <c:formatCode>0.0%</c:formatCode>
                <c:ptCount val="26"/>
                <c:pt idx="0">
                  <c:v>2.0802932634509833E-4</c:v>
                </c:pt>
                <c:pt idx="1">
                  <c:v>-1.596889695172226E-3</c:v>
                </c:pt>
                <c:pt idx="2">
                  <c:v>-1.5864748433787206E-3</c:v>
                </c:pt>
                <c:pt idx="3">
                  <c:v>-6.7997838729929856E-4</c:v>
                </c:pt>
                <c:pt idx="4">
                  <c:v>-5.045486225690129E-4</c:v>
                </c:pt>
                <c:pt idx="5">
                  <c:v>-5.003312182145556E-4</c:v>
                </c:pt>
                <c:pt idx="6">
                  <c:v>-6.3003430499277487E-4</c:v>
                </c:pt>
                <c:pt idx="7">
                  <c:v>-6.3329727903032164E-4</c:v>
                </c:pt>
                <c:pt idx="8">
                  <c:v>-2.0891004426054744E-3</c:v>
                </c:pt>
                <c:pt idx="9">
                  <c:v>-3.1617694754833316E-3</c:v>
                </c:pt>
                <c:pt idx="10">
                  <c:v>-4.6134111770434558E-3</c:v>
                </c:pt>
                <c:pt idx="11">
                  <c:v>-4.5631859160260345E-3</c:v>
                </c:pt>
                <c:pt idx="12">
                  <c:v>-4.5355479956946934E-3</c:v>
                </c:pt>
                <c:pt idx="13">
                  <c:v>-2.9903326140233374E-3</c:v>
                </c:pt>
                <c:pt idx="14">
                  <c:v>-2.9642996004770033E-3</c:v>
                </c:pt>
                <c:pt idx="15">
                  <c:v>-2.8737633958160732E-3</c:v>
                </c:pt>
                <c:pt idx="16">
                  <c:v>-1.5916428252517303E-3</c:v>
                </c:pt>
                <c:pt idx="17">
                  <c:v>-5.3300247624596788E-4</c:v>
                </c:pt>
                <c:pt idx="18">
                  <c:v>-4.972921012186966E-4</c:v>
                </c:pt>
                <c:pt idx="19">
                  <c:v>-1.2654066002191469E-4</c:v>
                </c:pt>
                <c:pt idx="20">
                  <c:v>1.1201123679453876E-3</c:v>
                </c:pt>
                <c:pt idx="21">
                  <c:v>1.3499946082858301E-3</c:v>
                </c:pt>
                <c:pt idx="22">
                  <c:v>2.5681926852438564E-3</c:v>
                </c:pt>
                <c:pt idx="23">
                  <c:v>2.9753418705465353E-3</c:v>
                </c:pt>
                <c:pt idx="24">
                  <c:v>2.981550980961002E-3</c:v>
                </c:pt>
                <c:pt idx="25">
                  <c:v>2.8673743170433896E-3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Инфляц'!$Y$2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Инфляц'!$Y$3:$Y$28</c:f>
              <c:numCache>
                <c:formatCode>0.0%</c:formatCode>
                <c:ptCount val="26"/>
                <c:pt idx="0">
                  <c:v>2.4258113446565112E-3</c:v>
                </c:pt>
                <c:pt idx="1">
                  <c:v>1.7215978314286695E-3</c:v>
                </c:pt>
                <c:pt idx="2">
                  <c:v>2.0815693288030279E-3</c:v>
                </c:pt>
                <c:pt idx="3">
                  <c:v>2.2572291212515907E-3</c:v>
                </c:pt>
                <c:pt idx="4">
                  <c:v>1.6056696978704664E-3</c:v>
                </c:pt>
                <c:pt idx="5">
                  <c:v>1.6659494923195513E-3</c:v>
                </c:pt>
                <c:pt idx="6">
                  <c:v>2.1239928567124778E-3</c:v>
                </c:pt>
                <c:pt idx="7">
                  <c:v>1.5122170912210196E-3</c:v>
                </c:pt>
                <c:pt idx="8">
                  <c:v>1.9297415069280104E-3</c:v>
                </c:pt>
                <c:pt idx="9">
                  <c:v>1.5297895065240015E-3</c:v>
                </c:pt>
                <c:pt idx="10">
                  <c:v>1.9084043788100897E-3</c:v>
                </c:pt>
                <c:pt idx="11">
                  <c:v>2.0277030783784219E-3</c:v>
                </c:pt>
                <c:pt idx="12">
                  <c:v>1.8925397011363707E-3</c:v>
                </c:pt>
                <c:pt idx="13">
                  <c:v>2.4331585826379001E-3</c:v>
                </c:pt>
                <c:pt idx="14">
                  <c:v>2.0970320576223348E-3</c:v>
                </c:pt>
                <c:pt idx="15">
                  <c:v>1.6494384530431304E-3</c:v>
                </c:pt>
                <c:pt idx="16">
                  <c:v>2.6626830837046872E-3</c:v>
                </c:pt>
                <c:pt idx="17">
                  <c:v>3.1906425051785522E-3</c:v>
                </c:pt>
                <c:pt idx="18">
                  <c:v>2.7200662010730958E-3</c:v>
                </c:pt>
                <c:pt idx="19">
                  <c:v>4.2239332529313885E-3</c:v>
                </c:pt>
                <c:pt idx="20">
                  <c:v>4.8188834960818114E-3</c:v>
                </c:pt>
                <c:pt idx="21">
                  <c:v>5.6270812349114175E-3</c:v>
                </c:pt>
                <c:pt idx="22">
                  <c:v>5.4716387507114288E-3</c:v>
                </c:pt>
                <c:pt idx="23">
                  <c:v>5.2863974691942268E-3</c:v>
                </c:pt>
                <c:pt idx="24">
                  <c:v>5.5670324339021568E-3</c:v>
                </c:pt>
                <c:pt idx="25">
                  <c:v>5.4243603678776862E-3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Инфляц'!$Z$2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Инфляц'!$Z$3:$Z$28</c:f>
              <c:numCache>
                <c:formatCode>0.0%</c:formatCode>
                <c:ptCount val="26"/>
                <c:pt idx="0">
                  <c:v>1.4568029075441342E-2</c:v>
                </c:pt>
                <c:pt idx="1">
                  <c:v>1.3266818489050253E-2</c:v>
                </c:pt>
                <c:pt idx="2">
                  <c:v>1.4658927122146229E-2</c:v>
                </c:pt>
                <c:pt idx="3">
                  <c:v>1.3957330814028007E-2</c:v>
                </c:pt>
                <c:pt idx="4">
                  <c:v>1.2397617906774313E-2</c:v>
                </c:pt>
                <c:pt idx="5">
                  <c:v>1.2407369165390718E-2</c:v>
                </c:pt>
                <c:pt idx="6">
                  <c:v>1.2093117860049161E-2</c:v>
                </c:pt>
                <c:pt idx="7">
                  <c:v>1.0000655746100396E-2</c:v>
                </c:pt>
                <c:pt idx="8">
                  <c:v>8.558200572407422E-3</c:v>
                </c:pt>
                <c:pt idx="9">
                  <c:v>7.660963532605757E-3</c:v>
                </c:pt>
                <c:pt idx="10">
                  <c:v>6.2521972414496417E-3</c:v>
                </c:pt>
                <c:pt idx="11">
                  <c:v>7.7530612377271447E-3</c:v>
                </c:pt>
                <c:pt idx="12">
                  <c:v>6.9876581987490007E-3</c:v>
                </c:pt>
                <c:pt idx="13">
                  <c:v>6.7522487450401335E-3</c:v>
                </c:pt>
                <c:pt idx="14">
                  <c:v>5.0197433355396266E-3</c:v>
                </c:pt>
                <c:pt idx="15">
                  <c:v>4.4289563283494834E-3</c:v>
                </c:pt>
                <c:pt idx="16">
                  <c:v>4.7714154993607752E-3</c:v>
                </c:pt>
                <c:pt idx="17">
                  <c:v>4.5859258569114249E-3</c:v>
                </c:pt>
                <c:pt idx="18">
                  <c:v>4.5378822756829348E-3</c:v>
                </c:pt>
                <c:pt idx="19">
                  <c:v>9.6588529300523623E-3</c:v>
                </c:pt>
                <c:pt idx="20">
                  <c:v>1.0435789202612976E-2</c:v>
                </c:pt>
                <c:pt idx="21">
                  <c:v>1.1305949233671418E-2</c:v>
                </c:pt>
                <c:pt idx="22">
                  <c:v>1.1550298695016243E-2</c:v>
                </c:pt>
                <c:pt idx="23">
                  <c:v>1.1175710382262409E-2</c:v>
                </c:pt>
                <c:pt idx="24">
                  <c:v>1.1501909288614189E-2</c:v>
                </c:pt>
                <c:pt idx="25">
                  <c:v>1.067464000323356E-2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Инфляц'!$AA$2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Инфляц'!$C$3:$D$28</c:f>
              <c:multiLvlStrCache>
                <c:ptCount val="26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Инфляц'!$AA$3:$AA$28</c:f>
              <c:numCache>
                <c:formatCode>0.0%</c:formatCode>
                <c:ptCount val="26"/>
                <c:pt idx="0">
                  <c:v>1.1983734474449703E-2</c:v>
                </c:pt>
                <c:pt idx="1">
                  <c:v>1.1157067066636361E-2</c:v>
                </c:pt>
                <c:pt idx="2">
                  <c:v>9.1082271353453634E-3</c:v>
                </c:pt>
                <c:pt idx="3">
                  <c:v>7.0050334005318342E-3</c:v>
                </c:pt>
                <c:pt idx="4">
                  <c:v>4.7082523259225914E-3</c:v>
                </c:pt>
                <c:pt idx="5">
                  <c:v>-8.2438826307143064E-4</c:v>
                </c:pt>
                <c:pt idx="6">
                  <c:v>1.2576435257869577E-3</c:v>
                </c:pt>
                <c:pt idx="7">
                  <c:v>8.1102085764662851E-3</c:v>
                </c:pt>
                <c:pt idx="8">
                  <c:v>9.8817634535862797E-3</c:v>
                </c:pt>
                <c:pt idx="9">
                  <c:v>1.1000486300264376E-2</c:v>
                </c:pt>
                <c:pt idx="10">
                  <c:v>1.126601178506919E-2</c:v>
                </c:pt>
                <c:pt idx="11">
                  <c:v>1.3559212056778472E-2</c:v>
                </c:pt>
                <c:pt idx="12">
                  <c:v>1.567514211589361E-2</c:v>
                </c:pt>
                <c:pt idx="13">
                  <c:v>1.6332283047168276E-2</c:v>
                </c:pt>
                <c:pt idx="14">
                  <c:v>1.5719313815710234E-2</c:v>
                </c:pt>
                <c:pt idx="15">
                  <c:v>1.3097530185125276E-2</c:v>
                </c:pt>
                <c:pt idx="16">
                  <c:v>8.2910634070044956E-3</c:v>
                </c:pt>
                <c:pt idx="17">
                  <c:v>7.9687726416749934E-3</c:v>
                </c:pt>
                <c:pt idx="18">
                  <c:v>1.0703930324247265E-2</c:v>
                </c:pt>
                <c:pt idx="19">
                  <c:v>1.2879423821805229E-2</c:v>
                </c:pt>
                <c:pt idx="20">
                  <c:v>1.3131234098611997E-2</c:v>
                </c:pt>
                <c:pt idx="21">
                  <c:v>1.4521426343403388E-2</c:v>
                </c:pt>
                <c:pt idx="22">
                  <c:v>1.4367051856153491E-2</c:v>
                </c:pt>
                <c:pt idx="23">
                  <c:v>1.3366131108752767E-2</c:v>
                </c:pt>
                <c:pt idx="24">
                  <c:v>1.659257497287089E-2</c:v>
                </c:pt>
                <c:pt idx="25">
                  <c:v>1.6904470153319886E-2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Инфляц'!$AB$2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5"/>
              <c:layout>
                <c:manualLayout>
                  <c:x val="-1.9060886619941739E-3"/>
                  <c:y val="-3.7319839337127521E-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DE8-4DC0-8765-FD66443F029E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Инфляц'!$AB$3:$AB$28</c:f>
              <c:numCache>
                <c:formatCode>0.0%</c:formatCode>
                <c:ptCount val="26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8.8031934293050229E-2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  <c:pt idx="23">
                  <c:v>7.4907342117947362E-2</c:v>
                </c:pt>
                <c:pt idx="24">
                  <c:v>7.4981633139728832E-2</c:v>
                </c:pt>
                <c:pt idx="25">
                  <c:v>6.4652258569602106E-2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20693198262236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'[125]3.2.4 Хөрөнгийн зах'!$AK$2</c:f>
              <c:strCache>
                <c:ptCount val="1"/>
                <c:pt idx="0">
                  <c:v>Хуучин орон сууц</c:v>
                </c:pt>
              </c:strCache>
            </c:strRef>
          </c:tx>
          <c:spPr>
            <a:ln w="19050" cap="rnd">
              <a:solidFill>
                <a:srgbClr val="C57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C57F7F"/>
                </a:solidFill>
              </a:ln>
              <a:effectLst/>
            </c:spPr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зах'!$AK$51:$AK$66</c:f>
              <c:numCache>
                <c:formatCode>General</c:formatCode>
                <c:ptCount val="16"/>
                <c:pt idx="1">
                  <c:v>3.6372150611930554E-2</c:v>
                </c:pt>
                <c:pt idx="2">
                  <c:v>3.1561720754593736E-2</c:v>
                </c:pt>
                <c:pt idx="3">
                  <c:v>2.4388146858124182E-2</c:v>
                </c:pt>
                <c:pt idx="4">
                  <c:v>1.1888334205145235E-2</c:v>
                </c:pt>
                <c:pt idx="5">
                  <c:v>-1.5616460952443401E-3</c:v>
                </c:pt>
                <c:pt idx="6">
                  <c:v>2.648213896020879E-2</c:v>
                </c:pt>
                <c:pt idx="7">
                  <c:v>3.8058239399668459E-2</c:v>
                </c:pt>
                <c:pt idx="8">
                  <c:v>2.7075706216520112E-2</c:v>
                </c:pt>
                <c:pt idx="9">
                  <c:v>3.0536376057397563E-2</c:v>
                </c:pt>
                <c:pt idx="10">
                  <c:v>3.8745219329109126E-2</c:v>
                </c:pt>
                <c:pt idx="11">
                  <c:v>4.9068988281017356E-2</c:v>
                </c:pt>
                <c:pt idx="12">
                  <c:v>3.2305632412924723E-2</c:v>
                </c:pt>
                <c:pt idx="13">
                  <c:v>3.0281710476512957E-2</c:v>
                </c:pt>
                <c:pt idx="14">
                  <c:v>3.1558796031948333E-2</c:v>
                </c:pt>
                <c:pt idx="15">
                  <c:v>3.9613788612820056E-2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21-46FC-A2FF-6F27C5058940}"/>
            </c:ext>
          </c:extLst>
        </c:ser>
        <c:ser>
          <c:idx val="1"/>
          <c:order val="1"/>
          <c:tx>
            <c:strRef>
              <c:f>'[125]3.2.4 Хөрөнгийн зах'!$AL$2</c:f>
              <c:strCache>
                <c:ptCount val="1"/>
                <c:pt idx="0">
                  <c:v>Шинэ орон сууц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зах'!$AL$51:$AL$66</c:f>
              <c:numCache>
                <c:formatCode>General</c:formatCode>
                <c:ptCount val="16"/>
                <c:pt idx="1">
                  <c:v>3.1447119544524504E-2</c:v>
                </c:pt>
                <c:pt idx="2">
                  <c:v>2.4703214108559912E-2</c:v>
                </c:pt>
                <c:pt idx="3">
                  <c:v>1.8422422452475162E-2</c:v>
                </c:pt>
                <c:pt idx="4">
                  <c:v>4.9135222827382474E-2</c:v>
                </c:pt>
                <c:pt idx="5">
                  <c:v>2.4198866239130368E-2</c:v>
                </c:pt>
                <c:pt idx="6">
                  <c:v>6.142572570871474E-3</c:v>
                </c:pt>
                <c:pt idx="7">
                  <c:v>3.3326372637907831E-2</c:v>
                </c:pt>
                <c:pt idx="8">
                  <c:v>3.3970321018087946E-2</c:v>
                </c:pt>
                <c:pt idx="9">
                  <c:v>7.5466557536540968E-3</c:v>
                </c:pt>
                <c:pt idx="10">
                  <c:v>1.3039402677809342E-2</c:v>
                </c:pt>
                <c:pt idx="11">
                  <c:v>5.6496684867755942E-2</c:v>
                </c:pt>
                <c:pt idx="12">
                  <c:v>1.9324933143558765E-2</c:v>
                </c:pt>
                <c:pt idx="13">
                  <c:v>3.1490412663389478E-2</c:v>
                </c:pt>
                <c:pt idx="14">
                  <c:v>3.1229400532289509E-2</c:v>
                </c:pt>
                <c:pt idx="15">
                  <c:v>2.555575005952182E-2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21-46FC-A2FF-6F27C505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168799"/>
        <c:axId val="1707169279"/>
      </c:lineChart>
      <c:catAx>
        <c:axId val="170716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9279"/>
        <c:crosses val="autoZero"/>
        <c:auto val="1"/>
        <c:lblAlgn val="ctr"/>
        <c:lblOffset val="100"/>
        <c:noMultiLvlLbl val="0"/>
      </c:catAx>
      <c:valAx>
        <c:axId val="1707169279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'[125]3.2.4 Хөрөнгийн зах'!$AP$2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зах'!$AP$51:$AP$66</c:f>
              <c:numCache>
                <c:formatCode>General</c:formatCode>
                <c:ptCount val="16"/>
                <c:pt idx="0">
                  <c:v>8.87184657027833E-2</c:v>
                </c:pt>
                <c:pt idx="1">
                  <c:v>8.5239808585340082E-2</c:v>
                </c:pt>
                <c:pt idx="2">
                  <c:v>8.2080034121112755E-2</c:v>
                </c:pt>
                <c:pt idx="3">
                  <c:v>9.1284664786435377E-2</c:v>
                </c:pt>
                <c:pt idx="4">
                  <c:v>0.25858255815065556</c:v>
                </c:pt>
                <c:pt idx="5">
                  <c:v>0.28250401330671426</c:v>
                </c:pt>
                <c:pt idx="6">
                  <c:v>0.29114336649206751</c:v>
                </c:pt>
                <c:pt idx="7">
                  <c:v>0.22136069804225555</c:v>
                </c:pt>
                <c:pt idx="8">
                  <c:v>8.2348418542500301E-2</c:v>
                </c:pt>
                <c:pt idx="9">
                  <c:v>0.105079091568125</c:v>
                </c:pt>
                <c:pt idx="10">
                  <c:v>0.22411294919599611</c:v>
                </c:pt>
                <c:pt idx="11">
                  <c:v>0.33767777342004313</c:v>
                </c:pt>
                <c:pt idx="12">
                  <c:v>0.50732539449287328</c:v>
                </c:pt>
                <c:pt idx="13">
                  <c:v>0.54578738766486201</c:v>
                </c:pt>
                <c:pt idx="14">
                  <c:v>0.42104837660591188</c:v>
                </c:pt>
                <c:pt idx="15">
                  <c:v>0.31720891173515287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0C8-4F78-885A-CA602DCF2C0E}"/>
            </c:ext>
          </c:extLst>
        </c:ser>
        <c:ser>
          <c:idx val="1"/>
          <c:order val="1"/>
          <c:tx>
            <c:strRef>
              <c:f>'[125]3.2.4 Хөрөнгийн зах'!$AQ$2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зах'!$AQ$51:$AQ$66</c:f>
              <c:numCache>
                <c:formatCode>General</c:formatCode>
                <c:ptCount val="16"/>
                <c:pt idx="0">
                  <c:v>0.16078851223933932</c:v>
                </c:pt>
                <c:pt idx="1">
                  <c:v>0.16177096772981603</c:v>
                </c:pt>
                <c:pt idx="2">
                  <c:v>0.12456987188356017</c:v>
                </c:pt>
                <c:pt idx="3">
                  <c:v>0.13682500199910663</c:v>
                </c:pt>
                <c:pt idx="4">
                  <c:v>0.11842105263157854</c:v>
                </c:pt>
                <c:pt idx="5">
                  <c:v>8.8888888888888795E-2</c:v>
                </c:pt>
                <c:pt idx="6">
                  <c:v>8.04953560371513E-2</c:v>
                </c:pt>
                <c:pt idx="7">
                  <c:v>9.0634441087613205E-2</c:v>
                </c:pt>
                <c:pt idx="8">
                  <c:v>9.7058823529412086E-2</c:v>
                </c:pt>
                <c:pt idx="9">
                  <c:v>0.11979856877816064</c:v>
                </c:pt>
                <c:pt idx="10">
                  <c:v>0.13310758009898427</c:v>
                </c:pt>
                <c:pt idx="11">
                  <c:v>0.1489549231931504</c:v>
                </c:pt>
                <c:pt idx="12">
                  <c:v>0.14550329027540787</c:v>
                </c:pt>
                <c:pt idx="13">
                  <c:v>0.14497041420118295</c:v>
                </c:pt>
                <c:pt idx="14">
                  <c:v>0.14367816091953989</c:v>
                </c:pt>
                <c:pt idx="15">
                  <c:v>0.12602739726027345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8-4F78-885A-CA602DCF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168799"/>
        <c:axId val="1707169279"/>
      </c:lineChart>
      <c:catAx>
        <c:axId val="170716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9279"/>
        <c:crosses val="autoZero"/>
        <c:auto val="1"/>
        <c:lblAlgn val="ctr"/>
        <c:lblOffset val="100"/>
        <c:noMultiLvlLbl val="0"/>
      </c:catAx>
      <c:valAx>
        <c:axId val="1707169279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'[125]3.2.4 Хөрөнгийн зах'!$AU$2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зах'!$AU$51:$AU$66</c:f>
              <c:numCache>
                <c:formatCode>General</c:formatCode>
                <c:ptCount val="16"/>
                <c:pt idx="0">
                  <c:v>24.524035523142054</c:v>
                </c:pt>
                <c:pt idx="1">
                  <c:v>10.955777672775938</c:v>
                </c:pt>
                <c:pt idx="2">
                  <c:v>14.86288795378951</c:v>
                </c:pt>
                <c:pt idx="3">
                  <c:v>18.80106063336304</c:v>
                </c:pt>
                <c:pt idx="4">
                  <c:v>22.910312636500223</c:v>
                </c:pt>
                <c:pt idx="5">
                  <c:v>16.768350479736949</c:v>
                </c:pt>
                <c:pt idx="6">
                  <c:v>4.2089186730788253</c:v>
                </c:pt>
                <c:pt idx="7">
                  <c:v>-3.514252299122274</c:v>
                </c:pt>
                <c:pt idx="8">
                  <c:v>-6.7520871740077384</c:v>
                </c:pt>
                <c:pt idx="9">
                  <c:v>-7.89066475703018</c:v>
                </c:pt>
                <c:pt idx="10">
                  <c:v>-2.7732157538349167</c:v>
                </c:pt>
                <c:pt idx="11">
                  <c:v>0.34678957538996952</c:v>
                </c:pt>
                <c:pt idx="12">
                  <c:v>-0.99409261021043227</c:v>
                </c:pt>
                <c:pt idx="13">
                  <c:v>1.0158296234533362</c:v>
                </c:pt>
                <c:pt idx="14">
                  <c:v>2.5605874009438279</c:v>
                </c:pt>
                <c:pt idx="15">
                  <c:v>3.1941733215116122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E-4A2D-8C35-7E05BA13B553}"/>
            </c:ext>
          </c:extLst>
        </c:ser>
        <c:ser>
          <c:idx val="1"/>
          <c:order val="1"/>
          <c:tx>
            <c:strRef>
              <c:f>'[125]3.2.4 Хөрөнгийн зах'!$AV$2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зах'!$AV$51:$AV$66</c:f>
              <c:numCache>
                <c:formatCode>General</c:formatCode>
                <c:ptCount val="16"/>
                <c:pt idx="0">
                  <c:v>1.5998603976116132</c:v>
                </c:pt>
                <c:pt idx="1">
                  <c:v>1.7925067141914601</c:v>
                </c:pt>
                <c:pt idx="2">
                  <c:v>2.3409801834267845</c:v>
                </c:pt>
                <c:pt idx="3">
                  <c:v>1.8306889909157187</c:v>
                </c:pt>
                <c:pt idx="4">
                  <c:v>1.8792316373026852</c:v>
                </c:pt>
                <c:pt idx="5">
                  <c:v>1.4362717789902895</c:v>
                </c:pt>
                <c:pt idx="6">
                  <c:v>-0.18498921657746928</c:v>
                </c:pt>
                <c:pt idx="7">
                  <c:v>0.53925298197524651</c:v>
                </c:pt>
                <c:pt idx="8">
                  <c:v>-0.33730186677344703</c:v>
                </c:pt>
                <c:pt idx="9">
                  <c:v>0.22934171589307417</c:v>
                </c:pt>
                <c:pt idx="10">
                  <c:v>1.2515318950457528</c:v>
                </c:pt>
                <c:pt idx="11">
                  <c:v>0.11673036107442268</c:v>
                </c:pt>
                <c:pt idx="12">
                  <c:v>0.88256819111922291</c:v>
                </c:pt>
                <c:pt idx="13">
                  <c:v>0.36837914076102124</c:v>
                </c:pt>
                <c:pt idx="14">
                  <c:v>0.14150447939410962</c:v>
                </c:pt>
                <c:pt idx="15">
                  <c:v>0.48180747650485273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E-4A2D-8C35-7E05BA13B553}"/>
            </c:ext>
          </c:extLst>
        </c:ser>
        <c:ser>
          <c:idx val="2"/>
          <c:order val="2"/>
          <c:tx>
            <c:strRef>
              <c:f>'[125]3.2.4 Хөрөнгийн зах'!$AW$2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зах'!$AW$51:$AW$66</c:f>
              <c:numCache>
                <c:formatCode>General</c:formatCode>
                <c:ptCount val="16"/>
                <c:pt idx="0">
                  <c:v>20.513498625318309</c:v>
                </c:pt>
                <c:pt idx="1">
                  <c:v>10.169091593679649</c:v>
                </c:pt>
                <c:pt idx="2">
                  <c:v>11.351854511585929</c:v>
                </c:pt>
                <c:pt idx="3">
                  <c:v>12.67556563407374</c:v>
                </c:pt>
                <c:pt idx="4">
                  <c:v>8.7757146417271752</c:v>
                </c:pt>
                <c:pt idx="5">
                  <c:v>8.5721040274669971</c:v>
                </c:pt>
                <c:pt idx="6">
                  <c:v>6.8338450632123298</c:v>
                </c:pt>
                <c:pt idx="7">
                  <c:v>6.6205048677113645</c:v>
                </c:pt>
                <c:pt idx="8">
                  <c:v>7.9298034657875105</c:v>
                </c:pt>
                <c:pt idx="9">
                  <c:v>11.212869194005707</c:v>
                </c:pt>
                <c:pt idx="10">
                  <c:v>10.490880666495718</c:v>
                </c:pt>
                <c:pt idx="11">
                  <c:v>7.7905460244882967</c:v>
                </c:pt>
                <c:pt idx="12">
                  <c:v>6.3383112446877998</c:v>
                </c:pt>
                <c:pt idx="13">
                  <c:v>2.4970835384017942</c:v>
                </c:pt>
                <c:pt idx="14">
                  <c:v>3.7646606256821458</c:v>
                </c:pt>
                <c:pt idx="15">
                  <c:v>4.4622849418760691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EE-4A2D-8C35-7E05BA13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42219824"/>
        <c:axId val="342220304"/>
      </c:barChart>
      <c:lineChart>
        <c:grouping val="standard"/>
        <c:varyColors val="0"/>
        <c:ser>
          <c:idx val="3"/>
          <c:order val="3"/>
          <c:tx>
            <c:strRef>
              <c:f>'[125]3.2.4 Хөрөнгийн зах'!$AT$2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зах'!$AT$51:$AT$66</c:f>
              <c:numCache>
                <c:formatCode>General</c:formatCode>
                <c:ptCount val="16"/>
                <c:pt idx="0">
                  <c:v>46.637394546071974</c:v>
                </c:pt>
                <c:pt idx="1">
                  <c:v>22.917375980647048</c:v>
                </c:pt>
                <c:pt idx="2">
                  <c:v>28.555722648802224</c:v>
                </c:pt>
                <c:pt idx="3">
                  <c:v>33.307315258352496</c:v>
                </c:pt>
                <c:pt idx="4">
                  <c:v>33.56525891553008</c:v>
                </c:pt>
                <c:pt idx="5">
                  <c:v>26.776726286194233</c:v>
                </c:pt>
                <c:pt idx="6">
                  <c:v>10.857774519713686</c:v>
                </c:pt>
                <c:pt idx="7">
                  <c:v>3.6455055505643372</c:v>
                </c:pt>
                <c:pt idx="8">
                  <c:v>0.84041442500632524</c:v>
                </c:pt>
                <c:pt idx="9">
                  <c:v>3.5515461528686014</c:v>
                </c:pt>
                <c:pt idx="10">
                  <c:v>8.9691968077065543</c:v>
                </c:pt>
                <c:pt idx="11">
                  <c:v>8.2540659609526887</c:v>
                </c:pt>
                <c:pt idx="12">
                  <c:v>6.2267868255965908</c:v>
                </c:pt>
                <c:pt idx="13">
                  <c:v>3.8812923026161519</c:v>
                </c:pt>
                <c:pt idx="14">
                  <c:v>6.4667525060200832</c:v>
                </c:pt>
                <c:pt idx="15">
                  <c:v>8.1382657398925335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FEE-4A2D-8C35-7E05BA13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219824"/>
        <c:axId val="342220304"/>
      </c:lineChart>
      <c:catAx>
        <c:axId val="34221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220304"/>
        <c:crosses val="autoZero"/>
        <c:auto val="1"/>
        <c:lblAlgn val="ctr"/>
        <c:lblOffset val="100"/>
        <c:noMultiLvlLbl val="0"/>
      </c:catAx>
      <c:valAx>
        <c:axId val="342220304"/>
        <c:scaling>
          <c:orientation val="minMax"/>
          <c:min val="-1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219824"/>
        <c:crosses val="autoZero"/>
        <c:crossBetween val="between"/>
        <c:majorUnit val="1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'[125]3.2.4 Хөрөнгийн зах'!$AZ$2</c:f>
              <c:strCache>
                <c:ptCount val="1"/>
                <c:pt idx="0">
                  <c:v>Үнэ/түрээсийн харьцаа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зах'!$AZ$51:$AZ$66</c:f>
              <c:numCache>
                <c:formatCode>General</c:formatCode>
                <c:ptCount val="16"/>
                <c:pt idx="0">
                  <c:v>1.1706634988766187</c:v>
                </c:pt>
                <c:pt idx="1">
                  <c:v>1.2033802209128801</c:v>
                </c:pt>
                <c:pt idx="2">
                  <c:v>1.2064182355217741</c:v>
                </c:pt>
                <c:pt idx="3">
                  <c:v>1.1624530855527047</c:v>
                </c:pt>
                <c:pt idx="4">
                  <c:v>1.0406908207086483</c:v>
                </c:pt>
                <c:pt idx="5">
                  <c:v>1.0232590857203168</c:v>
                </c:pt>
                <c:pt idx="6">
                  <c:v>1.0133536585828491</c:v>
                </c:pt>
                <c:pt idx="7">
                  <c:v>1.0430064062453444</c:v>
                </c:pt>
                <c:pt idx="8">
                  <c:v>1.0541491946467261</c:v>
                </c:pt>
                <c:pt idx="9">
                  <c:v>1.0295213661879286</c:v>
                </c:pt>
                <c:pt idx="10">
                  <c:v>0.92930248354586198</c:v>
                </c:pt>
                <c:pt idx="11">
                  <c:v>0.88659095636688257</c:v>
                </c:pt>
                <c:pt idx="12">
                  <c:v>0.79683604348852533</c:v>
                </c:pt>
                <c:pt idx="13">
                  <c:v>0.76257026967587549</c:v>
                </c:pt>
                <c:pt idx="14">
                  <c:v>0.74791468947607631</c:v>
                </c:pt>
                <c:pt idx="15">
                  <c:v>0.75790992464301543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A1-4CA0-B4D0-C6B9B56DE4D9}"/>
            </c:ext>
          </c:extLst>
        </c:ser>
        <c:ser>
          <c:idx val="1"/>
          <c:order val="1"/>
          <c:tx>
            <c:strRef>
              <c:f>'[125]3.2.4 Хөрөнгийн зах'!$BA$2</c:f>
              <c:strCache>
                <c:ptCount val="1"/>
                <c:pt idx="0">
                  <c:v>Үнэ/орлогын харьцаа (ҮСХ)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none"/>
          </c:marker>
          <c:cat>
            <c:multiLvlStrRef>
              <c:f>'[125]3.2.4 Хөрөнгийн зах'!$D$51:$E$66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зах'!$BA$51:$BA$66</c:f>
              <c:numCache>
                <c:formatCode>General</c:formatCode>
                <c:ptCount val="16"/>
                <c:pt idx="0">
                  <c:v>1.0665353224119269</c:v>
                </c:pt>
                <c:pt idx="1">
                  <c:v>1.1040797423947886</c:v>
                </c:pt>
                <c:pt idx="2">
                  <c:v>1.115167474072474</c:v>
                </c:pt>
                <c:pt idx="3">
                  <c:v>1.1228080688988871</c:v>
                </c:pt>
                <c:pt idx="4">
                  <c:v>1.1078761721736643</c:v>
                </c:pt>
                <c:pt idx="5">
                  <c:v>1.0635744272614931</c:v>
                </c:pt>
                <c:pt idx="6">
                  <c:v>0.97957888651784897</c:v>
                </c:pt>
                <c:pt idx="7">
                  <c:v>0.98460863542032229</c:v>
                </c:pt>
                <c:pt idx="8">
                  <c:v>0.96408201848355002</c:v>
                </c:pt>
                <c:pt idx="9">
                  <c:v>0.95361672427166178</c:v>
                </c:pt>
                <c:pt idx="10">
                  <c:v>0.94135038210142985</c:v>
                </c:pt>
                <c:pt idx="11">
                  <c:v>0.97820357676384884</c:v>
                </c:pt>
                <c:pt idx="12">
                  <c:v>0.94476092216656848</c:v>
                </c:pt>
                <c:pt idx="13">
                  <c:v>0.92835617562778538</c:v>
                </c:pt>
                <c:pt idx="14">
                  <c:v>0.9482440136056256</c:v>
                </c:pt>
                <c:pt idx="15">
                  <c:v>0.96576443033256576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A1-4CA0-B4D0-C6B9B56DE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030767"/>
        <c:axId val="1707165439"/>
      </c:lineChart>
      <c:catAx>
        <c:axId val="175203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5439"/>
        <c:crosses val="autoZero"/>
        <c:auto val="1"/>
        <c:lblAlgn val="ctr"/>
        <c:lblOffset val="100"/>
        <c:noMultiLvlLbl val="0"/>
      </c:catAx>
      <c:valAx>
        <c:axId val="1707165439"/>
        <c:scaling>
          <c:orientation val="minMax"/>
          <c:max val="1.5"/>
          <c:min val="0.70000000000000007"/>
        </c:scaling>
        <c:delete val="0"/>
        <c:axPos val="l"/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5203076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'[125]3.2.4 Хөрөнгийн зах'!$BI$2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зах'!$BF$51:$BG$66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зах'!$BI$51:$BI$66</c:f>
              <c:numCache>
                <c:formatCode>General</c:formatCode>
                <c:ptCount val="16"/>
                <c:pt idx="0">
                  <c:v>40325.081587301604</c:v>
                </c:pt>
                <c:pt idx="1">
                  <c:v>35569.736666666664</c:v>
                </c:pt>
                <c:pt idx="2">
                  <c:v>34437.443333333336</c:v>
                </c:pt>
                <c:pt idx="3">
                  <c:v>34816.959999999999</c:v>
                </c:pt>
                <c:pt idx="4">
                  <c:v>38107.743333333332</c:v>
                </c:pt>
                <c:pt idx="5">
                  <c:v>36573.016666666663</c:v>
                </c:pt>
                <c:pt idx="6">
                  <c:v>35807.353333333333</c:v>
                </c:pt>
                <c:pt idx="7">
                  <c:v>36775.654476190481</c:v>
                </c:pt>
                <c:pt idx="8">
                  <c:v>43046.179893939392</c:v>
                </c:pt>
                <c:pt idx="9">
                  <c:v>42902.662025518344</c:v>
                </c:pt>
                <c:pt idx="10">
                  <c:v>48201.999473684213</c:v>
                </c:pt>
                <c:pt idx="11">
                  <c:v>49327.321590909101</c:v>
                </c:pt>
                <c:pt idx="12">
                  <c:v>51815.909383838378</c:v>
                </c:pt>
                <c:pt idx="13">
                  <c:v>48798.993590909085</c:v>
                </c:pt>
                <c:pt idx="14">
                  <c:v>49062.814373567613</c:v>
                </c:pt>
                <c:pt idx="15">
                  <c:v>50948.546430976443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0-45D3-8C8D-495BA98D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367071"/>
        <c:axId val="603379071"/>
      </c:barChart>
      <c:lineChart>
        <c:grouping val="standard"/>
        <c:varyColors val="0"/>
        <c:ser>
          <c:idx val="0"/>
          <c:order val="0"/>
          <c:tx>
            <c:strRef>
              <c:f>'[125]3.2.4 Хөрөнгийн зах'!$BJ$2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BBF7F"/>
                </a:solidFill>
              </a:ln>
              <a:effectLst/>
            </c:spPr>
          </c:marker>
          <c:cat>
            <c:multiLvlStrRef>
              <c:f>'[125]3.2.4 Хөрөнгийн зах'!$BF$51:$BG$66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зах'!$BJ$51:$BJ$66</c:f>
              <c:numCache>
                <c:formatCode>General</c:formatCode>
                <c:ptCount val="16"/>
                <c:pt idx="0">
                  <c:v>5.5676230449699062</c:v>
                </c:pt>
                <c:pt idx="1">
                  <c:v>4.9797451952020007</c:v>
                </c:pt>
                <c:pt idx="2">
                  <c:v>4.917962220112333</c:v>
                </c:pt>
                <c:pt idx="3">
                  <c:v>5.9398237802266669</c:v>
                </c:pt>
                <c:pt idx="4">
                  <c:v>6.8107669898220404</c:v>
                </c:pt>
                <c:pt idx="5">
                  <c:v>9.3149468933006681</c:v>
                </c:pt>
                <c:pt idx="6">
                  <c:v>10.440865827465666</c:v>
                </c:pt>
                <c:pt idx="7">
                  <c:v>10.661777844225799</c:v>
                </c:pt>
                <c:pt idx="8">
                  <c:v>11.528966024507632</c:v>
                </c:pt>
                <c:pt idx="9">
                  <c:v>11.109713189443625</c:v>
                </c:pt>
                <c:pt idx="10">
                  <c:v>12.172351388548499</c:v>
                </c:pt>
                <c:pt idx="11">
                  <c:v>12.646459690483967</c:v>
                </c:pt>
                <c:pt idx="12">
                  <c:v>13.148443733850799</c:v>
                </c:pt>
                <c:pt idx="13">
                  <c:v>12.197335765140668</c:v>
                </c:pt>
                <c:pt idx="14">
                  <c:v>12.573832971331665</c:v>
                </c:pt>
                <c:pt idx="15">
                  <c:v>13.383839388909132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0-45D3-8C8D-495BA98D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78735"/>
        <c:axId val="416578255"/>
      </c:lineChart>
      <c:catAx>
        <c:axId val="60336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03379071"/>
        <c:crosses val="autoZero"/>
        <c:auto val="1"/>
        <c:lblAlgn val="ctr"/>
        <c:lblOffset val="100"/>
        <c:noMultiLvlLbl val="0"/>
      </c:catAx>
      <c:valAx>
        <c:axId val="603379071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03367071"/>
        <c:crosses val="autoZero"/>
        <c:crossBetween val="between"/>
        <c:majorUnit val="10000"/>
      </c:valAx>
      <c:valAx>
        <c:axId val="416578255"/>
        <c:scaling>
          <c:orientation val="minMax"/>
          <c:max val="17"/>
          <c:min val="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/>
                  <a:t>их наяд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5727605609658528"/>
              <c:y val="3.86010263304724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16578735"/>
        <c:crosses val="max"/>
        <c:crossBetween val="between"/>
        <c:majorUnit val="3"/>
      </c:valAx>
      <c:catAx>
        <c:axId val="4165787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78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20264042737744"/>
          <c:y val="2.9441322937143299E-2"/>
          <c:w val="0.38065997804601559"/>
          <c:h val="7.819076936421055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1"/>
          <c:tx>
            <c:strRef>
              <c:f>'[125]3.2.4 Хөрөнгийн зах'!$BZ$2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зах'!$BZ$51:$BZ$66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58.061102759720001</c:v>
                </c:pt>
                <c:pt idx="14">
                  <c:v>38.914050826379999</c:v>
                </c:pt>
                <c:pt idx="15">
                  <c:v>47.585185241559998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2-4E00-92AF-228D2DBEFFFE}"/>
            </c:ext>
          </c:extLst>
        </c:ser>
        <c:ser>
          <c:idx val="5"/>
          <c:order val="2"/>
          <c:tx>
            <c:strRef>
              <c:f>'[125]3.2.4 Хөрөнгийн зах'!$CA$2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зах'!$CA$51:$CA$66</c:f>
              <c:numCache>
                <c:formatCode>General</c:formatCode>
                <c:ptCount val="16"/>
                <c:pt idx="0">
                  <c:v>17.891928604499999</c:v>
                </c:pt>
                <c:pt idx="1">
                  <c:v>84.022013301000001</c:v>
                </c:pt>
                <c:pt idx="2">
                  <c:v>3.2194562860000002</c:v>
                </c:pt>
                <c:pt idx="3">
                  <c:v>28.92688600208</c:v>
                </c:pt>
                <c:pt idx="4">
                  <c:v>11.876908453</c:v>
                </c:pt>
                <c:pt idx="5">
                  <c:v>18</c:v>
                </c:pt>
                <c:pt idx="6">
                  <c:v>49</c:v>
                </c:pt>
                <c:pt idx="7">
                  <c:v>32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202.22417999999999</c:v>
                </c:pt>
                <c:pt idx="12">
                  <c:v>23.683679999999999</c:v>
                </c:pt>
                <c:pt idx="13">
                  <c:v>0</c:v>
                </c:pt>
                <c:pt idx="14">
                  <c:v>80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2-4E00-92AF-228D2DBEFFFE}"/>
            </c:ext>
          </c:extLst>
        </c:ser>
        <c:ser>
          <c:idx val="4"/>
          <c:order val="3"/>
          <c:tx>
            <c:strRef>
              <c:f>'[125]3.2.4 Хөрөнгийн зах'!$CB$2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зах'!$CB$51:$CB$66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7.5736585407000003</c:v>
                </c:pt>
                <c:pt idx="6">
                  <c:v>10.674019950000002</c:v>
                </c:pt>
                <c:pt idx="7">
                  <c:v>8.95948338</c:v>
                </c:pt>
                <c:pt idx="8">
                  <c:v>42.562623709999997</c:v>
                </c:pt>
                <c:pt idx="9">
                  <c:v>2.4707424999999996</c:v>
                </c:pt>
                <c:pt idx="10">
                  <c:v>40.573991229999997</c:v>
                </c:pt>
                <c:pt idx="11">
                  <c:v>78.421473667000001</c:v>
                </c:pt>
                <c:pt idx="12">
                  <c:v>24.349393552000002</c:v>
                </c:pt>
                <c:pt idx="13">
                  <c:v>38.709182276</c:v>
                </c:pt>
                <c:pt idx="14">
                  <c:v>22.143992334099998</c:v>
                </c:pt>
                <c:pt idx="15">
                  <c:v>76.797141123000003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2-4E00-92AF-228D2DBEFFFE}"/>
            </c:ext>
          </c:extLst>
        </c:ser>
        <c:ser>
          <c:idx val="3"/>
          <c:order val="4"/>
          <c:tx>
            <c:strRef>
              <c:f>'[125]3.2.4 Хөрөнгийн зах'!$CC$2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зах'!$CC$51:$CC$66</c:f>
              <c:numCache>
                <c:formatCode>General</c:formatCode>
                <c:ptCount val="16"/>
                <c:pt idx="0">
                  <c:v>95.398911386760005</c:v>
                </c:pt>
                <c:pt idx="1">
                  <c:v>18.295108342999999</c:v>
                </c:pt>
                <c:pt idx="2">
                  <c:v>36.722806540999997</c:v>
                </c:pt>
                <c:pt idx="3">
                  <c:v>192.93820902971001</c:v>
                </c:pt>
                <c:pt idx="4">
                  <c:v>52.540328922</c:v>
                </c:pt>
                <c:pt idx="5">
                  <c:v>313.04923917100001</c:v>
                </c:pt>
                <c:pt idx="6">
                  <c:v>10.985082070000001</c:v>
                </c:pt>
                <c:pt idx="7">
                  <c:v>8.3199640500000012</c:v>
                </c:pt>
                <c:pt idx="8">
                  <c:v>8.9039999999999999</c:v>
                </c:pt>
                <c:pt idx="9">
                  <c:v>15.234677184000001</c:v>
                </c:pt>
                <c:pt idx="10">
                  <c:v>0.67500000000000004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22-4E00-92AF-228D2DBEFFFE}"/>
            </c:ext>
          </c:extLst>
        </c:ser>
        <c:ser>
          <c:idx val="2"/>
          <c:order val="5"/>
          <c:tx>
            <c:strRef>
              <c:f>'[125]3.2.4 Хөрөнгийн зах'!$CD$2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зах'!$CD$51:$CD$66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64.212747152860004</c:v>
                </c:pt>
                <c:pt idx="6">
                  <c:v>26.229811631</c:v>
                </c:pt>
                <c:pt idx="7">
                  <c:v>43.019634594519999</c:v>
                </c:pt>
                <c:pt idx="8">
                  <c:v>118.65274322808</c:v>
                </c:pt>
                <c:pt idx="9">
                  <c:v>41.910394086629999</c:v>
                </c:pt>
                <c:pt idx="10">
                  <c:v>57.12595144838</c:v>
                </c:pt>
                <c:pt idx="11">
                  <c:v>99.833152490729987</c:v>
                </c:pt>
                <c:pt idx="12">
                  <c:v>47.324060621149997</c:v>
                </c:pt>
                <c:pt idx="13">
                  <c:v>63.561045943830003</c:v>
                </c:pt>
                <c:pt idx="14">
                  <c:v>33.309614115990001</c:v>
                </c:pt>
                <c:pt idx="15">
                  <c:v>142.24282610615001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22-4E00-92AF-228D2DBEFFFE}"/>
            </c:ext>
          </c:extLst>
        </c:ser>
        <c:ser>
          <c:idx val="1"/>
          <c:order val="6"/>
          <c:tx>
            <c:strRef>
              <c:f>'[125]3.2.4 Хөрөнгийн зах'!$CE$2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зах'!$CE$51:$CE$66</c:f>
              <c:numCache>
                <c:formatCode>General</c:formatCode>
                <c:ptCount val="16"/>
                <c:pt idx="0">
                  <c:v>1.2105106862400001</c:v>
                </c:pt>
                <c:pt idx="1">
                  <c:v>1.12977268188</c:v>
                </c:pt>
                <c:pt idx="2">
                  <c:v>0.80913914699999989</c:v>
                </c:pt>
                <c:pt idx="3">
                  <c:v>1.01607717616</c:v>
                </c:pt>
                <c:pt idx="4">
                  <c:v>2.4615107059999999</c:v>
                </c:pt>
                <c:pt idx="5">
                  <c:v>0.94181406461999995</c:v>
                </c:pt>
                <c:pt idx="6">
                  <c:v>1.9333200470000003</c:v>
                </c:pt>
                <c:pt idx="7">
                  <c:v>0.5819101139099998</c:v>
                </c:pt>
                <c:pt idx="8">
                  <c:v>1.1657006458400001</c:v>
                </c:pt>
                <c:pt idx="9">
                  <c:v>1.7550856163599999</c:v>
                </c:pt>
                <c:pt idx="10">
                  <c:v>1.48902099017</c:v>
                </c:pt>
                <c:pt idx="11">
                  <c:v>6.4895510598300001</c:v>
                </c:pt>
                <c:pt idx="12">
                  <c:v>0.72049313032999995</c:v>
                </c:pt>
                <c:pt idx="13">
                  <c:v>3.5197190911899998</c:v>
                </c:pt>
                <c:pt idx="14">
                  <c:v>0.39523672045000002</c:v>
                </c:pt>
                <c:pt idx="15">
                  <c:v>1.1700640816800001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22-4E00-92AF-228D2DBEFFFE}"/>
            </c:ext>
          </c:extLst>
        </c:ser>
        <c:ser>
          <c:idx val="0"/>
          <c:order val="7"/>
          <c:tx>
            <c:strRef>
              <c:f>'[125]3.2.4 Хөрөнгийн зах'!$CF$2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'[125]3.2.4 Хөрөнгийн зах'!$BW$51:$BX$66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'[125]3.2.4 Хөрөнгийн зах'!$CF$51:$CF$66</c:f>
              <c:numCache>
                <c:formatCode>General</c:formatCode>
                <c:ptCount val="16"/>
                <c:pt idx="0">
                  <c:v>5.3243</c:v>
                </c:pt>
                <c:pt idx="1">
                  <c:v>52.662080120000006</c:v>
                </c:pt>
                <c:pt idx="2">
                  <c:v>11.724732319999999</c:v>
                </c:pt>
                <c:pt idx="3">
                  <c:v>29.222026940000003</c:v>
                </c:pt>
                <c:pt idx="4">
                  <c:v>7.2645406999999995</c:v>
                </c:pt>
                <c:pt idx="5">
                  <c:v>34.937801919999998</c:v>
                </c:pt>
                <c:pt idx="6">
                  <c:v>2.5245627999999996</c:v>
                </c:pt>
                <c:pt idx="7">
                  <c:v>18.772943269999999</c:v>
                </c:pt>
                <c:pt idx="8">
                  <c:v>16.728385300000003</c:v>
                </c:pt>
                <c:pt idx="9">
                  <c:v>27.703246309999997</c:v>
                </c:pt>
                <c:pt idx="10">
                  <c:v>65.951938849999991</c:v>
                </c:pt>
                <c:pt idx="11">
                  <c:v>36.253109469999998</c:v>
                </c:pt>
                <c:pt idx="12">
                  <c:v>28.223347420000003</c:v>
                </c:pt>
                <c:pt idx="13">
                  <c:v>36.152478010000003</c:v>
                </c:pt>
                <c:pt idx="14">
                  <c:v>48.751671459999997</c:v>
                </c:pt>
                <c:pt idx="15">
                  <c:v>40.712570030000002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22-4E00-92AF-228D2DBE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5586031"/>
        <c:axId val="615576911"/>
      </c:barChart>
      <c:lineChart>
        <c:grouping val="standard"/>
        <c:varyColors val="0"/>
        <c:ser>
          <c:idx val="7"/>
          <c:order val="0"/>
          <c:tx>
            <c:strRef>
              <c:f>'[125]3.2.4 Хөрөнгийн зах'!$BY$2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'[125]3.2.4 Хөрөнгийн зах'!$BY$51:$BY$66</c:f>
              <c:numCache>
                <c:formatCode>General</c:formatCode>
                <c:ptCount val="16"/>
                <c:pt idx="0">
                  <c:v>119.82565067697</c:v>
                </c:pt>
                <c:pt idx="1">
                  <c:v>156.10896998401998</c:v>
                </c:pt>
                <c:pt idx="2">
                  <c:v>52.476134293000001</c:v>
                </c:pt>
                <c:pt idx="3">
                  <c:v>252.10319914794999</c:v>
                </c:pt>
                <c:pt idx="4">
                  <c:v>74.143288780419994</c:v>
                </c:pt>
                <c:pt idx="5">
                  <c:v>438.71526084917997</c:v>
                </c:pt>
                <c:pt idx="6">
                  <c:v>101.34679649835999</c:v>
                </c:pt>
                <c:pt idx="7">
                  <c:v>111.65393540843</c:v>
                </c:pt>
                <c:pt idx="8">
                  <c:v>188.01345288392</c:v>
                </c:pt>
                <c:pt idx="9">
                  <c:v>609.07414569706009</c:v>
                </c:pt>
                <c:pt idx="10">
                  <c:v>175.81590251854999</c:v>
                </c:pt>
                <c:pt idx="11">
                  <c:v>433.22146668755994</c:v>
                </c:pt>
                <c:pt idx="12">
                  <c:v>124.30097472348</c:v>
                </c:pt>
                <c:pt idx="13">
                  <c:v>200.00352808073998</c:v>
                </c:pt>
                <c:pt idx="14">
                  <c:v>223.51456545692</c:v>
                </c:pt>
                <c:pt idx="15">
                  <c:v>358.50778658239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F22-4E00-92AF-228D2DBE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586031"/>
        <c:axId val="615576911"/>
      </c:lineChart>
      <c:catAx>
        <c:axId val="61558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76911"/>
        <c:crosses val="autoZero"/>
        <c:auto val="1"/>
        <c:lblAlgn val="ctr"/>
        <c:lblOffset val="100"/>
        <c:noMultiLvlLbl val="0"/>
      </c:catAx>
      <c:valAx>
        <c:axId val="615576911"/>
        <c:scaling>
          <c:orientation val="minMax"/>
          <c:max val="7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86031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865010014659352E-2"/>
          <c:y val="3.2699027645409592E-2"/>
          <c:w val="0.3248862435954249"/>
          <c:h val="0.240911081150585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'3.22-23'!$C$14:$E$14</c:f>
              <c:numCache>
                <c:formatCode>0.0</c:formatCode>
                <c:ptCount val="3"/>
                <c:pt idx="0">
                  <c:v>0.22541690705841938</c:v>
                </c:pt>
                <c:pt idx="1">
                  <c:v>0.26298023424370515</c:v>
                </c:pt>
                <c:pt idx="2">
                  <c:v>0.27476048242463003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'3.22-23'!$B$13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'3.22-23'!$C$13:$E$13</c:f>
              <c:numCache>
                <c:formatCode>0.0</c:formatCode>
                <c:ptCount val="3"/>
                <c:pt idx="0">
                  <c:v>0.67664166726648001</c:v>
                </c:pt>
                <c:pt idx="1">
                  <c:v>0.61889351320973951</c:v>
                </c:pt>
                <c:pt idx="2">
                  <c:v>0.59783677456768969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'3.22-23'!$B$9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'3.22-23'!$C$9:$E$9</c:f>
              <c:numCache>
                <c:formatCode>0.0</c:formatCode>
                <c:ptCount val="3"/>
                <c:pt idx="0">
                  <c:v>1.9510081867840197</c:v>
                </c:pt>
                <c:pt idx="1">
                  <c:v>1.3595028908020499</c:v>
                </c:pt>
                <c:pt idx="2">
                  <c:v>1.2496334971957603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'3.22-23'!$B$11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'3.22-23'!$C$11:$E$11</c:f>
              <c:numCache>
                <c:formatCode>0.0</c:formatCode>
                <c:ptCount val="3"/>
                <c:pt idx="0">
                  <c:v>0.85951178394686001</c:v>
                </c:pt>
                <c:pt idx="1">
                  <c:v>0.73968959153262992</c:v>
                </c:pt>
                <c:pt idx="2">
                  <c:v>0.80438020103653007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'3.22-23'!$B$10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'3.22-23'!$C$10:$E$10</c:f>
              <c:numCache>
                <c:formatCode>0.0</c:formatCode>
                <c:ptCount val="3"/>
                <c:pt idx="0">
                  <c:v>0.56164707828214</c:v>
                </c:pt>
                <c:pt idx="1">
                  <c:v>0.75709703184039001</c:v>
                </c:pt>
                <c:pt idx="2">
                  <c:v>0.86779821317131944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'3.22-23'!$B$12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'3.22-23'!$C$12:$E$12</c:f>
              <c:numCache>
                <c:formatCode>0.0</c:formatCode>
                <c:ptCount val="3"/>
                <c:pt idx="0">
                  <c:v>0.82789507119088601</c:v>
                </c:pt>
                <c:pt idx="1">
                  <c:v>0.28566728919864004</c:v>
                </c:pt>
                <c:pt idx="2">
                  <c:v>0.1733780122048765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'3.22-23'!$B$7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'3.22-23'!$C$7:$E$7</c:f>
              <c:numCache>
                <c:formatCode>0.0</c:formatCode>
                <c:ptCount val="3"/>
                <c:pt idx="0">
                  <c:v>5.1021206945288053</c:v>
                </c:pt>
                <c:pt idx="1">
                  <c:v>4.0238305508271548</c:v>
                </c:pt>
                <c:pt idx="2">
                  <c:v>3.9677871806008063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'3.22-23'!$C$19:$E$19</c:f>
              <c:numCache>
                <c:formatCode>0.0</c:formatCode>
                <c:ptCount val="3"/>
                <c:pt idx="0">
                  <c:v>1.1543170806117999</c:v>
                </c:pt>
                <c:pt idx="1">
                  <c:v>1.48210806111219</c:v>
                </c:pt>
                <c:pt idx="2">
                  <c:v>1.5468251454974202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'3.22-23'!$B$20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'3.22-23'!$C$20:$E$20</c:f>
              <c:numCache>
                <c:formatCode>0.0</c:formatCode>
                <c:ptCount val="3"/>
                <c:pt idx="0">
                  <c:v>1.65239910383656</c:v>
                </c:pt>
                <c:pt idx="1">
                  <c:v>2.24423384187793</c:v>
                </c:pt>
                <c:pt idx="2">
                  <c:v>2.2000925301420797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'3.22-23'!$B$21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'3.22-23'!$C$21:$E$21</c:f>
              <c:numCache>
                <c:formatCode>0.0</c:formatCode>
                <c:ptCount val="3"/>
                <c:pt idx="0">
                  <c:v>0.64626836887811001</c:v>
                </c:pt>
                <c:pt idx="1">
                  <c:v>0.50888544127035007</c:v>
                </c:pt>
                <c:pt idx="2">
                  <c:v>0.57587163637684013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'3.22-23'!$B$22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'3.22-23'!$C$16:$E$16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'3.22-23'!$C$22:$E$22</c:f>
              <c:numCache>
                <c:formatCode>0.0</c:formatCode>
                <c:ptCount val="3"/>
                <c:pt idx="0">
                  <c:v>0.30619240326810998</c:v>
                </c:pt>
                <c:pt idx="1">
                  <c:v>0.35436187355842003</c:v>
                </c:pt>
                <c:pt idx="2">
                  <c:v>0.36501516022161001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'3.22-23'!$B$18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2024.02</c:v>
                </c:pt>
                <c:pt idx="1">
                  <c:v>2025.02</c:v>
                </c:pt>
                <c:pt idx="2">
                  <c:v>2026.02</c:v>
                </c:pt>
              </c:numCache>
            </c:numRef>
          </c:cat>
          <c:val>
            <c:numRef>
              <c:f>'3.22-23'!$C$18:$E$18</c:f>
              <c:numCache>
                <c:formatCode>0.0</c:formatCode>
                <c:ptCount val="3"/>
                <c:pt idx="0">
                  <c:v>3.7591769565945796</c:v>
                </c:pt>
                <c:pt idx="1">
                  <c:v>4.5895892178188893</c:v>
                </c:pt>
                <c:pt idx="2">
                  <c:v>4.687804472237949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A9C3C4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2026</c:v>
                  </c:pt>
                  <c:pt idx="1">
                    <c:v>2027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2026</c:v>
                  </c:pt>
                  <c:pt idx="7">
                    <c:v>2027</c:v>
                  </c:pt>
                  <c:pt idx="8">
                    <c:v>2026</c:v>
                  </c:pt>
                  <c:pt idx="9">
                    <c:v>2027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3.029666666666667</c:v>
                </c:pt>
                <c:pt idx="1">
                  <c:v>3.2645</c:v>
                </c:pt>
                <c:pt idx="2">
                  <c:v>4.3376000000000001</c:v>
                </c:pt>
                <c:pt idx="3">
                  <c:v>4.1965000000000003</c:v>
                </c:pt>
                <c:pt idx="4">
                  <c:v>1.8005</c:v>
                </c:pt>
                <c:pt idx="5">
                  <c:v>1.8288125000000002</c:v>
                </c:pt>
                <c:pt idx="6">
                  <c:v>1.00075</c:v>
                </c:pt>
                <c:pt idx="7">
                  <c:v>0.99743749999999998</c:v>
                </c:pt>
                <c:pt idx="8">
                  <c:v>1.0974999999999999</c:v>
                </c:pt>
                <c:pt idx="9">
                  <c:v>1.2280833333333334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2026</c:v>
                  </c:pt>
                  <c:pt idx="1">
                    <c:v>2027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2026</c:v>
                  </c:pt>
                  <c:pt idx="7">
                    <c:v>2027</c:v>
                  </c:pt>
                  <c:pt idx="8">
                    <c:v>2026</c:v>
                  </c:pt>
                  <c:pt idx="9">
                    <c:v>2027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3.1999999999999997</c:v>
                </c:pt>
                <c:pt idx="1">
                  <c:v>3.2429999999999999</c:v>
                </c:pt>
                <c:pt idx="2">
                  <c:v>4.4562500000000007</c:v>
                </c:pt>
                <c:pt idx="3">
                  <c:v>4.2874999999999996</c:v>
                </c:pt>
                <c:pt idx="4">
                  <c:v>2.3687499999999999</c:v>
                </c:pt>
                <c:pt idx="5">
                  <c:v>2.0583333333333331</c:v>
                </c:pt>
                <c:pt idx="6">
                  <c:v>0.73749999999999993</c:v>
                </c:pt>
                <c:pt idx="7">
                  <c:v>1.075</c:v>
                </c:pt>
                <c:pt idx="8">
                  <c:v>1.1812500000000001</c:v>
                </c:pt>
                <c:pt idx="9">
                  <c:v>1.4335000000000002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жилийн өсөлтийн 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7988411553083112E-3"/>
              <c:y val="0.12954610293278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1099202274165"/>
          <c:y val="2.0215044095891196E-2"/>
          <c:w val="0.3908900797725835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9277886146818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AD6BE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2026</c:v>
                  </c:pt>
                  <c:pt idx="1">
                    <c:v>2027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2026</c:v>
                  </c:pt>
                  <c:pt idx="7">
                    <c:v>2027</c:v>
                  </c:pt>
                  <c:pt idx="8">
                    <c:v>2026</c:v>
                  </c:pt>
                  <c:pt idx="9">
                    <c:v>2027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3.7029999999999998</c:v>
                </c:pt>
                <c:pt idx="1">
                  <c:v>3.2733333333333334</c:v>
                </c:pt>
                <c:pt idx="2">
                  <c:v>0.50675000000000003</c:v>
                </c:pt>
                <c:pt idx="3">
                  <c:v>1.0044999999999999</c:v>
                </c:pt>
                <c:pt idx="4">
                  <c:v>2.82125</c:v>
                </c:pt>
                <c:pt idx="5">
                  <c:v>2.2212499999999999</c:v>
                </c:pt>
                <c:pt idx="6">
                  <c:v>5.319</c:v>
                </c:pt>
                <c:pt idx="7">
                  <c:v>4.3</c:v>
                </c:pt>
                <c:pt idx="8">
                  <c:v>1.8867500000000001</c:v>
                </c:pt>
                <c:pt idx="9">
                  <c:v>2.00075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DA-4263-A04A-476472A388EB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3.9689670972611528E-17"/>
                  <c:y val="7.262526704144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5-4FB1-BE7B-5C8AE04B0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ED7D3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2026</c:v>
                  </c:pt>
                  <c:pt idx="1">
                    <c:v>2027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2026</c:v>
                  </c:pt>
                  <c:pt idx="7">
                    <c:v>2027</c:v>
                  </c:pt>
                  <c:pt idx="8">
                    <c:v>2026</c:v>
                  </c:pt>
                  <c:pt idx="9">
                    <c:v>2027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3.55</c:v>
                </c:pt>
                <c:pt idx="1">
                  <c:v>3.21</c:v>
                </c:pt>
                <c:pt idx="2">
                  <c:v>0.60675000000000001</c:v>
                </c:pt>
                <c:pt idx="3">
                  <c:v>0.97324999999999995</c:v>
                </c:pt>
                <c:pt idx="4">
                  <c:v>2.6462500000000002</c:v>
                </c:pt>
                <c:pt idx="5">
                  <c:v>2.2274999999999996</c:v>
                </c:pt>
                <c:pt idx="6">
                  <c:v>5.3065000000000007</c:v>
                </c:pt>
                <c:pt idx="7">
                  <c:v>4.3249999999999993</c:v>
                </c:pt>
                <c:pt idx="8">
                  <c:v>1.8867500000000001</c:v>
                </c:pt>
                <c:pt idx="9">
                  <c:v>1.9944999999999999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DA-4263-A04A-476472A3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444553668193377E-2"/>
              <c:y val="0.322782817908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8142403563902"/>
          <c:y val="2.0215204077751146E-2"/>
          <c:w val="0.3518751576555127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1315754662793E-2"/>
          <c:y val="1.0454624990058061E-2"/>
          <c:w val="0.94170647446162858"/>
          <c:h val="0.90004740316551335"/>
        </c:manualLayout>
      </c:layout>
      <c:areaChart>
        <c:grouping val="stacked"/>
        <c:varyColors val="0"/>
        <c:ser>
          <c:idx val="0"/>
          <c:order val="0"/>
          <c:tx>
            <c:strRef>
              <c:f>'2.ЭЗӨ-3'!$A$3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'2.ЭЗӨ-3'!$B$3:$U$3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5.6344433679915928E-2</c:v>
                </c:pt>
                <c:pt idx="11">
                  <c:v>4.3216707990366476E-2</c:v>
                </c:pt>
                <c:pt idx="12">
                  <c:v>3.0766673986764248E-2</c:v>
                </c:pt>
                <c:pt idx="13">
                  <c:v>3.6237804828933573E-3</c:v>
                </c:pt>
                <c:pt idx="14">
                  <c:v>-2.2360379749900461E-2</c:v>
                </c:pt>
                <c:pt idx="15">
                  <c:v>-2.8726697316343034E-2</c:v>
                </c:pt>
                <c:pt idx="16">
                  <c:v>-3.5579665272337795E-2</c:v>
                </c:pt>
                <c:pt idx="17">
                  <c:v>-4.0947642984825998E-2</c:v>
                </c:pt>
                <c:pt idx="18">
                  <c:v>-4.4908746130567841E-2</c:v>
                </c:pt>
                <c:pt idx="19">
                  <c:v>-5.194210045274527E-2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C-44AD-BC87-8AFAF0331913}"/>
            </c:ext>
          </c:extLst>
        </c:ser>
        <c:ser>
          <c:idx val="1"/>
          <c:order val="1"/>
          <c:tx>
            <c:strRef>
              <c:f>'2.ЭЗӨ-3'!$A$4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'2.ЭЗӨ-3'!$B$4:$U$4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6.943960844471686E-3</c:v>
                </c:pt>
                <c:pt idx="12">
                  <c:v>1.5789075540171282E-2</c:v>
                </c:pt>
                <c:pt idx="13">
                  <c:v>2.5419142633474667E-2</c:v>
                </c:pt>
                <c:pt idx="14">
                  <c:v>3.5739952658589869E-2</c:v>
                </c:pt>
                <c:pt idx="15">
                  <c:v>4.0279750998511672E-2</c:v>
                </c:pt>
                <c:pt idx="16">
                  <c:v>4.3572859008372704E-2</c:v>
                </c:pt>
                <c:pt idx="17">
                  <c:v>4.6528772450540649E-2</c:v>
                </c:pt>
                <c:pt idx="18">
                  <c:v>4.9072788208845426E-2</c:v>
                </c:pt>
                <c:pt idx="19">
                  <c:v>5.0946319542836453E-2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C-44AD-BC87-8AFAF0331913}"/>
            </c:ext>
          </c:extLst>
        </c:ser>
        <c:ser>
          <c:idx val="2"/>
          <c:order val="2"/>
          <c:tx>
            <c:strRef>
              <c:f>'2.ЭЗӨ-3'!$A$5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'2.ЭЗӨ-3'!$B$5:$U$5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4.0318331119792994E-3</c:v>
                </c:pt>
                <c:pt idx="12">
                  <c:v>9.1992246140664147E-3</c:v>
                </c:pt>
                <c:pt idx="13">
                  <c:v>1.484141311630327E-2</c:v>
                </c:pt>
                <c:pt idx="14">
                  <c:v>2.0905087328557448E-2</c:v>
                </c:pt>
                <c:pt idx="15">
                  <c:v>2.3668746733166435E-2</c:v>
                </c:pt>
                <c:pt idx="16">
                  <c:v>2.5689118323025006E-2</c:v>
                </c:pt>
                <c:pt idx="17">
                  <c:v>2.748436360198192E-2</c:v>
                </c:pt>
                <c:pt idx="18">
                  <c:v>2.9010948474802012E-2</c:v>
                </c:pt>
                <c:pt idx="19">
                  <c:v>3.0170948715955603E-2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C-44AD-BC87-8AFAF0331913}"/>
            </c:ext>
          </c:extLst>
        </c:ser>
        <c:ser>
          <c:idx val="3"/>
          <c:order val="3"/>
          <c:tx>
            <c:strRef>
              <c:f>'2.ЭЗӨ-3'!$A$6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3.454794259674987E-3</c:v>
                </c:pt>
                <c:pt idx="12">
                  <c:v>7.9008818305217332E-3</c:v>
                </c:pt>
                <c:pt idx="13">
                  <c:v>1.2764841773917235E-2</c:v>
                </c:pt>
                <c:pt idx="14">
                  <c:v>1.8001851595478291E-2</c:v>
                </c:pt>
                <c:pt idx="15">
                  <c:v>2.0445093952071058E-2</c:v>
                </c:pt>
                <c:pt idx="16">
                  <c:v>2.2239822457690517E-2</c:v>
                </c:pt>
                <c:pt idx="17">
                  <c:v>2.3823897995003174E-2</c:v>
                </c:pt>
                <c:pt idx="18">
                  <c:v>2.516068037318564E-2</c:v>
                </c:pt>
                <c:pt idx="19">
                  <c:v>2.6197416506744897E-2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C-44AD-BC87-8AFAF0331913}"/>
            </c:ext>
          </c:extLst>
        </c:ser>
        <c:ser>
          <c:idx val="4"/>
          <c:order val="4"/>
          <c:tx>
            <c:strRef>
              <c:f>'2.ЭЗӨ-3'!$A$7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3.5013907614294126E-3</c:v>
                </c:pt>
                <c:pt idx="12">
                  <c:v>8.0244473282196083E-3</c:v>
                </c:pt>
                <c:pt idx="13">
                  <c:v>1.2981330177867623E-2</c:v>
                </c:pt>
                <c:pt idx="14">
                  <c:v>1.8327452733313709E-2</c:v>
                </c:pt>
                <c:pt idx="15">
                  <c:v>2.0874709694028937E-2</c:v>
                </c:pt>
                <c:pt idx="16">
                  <c:v>2.2753586698319728E-2</c:v>
                </c:pt>
                <c:pt idx="17">
                  <c:v>2.4401845181358361E-2</c:v>
                </c:pt>
                <c:pt idx="18">
                  <c:v>2.578351353670506E-2</c:v>
                </c:pt>
                <c:pt idx="19">
                  <c:v>2.6874895583455682E-2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C-44AD-BC87-8AFAF0331913}"/>
            </c:ext>
          </c:extLst>
        </c:ser>
        <c:ser>
          <c:idx val="5"/>
          <c:order val="5"/>
          <c:tx>
            <c:strRef>
              <c:f>'2.ЭЗӨ-3'!$A$8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4.2075517598068046E-3</c:v>
                </c:pt>
                <c:pt idx="12">
                  <c:v>9.6652117051521103E-3</c:v>
                </c:pt>
                <c:pt idx="13">
                  <c:v>1.5657842078282237E-2</c:v>
                </c:pt>
                <c:pt idx="14">
                  <c:v>2.2133025126036775E-2</c:v>
                </c:pt>
                <c:pt idx="15">
                  <c:v>2.52890801506791E-2</c:v>
                </c:pt>
                <c:pt idx="16">
                  <c:v>2.7626877642577208E-2</c:v>
                </c:pt>
                <c:pt idx="17">
                  <c:v>2.9664204171041746E-2</c:v>
                </c:pt>
                <c:pt idx="18">
                  <c:v>3.1360097532581822E-2</c:v>
                </c:pt>
                <c:pt idx="19">
                  <c:v>3.272626736233674E-2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9C-44AD-BC87-8AFAF0331913}"/>
            </c:ext>
          </c:extLst>
        </c:ser>
        <c:ser>
          <c:idx val="6"/>
          <c:order val="6"/>
          <c:tx>
            <c:strRef>
              <c:f>'2.ЭЗӨ-3'!$A$9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'2.ЭЗӨ-3'!$B$9:$U$9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7.5710040130765321E-3</c:v>
                </c:pt>
                <c:pt idx="12">
                  <c:v>1.7452081304784706E-2</c:v>
                </c:pt>
                <c:pt idx="13">
                  <c:v>2.8332969843294597E-2</c:v>
                </c:pt>
                <c:pt idx="14">
                  <c:v>4.0122696726013984E-2</c:v>
                </c:pt>
                <c:pt idx="15">
                  <c:v>4.6064607667141606E-2</c:v>
                </c:pt>
                <c:pt idx="16">
                  <c:v>5.0491640157465094E-2</c:v>
                </c:pt>
                <c:pt idx="17">
                  <c:v>5.4311892390316106E-2</c:v>
                </c:pt>
                <c:pt idx="18">
                  <c:v>5.74605472222234E-2</c:v>
                </c:pt>
                <c:pt idx="19">
                  <c:v>6.0071120801928897E-2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7"/>
          <c:order val="7"/>
          <c:tx>
            <c:strRef>
              <c:f>'2.ЭЗӨ-3'!$A$10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'2.ЭЗӨ-3'!$B$10:$U$10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5.6344433679915928E-2</c:v>
                </c:pt>
                <c:pt idx="11">
                  <c:v>5.7647296206492449E-2</c:v>
                </c:pt>
                <c:pt idx="12">
                  <c:v>6.3655855971523678E-2</c:v>
                </c:pt>
                <c:pt idx="13">
                  <c:v>5.664917800658853E-2</c:v>
                </c:pt>
                <c:pt idx="14">
                  <c:v>5.2286511832725147E-2</c:v>
                </c:pt>
                <c:pt idx="15">
                  <c:v>5.5666894367406128E-2</c:v>
                </c:pt>
                <c:pt idx="16">
                  <c:v>5.5922134516750432E-2</c:v>
                </c:pt>
                <c:pt idx="17">
                  <c:v>5.6889391062699746E-2</c:v>
                </c:pt>
                <c:pt idx="18">
                  <c:v>5.8335670926265237E-2</c:v>
                </c:pt>
                <c:pt idx="19">
                  <c:v>5.5372584312791684E-2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49C-44AD-BC87-8AFAF0331913}"/>
            </c:ext>
          </c:extLst>
        </c:ser>
        <c:ser>
          <c:idx val="8"/>
          <c:order val="8"/>
          <c:tx>
            <c:strRef>
              <c:f>'2.ЭЗӨ-3'!$A$11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'2.ЭЗӨ-3'!$B$11:$U$11</c:f>
              <c:numCache>
                <c:formatCode>0.0%</c:formatCode>
                <c:ptCount val="20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5.5572888990313984E-2</c:v>
                </c:pt>
                <c:pt idx="11">
                  <c:v>5.7691721269666374E-2</c:v>
                </c:pt>
                <c:pt idx="12">
                  <c:v>6.3293178654828974E-2</c:v>
                </c:pt>
                <c:pt idx="13">
                  <c:v>5.567033782889097E-2</c:v>
                </c:pt>
                <c:pt idx="14">
                  <c:v>5.3530898433922669E-2</c:v>
                </c:pt>
                <c:pt idx="15">
                  <c:v>5.6046049316931912E-2</c:v>
                </c:pt>
                <c:pt idx="16">
                  <c:v>5.7883531586993886E-2</c:v>
                </c:pt>
                <c:pt idx="17">
                  <c:v>6.0468281457182194E-2</c:v>
                </c:pt>
                <c:pt idx="18">
                  <c:v>6.1027075186454116E-2</c:v>
                </c:pt>
                <c:pt idx="19">
                  <c:v>5.765723115413901E-2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solidFill>
          <a:schemeClr val="bg1"/>
        </a:solidFill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2508819990933004E-2"/>
          <c:y val="5.1241887285300054E-2"/>
          <c:w val="0.34586517274900674"/>
          <c:h val="0.134809325223798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'4.1.3'!$I$36:$I$63</c:f>
              <c:numCache>
                <c:formatCode>0.0%</c:formatCode>
                <c:ptCount val="28"/>
                <c:pt idx="0">
                  <c:v>0.36482949599999998</c:v>
                </c:pt>
                <c:pt idx="1">
                  <c:v>0.32668692000000005</c:v>
                </c:pt>
                <c:pt idx="2">
                  <c:v>0.3373680200000001</c:v>
                </c:pt>
                <c:pt idx="3">
                  <c:v>0.4994321599999999</c:v>
                </c:pt>
                <c:pt idx="4">
                  <c:v>9.1327229999999981E-2</c:v>
                </c:pt>
                <c:pt idx="5">
                  <c:v>5.054403000000008E-2</c:v>
                </c:pt>
                <c:pt idx="6">
                  <c:v>-0.12889229999999999</c:v>
                </c:pt>
                <c:pt idx="7">
                  <c:v>-0.34756867000000002</c:v>
                </c:pt>
                <c:pt idx="8">
                  <c:v>-6.2097679999999968E-2</c:v>
                </c:pt>
                <c:pt idx="9">
                  <c:v>-0.14353629000000012</c:v>
                </c:pt>
                <c:pt idx="10">
                  <c:v>-0.13262814000000006</c:v>
                </c:pt>
                <c:pt idx="11">
                  <c:v>-8.830297999999985E-2</c:v>
                </c:pt>
                <c:pt idx="12">
                  <c:v>-6.9482540000000051E-2</c:v>
                </c:pt>
                <c:pt idx="13">
                  <c:v>-3.1079459999999982E-2</c:v>
                </c:pt>
                <c:pt idx="14">
                  <c:v>-2.6819050000000004E-2</c:v>
                </c:pt>
                <c:pt idx="15">
                  <c:v>-0.12485987000000008</c:v>
                </c:pt>
                <c:pt idx="16">
                  <c:v>-0.21100947999999989</c:v>
                </c:pt>
                <c:pt idx="17">
                  <c:v>-0.24254036999999998</c:v>
                </c:pt>
                <c:pt idx="18">
                  <c:v>-0.166534609</c:v>
                </c:pt>
                <c:pt idx="19">
                  <c:v>7.2321999999999773E-4</c:v>
                </c:pt>
                <c:pt idx="20">
                  <c:v>7.0296170000000019E-2</c:v>
                </c:pt>
                <c:pt idx="21">
                  <c:v>0.12522349000000005</c:v>
                </c:pt>
                <c:pt idx="22">
                  <c:v>0.11871012899999997</c:v>
                </c:pt>
                <c:pt idx="23">
                  <c:v>1.3512599999999963E-3</c:v>
                </c:pt>
                <c:pt idx="24">
                  <c:v>-5.2068300000000109E-2</c:v>
                </c:pt>
                <c:pt idx="25">
                  <c:v>-4.2065070000000017E-2</c:v>
                </c:pt>
                <c:pt idx="26">
                  <c:v>-2.6776810000000068E-2</c:v>
                </c:pt>
                <c:pt idx="27">
                  <c:v>-6.7459199999998984E-3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'4.1.3'!$J$36:$J$63</c:f>
              <c:numCache>
                <c:formatCode>0.0%</c:formatCode>
                <c:ptCount val="28"/>
                <c:pt idx="0">
                  <c:v>-1.5628928E-2</c:v>
                </c:pt>
                <c:pt idx="1">
                  <c:v>-0.17900375599999996</c:v>
                </c:pt>
                <c:pt idx="2">
                  <c:v>-0.15448585400000006</c:v>
                </c:pt>
                <c:pt idx="3">
                  <c:v>-0.16439126000000001</c:v>
                </c:pt>
                <c:pt idx="4">
                  <c:v>-0.14639923600000004</c:v>
                </c:pt>
                <c:pt idx="5">
                  <c:v>-0.14541612100000009</c:v>
                </c:pt>
                <c:pt idx="6">
                  <c:v>-0.11290009999999995</c:v>
                </c:pt>
                <c:pt idx="7">
                  <c:v>-4.3686837000000055E-2</c:v>
                </c:pt>
                <c:pt idx="8">
                  <c:v>4.7425370000000553E-3</c:v>
                </c:pt>
                <c:pt idx="9">
                  <c:v>8.3016680000000065E-2</c:v>
                </c:pt>
                <c:pt idx="10">
                  <c:v>8.3985731000000077E-2</c:v>
                </c:pt>
                <c:pt idx="11">
                  <c:v>2.2102001000000086E-2</c:v>
                </c:pt>
                <c:pt idx="12">
                  <c:v>2.4578856999999912E-2</c:v>
                </c:pt>
                <c:pt idx="13">
                  <c:v>-8.5235059999999412E-3</c:v>
                </c:pt>
                <c:pt idx="14">
                  <c:v>-2.3915977000000053E-2</c:v>
                </c:pt>
                <c:pt idx="15">
                  <c:v>1.8675554999999944E-2</c:v>
                </c:pt>
                <c:pt idx="16">
                  <c:v>-4.1776299999999366E-3</c:v>
                </c:pt>
                <c:pt idx="17">
                  <c:v>2.9818059999999493E-3</c:v>
                </c:pt>
                <c:pt idx="18">
                  <c:v>1.2238859999999362E-3</c:v>
                </c:pt>
                <c:pt idx="19">
                  <c:v>-8.0784229999999006E-3</c:v>
                </c:pt>
                <c:pt idx="20">
                  <c:v>-1.185632499999997E-2</c:v>
                </c:pt>
                <c:pt idx="21">
                  <c:v>-3.1193025999999974E-2</c:v>
                </c:pt>
                <c:pt idx="22">
                  <c:v>-2.4031999999999984E-2</c:v>
                </c:pt>
                <c:pt idx="23">
                  <c:v>-2.4825859000000037E-2</c:v>
                </c:pt>
                <c:pt idx="24">
                  <c:v>-2.132147400000008E-2</c:v>
                </c:pt>
                <c:pt idx="25">
                  <c:v>-2.111247700000007E-2</c:v>
                </c:pt>
                <c:pt idx="26">
                  <c:v>-2.263407000000001E-2</c:v>
                </c:pt>
                <c:pt idx="27">
                  <c:v>-1.9354251000000034E-2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'4.1.3'!$H$36:$H$63</c:f>
              <c:numCache>
                <c:formatCode>0.0%</c:formatCode>
                <c:ptCount val="28"/>
                <c:pt idx="0">
                  <c:v>0.34920057200000004</c:v>
                </c:pt>
                <c:pt idx="1">
                  <c:v>0.14768316100000001</c:v>
                </c:pt>
                <c:pt idx="2">
                  <c:v>0.18288216300000001</c:v>
                </c:pt>
                <c:pt idx="3">
                  <c:v>0.33504090000000003</c:v>
                </c:pt>
                <c:pt idx="4">
                  <c:v>-5.5072006999999985E-2</c:v>
                </c:pt>
                <c:pt idx="5">
                  <c:v>-9.4872088999999993E-2</c:v>
                </c:pt>
                <c:pt idx="6">
                  <c:v>-0.24179240200000002</c:v>
                </c:pt>
                <c:pt idx="7">
                  <c:v>-0.39125551000000003</c:v>
                </c:pt>
                <c:pt idx="8">
                  <c:v>-5.7355142000000046E-2</c:v>
                </c:pt>
                <c:pt idx="9">
                  <c:v>-6.0519613000000021E-2</c:v>
                </c:pt>
                <c:pt idx="10">
                  <c:v>-4.8642406999999964E-2</c:v>
                </c:pt>
                <c:pt idx="11">
                  <c:v>-6.6200976000000009E-2</c:v>
                </c:pt>
                <c:pt idx="12">
                  <c:v>-4.4903681999999986E-2</c:v>
                </c:pt>
                <c:pt idx="13">
                  <c:v>-3.9602961000000006E-2</c:v>
                </c:pt>
                <c:pt idx="14">
                  <c:v>-5.0735021999999998E-2</c:v>
                </c:pt>
                <c:pt idx="15">
                  <c:v>-0.10618432200000001</c:v>
                </c:pt>
                <c:pt idx="16">
                  <c:v>-0.21518711699999998</c:v>
                </c:pt>
                <c:pt idx="17">
                  <c:v>-0.23955856699999997</c:v>
                </c:pt>
                <c:pt idx="18">
                  <c:v>-0.16531072600000002</c:v>
                </c:pt>
                <c:pt idx="19">
                  <c:v>-7.3551940000000119E-3</c:v>
                </c:pt>
                <c:pt idx="20">
                  <c:v>5.8439842999999991E-2</c:v>
                </c:pt>
                <c:pt idx="21">
                  <c:v>9.4030465999999993E-2</c:v>
                </c:pt>
                <c:pt idx="22">
                  <c:v>9.4678129999999999E-2</c:v>
                </c:pt>
                <c:pt idx="23">
                  <c:v>-2.3474599000000006E-2</c:v>
                </c:pt>
                <c:pt idx="24">
                  <c:v>-7.3389771000000006E-2</c:v>
                </c:pt>
                <c:pt idx="25">
                  <c:v>-6.3177552999999984E-2</c:v>
                </c:pt>
                <c:pt idx="26">
                  <c:v>-4.9410878000000019E-2</c:v>
                </c:pt>
                <c:pt idx="27">
                  <c:v>-2.6100178999999991E-2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'4.1.3'!$K$36:$K$63</c:f>
              <c:numCache>
                <c:formatCode>0.0%</c:formatCode>
                <c:ptCount val="28"/>
                <c:pt idx="18">
                  <c:v>-0.16253575599999998</c:v>
                </c:pt>
                <c:pt idx="19">
                  <c:v>-7.3330040999999971E-2</c:v>
                </c:pt>
                <c:pt idx="20">
                  <c:v>-4.2173624000000028E-2</c:v>
                </c:pt>
                <c:pt idx="21">
                  <c:v>2.0284718999999996E-2</c:v>
                </c:pt>
                <c:pt idx="22">
                  <c:v>3.9780370000000002E-2</c:v>
                </c:pt>
                <c:pt idx="23">
                  <c:v>-1.1787063000000018E-2</c:v>
                </c:pt>
                <c:pt idx="24">
                  <c:v>-1.441931099999998E-2</c:v>
                </c:pt>
                <c:pt idx="25">
                  <c:v>-1.9479837999999992E-2</c:v>
                </c:pt>
                <c:pt idx="26">
                  <c:v>-2.5622875E-2</c:v>
                </c:pt>
                <c:pt idx="27">
                  <c:v>-2.3105792999999972E-2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777222475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тэнцэл'!$N$3:$AO$3</c15:sqref>
                  </c15:fullRef>
                </c:ext>
              </c:extLst>
              <c:f>'4.3 Төлбөрийн тэнцэл'!$Z$3:$AO$3</c:f>
              <c:numCache>
                <c:formatCode>0</c:formatCode>
                <c:ptCount val="16"/>
                <c:pt idx="0">
                  <c:v>-1098.2283831692184</c:v>
                </c:pt>
                <c:pt idx="1">
                  <c:v>-879.80329794588238</c:v>
                </c:pt>
                <c:pt idx="2">
                  <c:v>-429.0004106571464</c:v>
                </c:pt>
                <c:pt idx="3">
                  <c:v>-513.69144744131063</c:v>
                </c:pt>
                <c:pt idx="4">
                  <c:v>315.16475548270273</c:v>
                </c:pt>
                <c:pt idx="5">
                  <c:v>-94.009780210494682</c:v>
                </c:pt>
                <c:pt idx="6">
                  <c:v>208.84773563415865</c:v>
                </c:pt>
                <c:pt idx="7">
                  <c:v>-308.73653907595872</c:v>
                </c:pt>
                <c:pt idx="8">
                  <c:v>-536.95941582728267</c:v>
                </c:pt>
                <c:pt idx="9">
                  <c:v>-420.38392917638669</c:v>
                </c:pt>
                <c:pt idx="10">
                  <c:v>-743.17232366921996</c:v>
                </c:pt>
                <c:pt idx="11">
                  <c:v>-784.91885263375571</c:v>
                </c:pt>
                <c:pt idx="12">
                  <c:v>-958.51988202986422</c:v>
                </c:pt>
                <c:pt idx="13">
                  <c:v>-740.05082220966847</c:v>
                </c:pt>
                <c:pt idx="14">
                  <c:v>-226.91884598605515</c:v>
                </c:pt>
                <c:pt idx="15">
                  <c:v>-265.06548261436473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тэнцэл'!$N$4:$AO$4</c15:sqref>
                  </c15:fullRef>
                </c:ext>
              </c:extLst>
              <c:f>'4.3 Төлбөрийн тэнцэл'!$Z$4:$AO$4</c:f>
              <c:numCache>
                <c:formatCode>0</c:formatCode>
                <c:ptCount val="16"/>
                <c:pt idx="0">
                  <c:v>323.35009631576986</c:v>
                </c:pt>
                <c:pt idx="1">
                  <c:v>558.07654752330495</c:v>
                </c:pt>
                <c:pt idx="2">
                  <c:v>31.219848165958144</c:v>
                </c:pt>
                <c:pt idx="3">
                  <c:v>786.74486775183971</c:v>
                </c:pt>
                <c:pt idx="4">
                  <c:v>-478.82786649619203</c:v>
                </c:pt>
                <c:pt idx="5">
                  <c:v>597.00936298505871</c:v>
                </c:pt>
                <c:pt idx="6">
                  <c:v>159.46180734675832</c:v>
                </c:pt>
                <c:pt idx="7">
                  <c:v>1333.8452609797362</c:v>
                </c:pt>
                <c:pt idx="8">
                  <c:v>784.51582913778566</c:v>
                </c:pt>
                <c:pt idx="9">
                  <c:v>214.72671998580549</c:v>
                </c:pt>
                <c:pt idx="10">
                  <c:v>227.72970737812108</c:v>
                </c:pt>
                <c:pt idx="11">
                  <c:v>2273.972297089822</c:v>
                </c:pt>
                <c:pt idx="12">
                  <c:v>614.52181162209592</c:v>
                </c:pt>
                <c:pt idx="13">
                  <c:v>961.14194920492605</c:v>
                </c:pt>
                <c:pt idx="14">
                  <c:v>700.8947189602643</c:v>
                </c:pt>
                <c:pt idx="15">
                  <c:v>1171.0732230922017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тэнцэл'!$B$1:$AO$2</c15:sqref>
                  </c15:fullRef>
                </c:ext>
              </c:extLst>
              <c:f>'4.3 Төлбөрийн тэнцэл'!$N$1:$AO$2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тэнцэл'!$N$5:$AO$5</c15:sqref>
                  </c15:fullRef>
                </c:ext>
              </c:extLst>
              <c:f>'4.3 Төлбөрийн тэнцэл'!$Z$5:$AO$5</c:f>
              <c:numCache>
                <c:formatCode>0</c:formatCode>
                <c:ptCount val="16"/>
                <c:pt idx="0">
                  <c:v>-953.58303962821901</c:v>
                </c:pt>
                <c:pt idx="1">
                  <c:v>-104.3760373574829</c:v>
                </c:pt>
                <c:pt idx="2">
                  <c:v>-300.98345945306505</c:v>
                </c:pt>
                <c:pt idx="3">
                  <c:v>631.69732754442646</c:v>
                </c:pt>
                <c:pt idx="4">
                  <c:v>79.613095505381722</c:v>
                </c:pt>
                <c:pt idx="5">
                  <c:v>394.10505700656159</c:v>
                </c:pt>
                <c:pt idx="6">
                  <c:v>317.7196128083562</c:v>
                </c:pt>
                <c:pt idx="7">
                  <c:v>665.58671806047448</c:v>
                </c:pt>
                <c:pt idx="8">
                  <c:v>373.19372323641221</c:v>
                </c:pt>
                <c:pt idx="9">
                  <c:v>-430.50573230958997</c:v>
                </c:pt>
                <c:pt idx="10">
                  <c:v>-193.47538900908586</c:v>
                </c:pt>
                <c:pt idx="11">
                  <c:v>873.07292549508657</c:v>
                </c:pt>
                <c:pt idx="12">
                  <c:v>-602.06084266245</c:v>
                </c:pt>
                <c:pt idx="13">
                  <c:v>151.9300580932011</c:v>
                </c:pt>
                <c:pt idx="14">
                  <c:v>503.30560255627756</c:v>
                </c:pt>
                <c:pt idx="15">
                  <c:v>981.11778869397119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38758493972E-2"/>
          <c:y val="1.5653953995311942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тэнцэл'!$V$9:$AO$9</c15:sqref>
                  </c15:fullRef>
                </c:ext>
              </c:extLst>
              <c:f>'4.3 Төлбөрийн тэнцэл'!$Z$9:$AO$9</c:f>
              <c:numCache>
                <c:formatCode>#,##0</c:formatCode>
                <c:ptCount val="16"/>
                <c:pt idx="0">
                  <c:v>-58.108542566700137</c:v>
                </c:pt>
                <c:pt idx="1">
                  <c:v>-133.01490064669164</c:v>
                </c:pt>
                <c:pt idx="2">
                  <c:v>-256.56756800262178</c:v>
                </c:pt>
                <c:pt idx="3">
                  <c:v>-253.51227580662197</c:v>
                </c:pt>
                <c:pt idx="4">
                  <c:v>-250.31059920911684</c:v>
                </c:pt>
                <c:pt idx="5">
                  <c:v>-239.17959952329801</c:v>
                </c:pt>
                <c:pt idx="6">
                  <c:v>-190.11372513322451</c:v>
                </c:pt>
                <c:pt idx="7">
                  <c:v>-60.08809185574961</c:v>
                </c:pt>
                <c:pt idx="8" formatCode="0">
                  <c:v>-223.91285248784348</c:v>
                </c:pt>
                <c:pt idx="9" formatCode="0">
                  <c:v>-245.56828591013922</c:v>
                </c:pt>
                <c:pt idx="10" formatCode="0">
                  <c:v>-164.85775147052212</c:v>
                </c:pt>
                <c:pt idx="11" formatCode="0">
                  <c:v>-166.53599530799312</c:v>
                </c:pt>
                <c:pt idx="12" formatCode="0">
                  <c:v>-221.34247637170162</c:v>
                </c:pt>
                <c:pt idx="13" formatCode="0">
                  <c:v>-122.81362845074085</c:v>
                </c:pt>
                <c:pt idx="14" formatCode="0">
                  <c:v>-67.939733484262035</c:v>
                </c:pt>
                <c:pt idx="15" formatCode="0">
                  <c:v>-67.391336545821332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тэнцэл'!$V$10:$AO$10</c15:sqref>
                  </c15:fullRef>
                </c:ext>
              </c:extLst>
              <c:f>'4.3 Төлбөрийн тэнцэл'!$Z$10:$AO$10</c:f>
              <c:numCache>
                <c:formatCode>#,##0</c:formatCode>
                <c:ptCount val="16"/>
                <c:pt idx="0">
                  <c:v>-52.346450426151335</c:v>
                </c:pt>
                <c:pt idx="1">
                  <c:v>-66.891220134085728</c:v>
                </c:pt>
                <c:pt idx="2">
                  <c:v>-13.603366321471725</c:v>
                </c:pt>
                <c:pt idx="3">
                  <c:v>-152.50330990040447</c:v>
                </c:pt>
                <c:pt idx="4">
                  <c:v>-116.05449020902654</c:v>
                </c:pt>
                <c:pt idx="5">
                  <c:v>-40.868297692567836</c:v>
                </c:pt>
                <c:pt idx="6">
                  <c:v>82.345493268739546</c:v>
                </c:pt>
                <c:pt idx="7">
                  <c:v>-184.75482376993392</c:v>
                </c:pt>
                <c:pt idx="8" formatCode="0">
                  <c:v>-204.19133659001196</c:v>
                </c:pt>
                <c:pt idx="9" formatCode="0">
                  <c:v>-108.06008776399256</c:v>
                </c:pt>
                <c:pt idx="10" formatCode="0">
                  <c:v>91.833308685352932</c:v>
                </c:pt>
                <c:pt idx="11" formatCode="0">
                  <c:v>-173.62737133642753</c:v>
                </c:pt>
                <c:pt idx="12" formatCode="0">
                  <c:v>-200.08530317827501</c:v>
                </c:pt>
                <c:pt idx="13" formatCode="0">
                  <c:v>-65.082419900914488</c:v>
                </c:pt>
                <c:pt idx="14" formatCode="0">
                  <c:v>58.125585380485575</c:v>
                </c:pt>
                <c:pt idx="15" formatCode="0">
                  <c:v>-241.43343118891516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тэнцэл'!$V$11:$AO$11</c15:sqref>
                  </c15:fullRef>
                </c:ext>
              </c:extLst>
              <c:f>'4.3 Төлбөрийн тэнцэл'!$Z$11:$AO$11</c:f>
              <c:numCache>
                <c:formatCode>#,##0</c:formatCode>
                <c:ptCount val="16"/>
                <c:pt idx="0">
                  <c:v>-162.49538962529044</c:v>
                </c:pt>
                <c:pt idx="1">
                  <c:v>-58.92197830110306</c:v>
                </c:pt>
                <c:pt idx="2">
                  <c:v>-167.68506344010709</c:v>
                </c:pt>
                <c:pt idx="3">
                  <c:v>-61.974476728531229</c:v>
                </c:pt>
                <c:pt idx="4">
                  <c:v>-169.78457504167599</c:v>
                </c:pt>
                <c:pt idx="5">
                  <c:v>-64.474862072780837</c:v>
                </c:pt>
                <c:pt idx="6">
                  <c:v>-181.30610435971164</c:v>
                </c:pt>
                <c:pt idx="7">
                  <c:v>-84.308922491211405</c:v>
                </c:pt>
                <c:pt idx="8" formatCode="0">
                  <c:v>-187.37888772073956</c:v>
                </c:pt>
                <c:pt idx="9" formatCode="0">
                  <c:v>-71.447868992630575</c:v>
                </c:pt>
                <c:pt idx="10" formatCode="0">
                  <c:v>-212.79724903863288</c:v>
                </c:pt>
                <c:pt idx="11" formatCode="0">
                  <c:v>-89.63651214667172</c:v>
                </c:pt>
                <c:pt idx="12" formatCode="0">
                  <c:v>-215.9818194407911</c:v>
                </c:pt>
                <c:pt idx="13" formatCode="0">
                  <c:v>-86.473902633925775</c:v>
                </c:pt>
                <c:pt idx="14" formatCode="0">
                  <c:v>-178.89911389634676</c:v>
                </c:pt>
                <c:pt idx="15" formatCode="0">
                  <c:v>-87.5206324796562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6"/>
          <c:order val="4"/>
          <c:tx>
            <c:strRef>
              <c:f>'4.3 Төлбөрийн тэнцэл'!$A$12</c:f>
              <c:strCache>
                <c:ptCount val="1"/>
                <c:pt idx="0">
                  <c:v>Эрүүл мэнд</c:v>
                </c:pt>
              </c:strCache>
            </c:strRef>
          </c:tx>
          <c:spPr>
            <a:solidFill>
              <a:srgbClr val="F79300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тэнцэл'!$V$12:$AO$12</c15:sqref>
                  </c15:fullRef>
                </c:ext>
              </c:extLst>
              <c:f>'4.3 Төлбөрийн тэнцэл'!$Z$12:$AO$12</c:f>
              <c:numCache>
                <c:formatCode>0</c:formatCode>
                <c:ptCount val="16"/>
                <c:pt idx="0">
                  <c:v>-9.5605766351708006</c:v>
                </c:pt>
                <c:pt idx="1">
                  <c:v>-4.290896893743561</c:v>
                </c:pt>
                <c:pt idx="2">
                  <c:v>-31.850197076542941</c:v>
                </c:pt>
                <c:pt idx="3">
                  <c:v>-63.574313890147039</c:v>
                </c:pt>
                <c:pt idx="4">
                  <c:v>-36.461635544174861</c:v>
                </c:pt>
                <c:pt idx="5">
                  <c:v>-30.641582731119414</c:v>
                </c:pt>
                <c:pt idx="6">
                  <c:v>-34.690929998728365</c:v>
                </c:pt>
                <c:pt idx="7">
                  <c:v>-73.323075752223801</c:v>
                </c:pt>
                <c:pt idx="8">
                  <c:v>-57.93264358845304</c:v>
                </c:pt>
                <c:pt idx="9">
                  <c:v>-52.15798720871566</c:v>
                </c:pt>
                <c:pt idx="10">
                  <c:v>-9.7089634388066202</c:v>
                </c:pt>
                <c:pt idx="11">
                  <c:v>-14.785852421199408</c:v>
                </c:pt>
                <c:pt idx="12">
                  <c:v>-13.124284543862709</c:v>
                </c:pt>
                <c:pt idx="13">
                  <c:v>-15.278260354462549</c:v>
                </c:pt>
                <c:pt idx="14">
                  <c:v>-9.9902050508031195</c:v>
                </c:pt>
                <c:pt idx="15">
                  <c:v>-16.507166631051099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5-4441-A22D-F06A61EE9827}"/>
            </c:ext>
          </c:extLst>
        </c:ser>
        <c:ser>
          <c:idx val="4"/>
          <c:order val="5"/>
          <c:tx>
            <c:strRef>
              <c:f>'4.3 Төлбөрийн тэнцэл'!$A$13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тэнцэл'!$V$13:$AO$13</c15:sqref>
                  </c15:fullRef>
                </c:ext>
              </c:extLst>
              <c:f>'4.3 Төлбөрийн тэнцэл'!$Z$13:$AO$13</c:f>
              <c:numCache>
                <c:formatCode>#,##0</c:formatCode>
                <c:ptCount val="16"/>
                <c:pt idx="0">
                  <c:v>-77.054359092694298</c:v>
                </c:pt>
                <c:pt idx="1">
                  <c:v>-51.016592007702641</c:v>
                </c:pt>
                <c:pt idx="2">
                  <c:v>-175</c:v>
                </c:pt>
                <c:pt idx="3">
                  <c:v>-191.11512437871488</c:v>
                </c:pt>
                <c:pt idx="4">
                  <c:v>-123.79904037018974</c:v>
                </c:pt>
                <c:pt idx="5">
                  <c:v>-136.77929722444162</c:v>
                </c:pt>
                <c:pt idx="6">
                  <c:v>-152.78822455981782</c:v>
                </c:pt>
                <c:pt idx="7">
                  <c:v>-245.26885745338006</c:v>
                </c:pt>
                <c:pt idx="8" formatCode="0">
                  <c:v>-234.01957167249969</c:v>
                </c:pt>
                <c:pt idx="9" formatCode="0">
                  <c:v>-152.6190700700584</c:v>
                </c:pt>
                <c:pt idx="10" formatCode="0">
                  <c:v>-206.45252230446943</c:v>
                </c:pt>
                <c:pt idx="11" formatCode="0">
                  <c:v>-347.81214962657521</c:v>
                </c:pt>
                <c:pt idx="12" formatCode="0">
                  <c:v>-150.44068301983083</c:v>
                </c:pt>
                <c:pt idx="13" formatCode="0">
                  <c:v>-217.83195462321879</c:v>
                </c:pt>
                <c:pt idx="14" formatCode="0">
                  <c:v>-206.17</c:v>
                </c:pt>
                <c:pt idx="15" formatCode="0">
                  <c:v>-281.74311947861736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6"/>
          <c:tx>
            <c:strRef>
              <c:f>'4.3 Төлбөрийн тэнцэл'!$A$14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тэнцэл'!$V$14:$AO$14</c15:sqref>
                  </c15:fullRef>
                </c:ext>
              </c:extLst>
              <c:f>'4.3 Төлбөрийн тэнцэл'!$Z$14:$AO$14</c:f>
              <c:numCache>
                <c:formatCode>0</c:formatCode>
                <c:ptCount val="16"/>
                <c:pt idx="0">
                  <c:v>-90.568980569596405</c:v>
                </c:pt>
                <c:pt idx="1">
                  <c:v>-69.969454451287717</c:v>
                </c:pt>
                <c:pt idx="2">
                  <c:v>-24.199040659698795</c:v>
                </c:pt>
                <c:pt idx="3">
                  <c:v>-94.140855561971307</c:v>
                </c:pt>
                <c:pt idx="4">
                  <c:v>-93.415750660921958</c:v>
                </c:pt>
                <c:pt idx="5">
                  <c:v>-72.215049454704243</c:v>
                </c:pt>
                <c:pt idx="6">
                  <c:v>-18.092421899944469</c:v>
                </c:pt>
                <c:pt idx="7">
                  <c:v>-75.901650134897025</c:v>
                </c:pt>
                <c:pt idx="8">
                  <c:v>-136.91526873407091</c:v>
                </c:pt>
                <c:pt idx="9">
                  <c:v>-17.873101407553641</c:v>
                </c:pt>
                <c:pt idx="10">
                  <c:v>-100.87084763541571</c:v>
                </c:pt>
                <c:pt idx="11">
                  <c:v>-229.86597425230542</c:v>
                </c:pt>
                <c:pt idx="12">
                  <c:v>-75.500579835844022</c:v>
                </c:pt>
                <c:pt idx="13">
                  <c:v>-103.36145949056781</c:v>
                </c:pt>
                <c:pt idx="14">
                  <c:v>-118.31120752236328</c:v>
                </c:pt>
                <c:pt idx="15">
                  <c:v>-149.90126465816078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тэнцэл'!$V$8:$AO$8</c15:sqref>
                  </c15:fullRef>
                </c:ext>
              </c:extLst>
              <c:f>'4.3 Төлбөрийн тэнцэл'!$Z$8:$AO$8</c:f>
              <c:numCache>
                <c:formatCode>#,##0</c:formatCode>
                <c:ptCount val="16"/>
                <c:pt idx="0">
                  <c:v>-450.13429891560338</c:v>
                </c:pt>
                <c:pt idx="1">
                  <c:v>-384.10504243461435</c:v>
                </c:pt>
                <c:pt idx="2">
                  <c:v>-668.90523550044236</c:v>
                </c:pt>
                <c:pt idx="3">
                  <c:v>-816.82035626639095</c:v>
                </c:pt>
                <c:pt idx="4">
                  <c:v>-789.82609103510595</c:v>
                </c:pt>
                <c:pt idx="5">
                  <c:v>-584.15868869891199</c:v>
                </c:pt>
                <c:pt idx="6">
                  <c:v>-494.64591268268725</c:v>
                </c:pt>
                <c:pt idx="7">
                  <c:v>-723.64542145739574</c:v>
                </c:pt>
                <c:pt idx="8" formatCode="0">
                  <c:v>-1044.3505607936186</c:v>
                </c:pt>
                <c:pt idx="9" formatCode="0">
                  <c:v>-647.72640135309007</c:v>
                </c:pt>
                <c:pt idx="10" formatCode="0">
                  <c:v>-602.85402520249386</c:v>
                </c:pt>
                <c:pt idx="11" formatCode="0">
                  <c:v>-1022.2638550911726</c:v>
                </c:pt>
                <c:pt idx="12" formatCode="0">
                  <c:v>-876.47514639030533</c:v>
                </c:pt>
                <c:pt idx="13" formatCode="0">
                  <c:v>-610.84162545383026</c:v>
                </c:pt>
                <c:pt idx="14" formatCode="0">
                  <c:v>-523.18467457328961</c:v>
                </c:pt>
                <c:pt idx="15" formatCode="0">
                  <c:v>-844.49695098222196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7.6750133425908071E-2"/>
          <c:y val="0.62951239705378437"/>
          <c:w val="0.39413350292556992"/>
          <c:h val="0.2412049720961886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тэнцэл'!$A$17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тэнцэл'!$J$17:$AO$17</c15:sqref>
                  </c15:fullRef>
                </c:ext>
              </c:extLst>
              <c:f>'4.3 Төлбөрийн тэнцэл'!$Z$17:$AO$17</c:f>
              <c:numCache>
                <c:formatCode>0.0</c:formatCode>
                <c:ptCount val="16"/>
                <c:pt idx="0" formatCode="0">
                  <c:v>47.303145317686614</c:v>
                </c:pt>
                <c:pt idx="1" formatCode="0">
                  <c:v>60.467694578160099</c:v>
                </c:pt>
                <c:pt idx="2" formatCode="0">
                  <c:v>53.433826660411114</c:v>
                </c:pt>
                <c:pt idx="3" formatCode="0">
                  <c:v>49.747323375405742</c:v>
                </c:pt>
                <c:pt idx="4" formatCode="0">
                  <c:v>48.107255902008944</c:v>
                </c:pt>
                <c:pt idx="5" formatCode="0">
                  <c:v>63.964781008514869</c:v>
                </c:pt>
                <c:pt idx="6" formatCode="0">
                  <c:v>61.777971801975475</c:v>
                </c:pt>
                <c:pt idx="7" formatCode="0">
                  <c:v>51.454334227084772</c:v>
                </c:pt>
                <c:pt idx="8" formatCode="0">
                  <c:v>70.547934726833546</c:v>
                </c:pt>
                <c:pt idx="9" formatCode="0">
                  <c:v>76.908274932399621</c:v>
                </c:pt>
                <c:pt idx="10" formatCode="0">
                  <c:v>84.607755536437026</c:v>
                </c:pt>
                <c:pt idx="11" formatCode="0">
                  <c:v>71.704771765564004</c:v>
                </c:pt>
                <c:pt idx="12" formatCode="0">
                  <c:v>47.871647545002475</c:v>
                </c:pt>
                <c:pt idx="13" formatCode="0">
                  <c:v>80.17785336239362</c:v>
                </c:pt>
                <c:pt idx="14" formatCode="0">
                  <c:v>51.209999999999994</c:v>
                </c:pt>
                <c:pt idx="15" formatCode="0">
                  <c:v>71.339361024183091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тэнцэл'!$A$18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тэнцэл'!$J$18:$AO$18</c15:sqref>
                  </c15:fullRef>
                </c:ext>
              </c:extLst>
              <c:f>'4.3 Төлбөрийн тэнцэл'!$Z$18:$AO$18</c:f>
              <c:numCache>
                <c:formatCode>#,##0</c:formatCode>
                <c:ptCount val="16"/>
                <c:pt idx="0" formatCode="0">
                  <c:v>-469.97001514550902</c:v>
                </c:pt>
                <c:pt idx="1" formatCode="0">
                  <c:v>-300.37386343818071</c:v>
                </c:pt>
                <c:pt idx="2" formatCode="0">
                  <c:v>-386.84806785625824</c:v>
                </c:pt>
                <c:pt idx="3" formatCode="0">
                  <c:v>-362.45868366770122</c:v>
                </c:pt>
                <c:pt idx="4" formatCode="0">
                  <c:v>-384.66933448639799</c:v>
                </c:pt>
                <c:pt idx="5" formatCode="0">
                  <c:v>-384.66140023053543</c:v>
                </c:pt>
                <c:pt idx="6" formatCode="0">
                  <c:v>-388.59226545123528</c:v>
                </c:pt>
                <c:pt idx="7" formatCode="0">
                  <c:v>-477.83272506419183</c:v>
                </c:pt>
                <c:pt idx="8" formatCode="0">
                  <c:v>-494.44884328102944</c:v>
                </c:pt>
                <c:pt idx="9" formatCode="0">
                  <c:v>-750.76936861634772</c:v>
                </c:pt>
                <c:pt idx="10" formatCode="0">
                  <c:v>-585.39801839361257</c:v>
                </c:pt>
                <c:pt idx="11" formatCode="0">
                  <c:v>-370.93220790311841</c:v>
                </c:pt>
                <c:pt idx="12" formatCode="0">
                  <c:v>-390.4857557815323</c:v>
                </c:pt>
                <c:pt idx="13" formatCode="0">
                  <c:v>-561.82025809595302</c:v>
                </c:pt>
                <c:pt idx="14" formatCode="0">
                  <c:v>-776.29</c:v>
                </c:pt>
                <c:pt idx="15" formatCode="0">
                  <c:v>-1203.429437052559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тэнцэл'!$A$19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тэнцэл'!$J$19:$AO$19</c15:sqref>
                  </c15:fullRef>
                </c:ext>
              </c:extLst>
              <c:f>'4.3 Төлбөрийн тэнцэл'!$Z$19:$AO$19</c:f>
              <c:numCache>
                <c:formatCode>#,##0</c:formatCode>
                <c:ptCount val="16"/>
                <c:pt idx="0" formatCode="0">
                  <c:v>-66.646289329074435</c:v>
                </c:pt>
                <c:pt idx="1" formatCode="0">
                  <c:v>-64.860195303351389</c:v>
                </c:pt>
                <c:pt idx="2" formatCode="0">
                  <c:v>-63.639945519715639</c:v>
                </c:pt>
                <c:pt idx="3" formatCode="0">
                  <c:v>-61.277282193692074</c:v>
                </c:pt>
                <c:pt idx="4" formatCode="0">
                  <c:v>-46.141180561344179</c:v>
                </c:pt>
                <c:pt idx="5" formatCode="0">
                  <c:v>-62.167510023560986</c:v>
                </c:pt>
                <c:pt idx="6" formatCode="0">
                  <c:v>-49.324718106513373</c:v>
                </c:pt>
                <c:pt idx="7" formatCode="0">
                  <c:v>-39.445796546404807</c:v>
                </c:pt>
                <c:pt idx="8" formatCode="0">
                  <c:v>-36.120592869164433</c:v>
                </c:pt>
                <c:pt idx="9" formatCode="0">
                  <c:v>-45.720396130154114</c:v>
                </c:pt>
                <c:pt idx="10" formatCode="0">
                  <c:v>-51.340047969221793</c:v>
                </c:pt>
                <c:pt idx="11" formatCode="0">
                  <c:v>-56.230915650833524</c:v>
                </c:pt>
                <c:pt idx="12" formatCode="0">
                  <c:v>-85.174028559443371</c:v>
                </c:pt>
                <c:pt idx="13" formatCode="0">
                  <c:v>-89.060505029612358</c:v>
                </c:pt>
                <c:pt idx="14" formatCode="0">
                  <c:v>-86.56</c:v>
                </c:pt>
                <c:pt idx="15" formatCode="0">
                  <c:v>-74.018168008838316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тэнцэл'!$A$20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тэнцэл'!$J$20:$AO$20</c15:sqref>
                  </c15:fullRef>
                </c:ext>
              </c:extLst>
              <c:f>'4.3 Төлбөрийн тэнцэл'!$Z$20:$AO$20</c:f>
              <c:numCache>
                <c:formatCode>#,##0</c:formatCode>
                <c:ptCount val="16"/>
                <c:pt idx="0" formatCode="0">
                  <c:v>-28.448239803749473</c:v>
                </c:pt>
                <c:pt idx="1" formatCode="0">
                  <c:v>-137.94120747492536</c:v>
                </c:pt>
                <c:pt idx="2" formatCode="0">
                  <c:v>-136.27289890625158</c:v>
                </c:pt>
                <c:pt idx="3" formatCode="0">
                  <c:v>-159.18055146695121</c:v>
                </c:pt>
                <c:pt idx="4" formatCode="0">
                  <c:v>-64.896197555383054</c:v>
                </c:pt>
                <c:pt idx="5" formatCode="0">
                  <c:v>-216.92445266691283</c:v>
                </c:pt>
                <c:pt idx="6" formatCode="0">
                  <c:v>-149.98367260275967</c:v>
                </c:pt>
                <c:pt idx="7" formatCode="0">
                  <c:v>-245.2672181589391</c:v>
                </c:pt>
                <c:pt idx="8" formatCode="0">
                  <c:v>-165.44336090528967</c:v>
                </c:pt>
                <c:pt idx="9" formatCode="0">
                  <c:v>-145.94189388225513</c:v>
                </c:pt>
                <c:pt idx="10" formatCode="0">
                  <c:v>-197.98636235258863</c:v>
                </c:pt>
                <c:pt idx="11" formatCode="0">
                  <c:v>-142.95759609979189</c:v>
                </c:pt>
                <c:pt idx="12" formatCode="0">
                  <c:v>-147.77415030978972</c:v>
                </c:pt>
                <c:pt idx="13" formatCode="0">
                  <c:v>-124.27047408610295</c:v>
                </c:pt>
                <c:pt idx="14" formatCode="0">
                  <c:v>-194.54</c:v>
                </c:pt>
                <c:pt idx="15" formatCode="0">
                  <c:v>-136.42539661194297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тэнцэл'!$A$21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тэнцэл'!$J$21:$AO$21</c15:sqref>
                  </c15:fullRef>
                </c:ext>
              </c:extLst>
              <c:f>'4.3 Төлбөрийн тэнцэл'!$Z$21:$AO$21</c:f>
              <c:numCache>
                <c:formatCode>#,##0</c:formatCode>
                <c:ptCount val="16"/>
                <c:pt idx="0" formatCode="0">
                  <c:v>0.31969115928819347</c:v>
                </c:pt>
                <c:pt idx="1" formatCode="0">
                  <c:v>0.73140396711604083</c:v>
                </c:pt>
                <c:pt idx="2" formatCode="0">
                  <c:v>2.5496998547673715</c:v>
                </c:pt>
                <c:pt idx="3" formatCode="0">
                  <c:v>5.272569312446624</c:v>
                </c:pt>
                <c:pt idx="4" formatCode="0">
                  <c:v>10.718379156111499</c:v>
                </c:pt>
                <c:pt idx="5" formatCode="0">
                  <c:v>9.712391983782263</c:v>
                </c:pt>
                <c:pt idx="6" formatCode="0">
                  <c:v>14.103795381567439</c:v>
                </c:pt>
                <c:pt idx="7" formatCode="0">
                  <c:v>19.11019050215458</c:v>
                </c:pt>
                <c:pt idx="8" formatCode="0">
                  <c:v>20.191712907711665</c:v>
                </c:pt>
                <c:pt idx="9" formatCode="0">
                  <c:v>19.915326252640547</c:v>
                </c:pt>
                <c:pt idx="10" formatCode="0">
                  <c:v>15.608170469242349</c:v>
                </c:pt>
                <c:pt idx="11" formatCode="0">
                  <c:v>12.845851334996869</c:v>
                </c:pt>
                <c:pt idx="12" formatCode="0">
                  <c:v>20.21044856862483</c:v>
                </c:pt>
                <c:pt idx="13" formatCode="0">
                  <c:v>16.297835687411066</c:v>
                </c:pt>
                <c:pt idx="14" formatCode="0">
                  <c:v>19.670000000000002</c:v>
                </c:pt>
                <c:pt idx="15" formatCode="0">
                  <c:v>21.5333850186279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тэнцэл'!$A$22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тэнцэл'!$J$22:$AO$22</c15:sqref>
                  </c15:fullRef>
                </c:ext>
              </c:extLst>
              <c:f>'4.3 Төлбөрийн тэнцэл'!$Z$22:$AO$22</c:f>
              <c:numCache>
                <c:formatCode>#,##0</c:formatCode>
                <c:ptCount val="16"/>
                <c:pt idx="0" formatCode="0">
                  <c:v>10.081063023500382</c:v>
                </c:pt>
                <c:pt idx="1" formatCode="0">
                  <c:v>1.2951528500019978</c:v>
                </c:pt>
                <c:pt idx="2" formatCode="0">
                  <c:v>6.5154574241665291</c:v>
                </c:pt>
                <c:pt idx="3" formatCode="0">
                  <c:v>10.949025715606419</c:v>
                </c:pt>
                <c:pt idx="4" formatCode="0">
                  <c:v>2.473548328396685</c:v>
                </c:pt>
                <c:pt idx="5" formatCode="0">
                  <c:v>0.13235974823119878</c:v>
                </c:pt>
                <c:pt idx="6" formatCode="0">
                  <c:v>-1.5055877299657647</c:v>
                </c:pt>
                <c:pt idx="7" formatCode="0">
                  <c:v>-2.8957454051926543</c:v>
                </c:pt>
                <c:pt idx="8" formatCode="0">
                  <c:v>-0.31748461351389656</c:v>
                </c:pt>
                <c:pt idx="9" formatCode="0">
                  <c:v>0.11671590977903923</c:v>
                </c:pt>
                <c:pt idx="10" formatCode="0">
                  <c:v>0.33037719837457807</c:v>
                </c:pt>
                <c:pt idx="11" formatCode="0">
                  <c:v>7.2697000054757266E-2</c:v>
                </c:pt>
                <c:pt idx="12" formatCode="0">
                  <c:v>-0.44868354954277884</c:v>
                </c:pt>
                <c:pt idx="13" formatCode="0">
                  <c:v>-0.44868354954277884</c:v>
                </c:pt>
                <c:pt idx="14" formatCode="0">
                  <c:v>0.84</c:v>
                </c:pt>
                <c:pt idx="15" formatCode="0">
                  <c:v>0.16434637953475095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тэнцэл'!$A$23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тэнцэл'!$J$23:$AO$23</c15:sqref>
                  </c15:fullRef>
                </c:ext>
              </c:extLst>
              <c:f>'4.3 Төлбөрийн тэнцэл'!$Z$23:$AO$23</c:f>
              <c:numCache>
                <c:formatCode>0</c:formatCode>
                <c:ptCount val="16"/>
                <c:pt idx="0">
                  <c:v>-267.44876757977931</c:v>
                </c:pt>
                <c:pt idx="1">
                  <c:v>-306.44017700618292</c:v>
                </c:pt>
                <c:pt idx="2">
                  <c:v>-524.26192834288042</c:v>
                </c:pt>
                <c:pt idx="3">
                  <c:v>-516.94759892488571</c:v>
                </c:pt>
                <c:pt idx="4">
                  <c:v>-434.40752921660817</c:v>
                </c:pt>
                <c:pt idx="5">
                  <c:v>-589.94383018048097</c:v>
                </c:pt>
                <c:pt idx="6">
                  <c:v>-513.52447670693118</c:v>
                </c:pt>
                <c:pt idx="7">
                  <c:v>-694.87696044548898</c:v>
                </c:pt>
                <c:pt idx="8">
                  <c:v>-605.59063403445225</c:v>
                </c:pt>
                <c:pt idx="9">
                  <c:v>-845.49134153393766</c:v>
                </c:pt>
                <c:pt idx="10">
                  <c:v>-734.17812551136899</c:v>
                </c:pt>
                <c:pt idx="11">
                  <c:v>-485.49739955312828</c:v>
                </c:pt>
                <c:pt idx="12">
                  <c:v>-555.80052208668076</c:v>
                </c:pt>
                <c:pt idx="13">
                  <c:v>-678.46635788820151</c:v>
                </c:pt>
                <c:pt idx="14">
                  <c:v>-985.65</c:v>
                </c:pt>
                <c:pt idx="15">
                  <c:v>-1320.9925686542526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501393290461023E-3"/>
          <c:y val="0.59563212382413522"/>
          <c:w val="0.61911166304426901"/>
          <c:h val="0.289421259106093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тэнцэл'!$A$26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тэнцэл'!$V$26:$AO$26</c15:sqref>
                  </c15:fullRef>
                </c:ext>
              </c:extLst>
              <c:f>'4.3 Төлбөрийн тэнцэл'!$Z$26:$AO$26</c:f>
              <c:numCache>
                <c:formatCode>0</c:formatCode>
                <c:ptCount val="16"/>
                <c:pt idx="0">
                  <c:v>-671.66112621956984</c:v>
                </c:pt>
                <c:pt idx="1">
                  <c:v>-123.77049270530252</c:v>
                </c:pt>
                <c:pt idx="2">
                  <c:v>-512.07015265639802</c:v>
                </c:pt>
                <c:pt idx="3">
                  <c:v>-1400.4849931312615</c:v>
                </c:pt>
                <c:pt idx="4">
                  <c:v>-308.05690442338869</c:v>
                </c:pt>
                <c:pt idx="5">
                  <c:v>-540.23296637300473</c:v>
                </c:pt>
                <c:pt idx="6">
                  <c:v>-545.1956225115697</c:v>
                </c:pt>
                <c:pt idx="7">
                  <c:v>-778.15057927541329</c:v>
                </c:pt>
                <c:pt idx="8">
                  <c:v>-674.30187666155643</c:v>
                </c:pt>
                <c:pt idx="9">
                  <c:v>-958.05820311957552</c:v>
                </c:pt>
                <c:pt idx="10">
                  <c:v>-414.40224069300587</c:v>
                </c:pt>
                <c:pt idx="11">
                  <c:v>-679.94746462774151</c:v>
                </c:pt>
                <c:pt idx="12">
                  <c:v>-430.70329161848889</c:v>
                </c:pt>
                <c:pt idx="13">
                  <c:v>-539.34186521745301</c:v>
                </c:pt>
                <c:pt idx="14">
                  <c:v>-853.41000000000008</c:v>
                </c:pt>
                <c:pt idx="15">
                  <c:v>-792.31835828116198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тэнцэл'!$A$27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тэнцэл'!$V$27:$AO$27</c15:sqref>
                  </c15:fullRef>
                </c:ext>
              </c:extLst>
              <c:f>'4.3 Төлбөрийн тэнцэл'!$Z$27:$AO$27</c:f>
              <c:numCache>
                <c:formatCode>0</c:formatCode>
                <c:ptCount val="16"/>
                <c:pt idx="0">
                  <c:v>105.98148675371314</c:v>
                </c:pt>
                <c:pt idx="1">
                  <c:v>29.173970637806704</c:v>
                </c:pt>
                <c:pt idx="2">
                  <c:v>29.56652526066037</c:v>
                </c:pt>
                <c:pt idx="3">
                  <c:v>258.03632729474953</c:v>
                </c:pt>
                <c:pt idx="4">
                  <c:v>-172.76334586931765</c:v>
                </c:pt>
                <c:pt idx="5">
                  <c:v>273.62597534800841</c:v>
                </c:pt>
                <c:pt idx="6">
                  <c:v>229.93554910085439</c:v>
                </c:pt>
                <c:pt idx="7">
                  <c:v>487.05269516860704</c:v>
                </c:pt>
                <c:pt idx="8">
                  <c:v>-6.9803252424764608</c:v>
                </c:pt>
                <c:pt idx="9">
                  <c:v>-198.56962120616581</c:v>
                </c:pt>
                <c:pt idx="10">
                  <c:v>-14.37216021683909</c:v>
                </c:pt>
                <c:pt idx="11">
                  <c:v>-884.73162161029143</c:v>
                </c:pt>
                <c:pt idx="12">
                  <c:v>-76.24850366300609</c:v>
                </c:pt>
                <c:pt idx="13">
                  <c:v>-52.917011109576201</c:v>
                </c:pt>
                <c:pt idx="14">
                  <c:v>-534.30999999999995</c:v>
                </c:pt>
                <c:pt idx="15">
                  <c:v>-169.19882494573201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тэнцэл'!$A$28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тэнцэл'!$V$28:$AO$28</c15:sqref>
                  </c15:fullRef>
                </c:ext>
              </c:extLst>
              <c:f>'4.3 Төлбөрийн тэнцэл'!$Z$28:$AO$28</c:f>
              <c:numCache>
                <c:formatCode>0</c:formatCode>
                <c:ptCount val="16"/>
                <c:pt idx="0">
                  <c:v>-6.5565615069538099</c:v>
                </c:pt>
                <c:pt idx="1">
                  <c:v>-16.999095130001201</c:v>
                </c:pt>
                <c:pt idx="2">
                  <c:v>0.256856301847807</c:v>
                </c:pt>
                <c:pt idx="3">
                  <c:v>-0.5806820147399947</c:v>
                </c:pt>
                <c:pt idx="4">
                  <c:v>-0.36911695061315036</c:v>
                </c:pt>
                <c:pt idx="5">
                  <c:v>-0.71480038785889222</c:v>
                </c:pt>
                <c:pt idx="6">
                  <c:v>-4.6064548366958391E-2</c:v>
                </c:pt>
                <c:pt idx="7">
                  <c:v>-1.0533403779826418</c:v>
                </c:pt>
                <c:pt idx="8">
                  <c:v>8.0929736463553841</c:v>
                </c:pt>
                <c:pt idx="9">
                  <c:v>-8.489340996924037</c:v>
                </c:pt>
                <c:pt idx="10">
                  <c:v>-7.1282211689124377</c:v>
                </c:pt>
                <c:pt idx="11">
                  <c:v>-5.3201712815327502</c:v>
                </c:pt>
                <c:pt idx="12">
                  <c:v>8.1428651075995102</c:v>
                </c:pt>
                <c:pt idx="13">
                  <c:v>6.9085423372759402</c:v>
                </c:pt>
                <c:pt idx="14">
                  <c:v>-1.02682343759057</c:v>
                </c:pt>
                <c:pt idx="15">
                  <c:v>-6.7832448397634399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тэнцэл'!$A$29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тэнцэл'!$V$29:$AO$29</c15:sqref>
                  </c15:fullRef>
                </c:ext>
              </c:extLst>
              <c:f>'4.3 Төлбөрийн тэнцэл'!$Z$29:$AO$29</c:f>
              <c:numCache>
                <c:formatCode>0</c:formatCode>
                <c:ptCount val="16"/>
                <c:pt idx="0">
                  <c:v>277.5737089664475</c:v>
                </c:pt>
                <c:pt idx="1">
                  <c:v>-523.26282735865516</c:v>
                </c:pt>
                <c:pt idx="2">
                  <c:v>502.00165687956104</c:v>
                </c:pt>
                <c:pt idx="3">
                  <c:v>405.00066183500974</c:v>
                </c:pt>
                <c:pt idx="4">
                  <c:v>981.69663732996878</c:v>
                </c:pt>
                <c:pt idx="5">
                  <c:v>-291.45937799464707</c:v>
                </c:pt>
                <c:pt idx="6">
                  <c:v>184.76503818775518</c:v>
                </c:pt>
                <c:pt idx="7">
                  <c:v>-995.62948674994959</c:v>
                </c:pt>
                <c:pt idx="8">
                  <c:v>-79.105220817887471</c:v>
                </c:pt>
                <c:pt idx="9">
                  <c:v>996.54569943789306</c:v>
                </c:pt>
                <c:pt idx="10">
                  <c:v>250.19861403457449</c:v>
                </c:pt>
                <c:pt idx="11">
                  <c:v>-652.98271762359821</c:v>
                </c:pt>
                <c:pt idx="12">
                  <c:v>-96.032978679485524</c:v>
                </c:pt>
                <c:pt idx="13">
                  <c:v>-344.42715257476698</c:v>
                </c:pt>
                <c:pt idx="14">
                  <c:v>725.88</c:v>
                </c:pt>
                <c:pt idx="15">
                  <c:v>-164.88744773059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тэнцэл'!$A$30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тэнцэл'!$V$30:$AO$30</c15:sqref>
                  </c15:fullRef>
                </c:ext>
              </c:extLst>
              <c:f>'4.3 Төлбөрийн тэнцэл'!$Z$30:$AO$30</c:f>
              <c:numCache>
                <c:formatCode>0</c:formatCode>
                <c:ptCount val="16"/>
                <c:pt idx="0">
                  <c:v>-294.66249200636287</c:v>
                </c:pt>
                <c:pt idx="1">
                  <c:v>-499.63584140848002</c:v>
                </c:pt>
                <c:pt idx="2">
                  <c:v>19.754885785671235</c:v>
                </c:pt>
                <c:pt idx="3">
                  <c:v>-738.02868601624232</c:v>
                </c:pt>
                <c:pt idx="4">
                  <c:v>500.50727008664933</c:v>
                </c:pt>
                <c:pt idx="5">
                  <c:v>-558.78116940750215</c:v>
                </c:pt>
                <c:pt idx="6">
                  <c:v>-130.54109977132703</c:v>
                </c:pt>
                <c:pt idx="7">
                  <c:v>-1287.7807112347386</c:v>
                </c:pt>
                <c:pt idx="8">
                  <c:v>-752.29444907556501</c:v>
                </c:pt>
                <c:pt idx="9">
                  <c:v>-168.57146588477224</c:v>
                </c:pt>
                <c:pt idx="10">
                  <c:v>-185.7040080441829</c:v>
                </c:pt>
                <c:pt idx="11">
                  <c:v>-2222.9819751431642</c:v>
                </c:pt>
                <c:pt idx="12">
                  <c:v>-594.84190885338103</c:v>
                </c:pt>
                <c:pt idx="13">
                  <c:v>-929.77748656452002</c:v>
                </c:pt>
                <c:pt idx="14">
                  <c:v>-662.86370863787295</c:v>
                </c:pt>
                <c:pt idx="15">
                  <c:v>-1133.1878757972499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ЭЗӨ'!$D$5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ЭЗӨ'!$E$5:$AV$5</c:f>
              <c:numCache>
                <c:formatCode>0.0</c:formatCode>
                <c:ptCount val="44"/>
                <c:pt idx="0">
                  <c:v>5.3873644254347708</c:v>
                </c:pt>
                <c:pt idx="1">
                  <c:v>4.0910983229695441</c:v>
                </c:pt>
                <c:pt idx="2">
                  <c:v>3.0196561464758576</c:v>
                </c:pt>
                <c:pt idx="3">
                  <c:v>2.5259770597973574</c:v>
                </c:pt>
                <c:pt idx="4">
                  <c:v>2.3967089167699518</c:v>
                </c:pt>
                <c:pt idx="5">
                  <c:v>2.3500369609001259</c:v>
                </c:pt>
                <c:pt idx="6">
                  <c:v>2.5133625200883802</c:v>
                </c:pt>
                <c:pt idx="7">
                  <c:v>3.0457852516189377</c:v>
                </c:pt>
                <c:pt idx="8">
                  <c:v>3.5727061660072001</c:v>
                </c:pt>
                <c:pt idx="9">
                  <c:v>3.91692724665611</c:v>
                </c:pt>
                <c:pt idx="10">
                  <c:v>4.3905453135913541</c:v>
                </c:pt>
                <c:pt idx="11">
                  <c:v>4.5744087064018224</c:v>
                </c:pt>
                <c:pt idx="12">
                  <c:v>4.7069021145479839</c:v>
                </c:pt>
                <c:pt idx="13">
                  <c:v>4.9828900561692757</c:v>
                </c:pt>
                <c:pt idx="14">
                  <c:v>5.1278966757249522</c:v>
                </c:pt>
                <c:pt idx="15">
                  <c:v>5.1389553678241384</c:v>
                </c:pt>
                <c:pt idx="16">
                  <c:v>5.1741459143993529</c:v>
                </c:pt>
                <c:pt idx="17">
                  <c:v>4.987978946950955</c:v>
                </c:pt>
                <c:pt idx="18">
                  <c:v>4.6817374887515806</c:v>
                </c:pt>
                <c:pt idx="19">
                  <c:v>4.3123912309448009</c:v>
                </c:pt>
                <c:pt idx="20">
                  <c:v>3.7004978902527963</c:v>
                </c:pt>
                <c:pt idx="21">
                  <c:v>3.5120598381599422</c:v>
                </c:pt>
                <c:pt idx="22">
                  <c:v>3.2236813403943687</c:v>
                </c:pt>
                <c:pt idx="23">
                  <c:v>2.8992476607629714</c:v>
                </c:pt>
                <c:pt idx="24">
                  <c:v>2.7925469387112933</c:v>
                </c:pt>
                <c:pt idx="25">
                  <c:v>2.3652120598709692</c:v>
                </c:pt>
                <c:pt idx="26">
                  <c:v>2.4146876128878114</c:v>
                </c:pt>
                <c:pt idx="27">
                  <c:v>3.1257177210697096</c:v>
                </c:pt>
                <c:pt idx="28">
                  <c:v>3.2731103378718096</c:v>
                </c:pt>
                <c:pt idx="29">
                  <c:v>3.2981554998503526</c:v>
                </c:pt>
                <c:pt idx="30">
                  <c:v>3.4490398418879353</c:v>
                </c:pt>
                <c:pt idx="31">
                  <c:v>3.3536168676964184</c:v>
                </c:pt>
                <c:pt idx="32">
                  <c:v>3.759078008214356</c:v>
                </c:pt>
                <c:pt idx="33">
                  <c:v>4.6010595322975689</c:v>
                </c:pt>
                <c:pt idx="34">
                  <c:v>5.0070192864341445</c:v>
                </c:pt>
                <c:pt idx="35">
                  <c:v>5.0664736383168263</c:v>
                </c:pt>
                <c:pt idx="36">
                  <c:v>4.982216315755239</c:v>
                </c:pt>
                <c:pt idx="37">
                  <c:v>4.8708897912415283</c:v>
                </c:pt>
                <c:pt idx="38">
                  <c:v>4.8531020056556518</c:v>
                </c:pt>
                <c:pt idx="39">
                  <c:v>4.9144403835216011</c:v>
                </c:pt>
                <c:pt idx="40">
                  <c:v>5.0145515654426598</c:v>
                </c:pt>
                <c:pt idx="41">
                  <c:v>5.112803005783717</c:v>
                </c:pt>
                <c:pt idx="42">
                  <c:v>5.3870295624792952</c:v>
                </c:pt>
                <c:pt idx="43">
                  <c:v>6.001594422229739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ЭЗӨ'!$E$6:$AV$6</c:f>
              <c:numCache>
                <c:formatCode>0.0</c:formatCode>
                <c:ptCount val="44"/>
                <c:pt idx="0">
                  <c:v>4.4789868030889801</c:v>
                </c:pt>
                <c:pt idx="1">
                  <c:v>3.5415139589434874</c:v>
                </c:pt>
                <c:pt idx="2">
                  <c:v>2.8305546264108639</c:v>
                </c:pt>
                <c:pt idx="3">
                  <c:v>2.3912426087546956</c:v>
                </c:pt>
                <c:pt idx="4">
                  <c:v>2.2316296336811092</c:v>
                </c:pt>
                <c:pt idx="5">
                  <c:v>2.360101480062049</c:v>
                </c:pt>
                <c:pt idx="6">
                  <c:v>2.791824300736101</c:v>
                </c:pt>
                <c:pt idx="7">
                  <c:v>3.5018656819718386</c:v>
                </c:pt>
                <c:pt idx="8">
                  <c:v>4.298771661300127</c:v>
                </c:pt>
                <c:pt idx="9">
                  <c:v>5.0697795177465421</c:v>
                </c:pt>
                <c:pt idx="10">
                  <c:v>5.7357827537855233</c:v>
                </c:pt>
                <c:pt idx="11">
                  <c:v>6.2474476302484927</c:v>
                </c:pt>
                <c:pt idx="12">
                  <c:v>6.6029833355349066</c:v>
                </c:pt>
                <c:pt idx="13">
                  <c:v>6.7324429785863282</c:v>
                </c:pt>
                <c:pt idx="14">
                  <c:v>6.5601016676081425</c:v>
                </c:pt>
                <c:pt idx="15">
                  <c:v>6.0418990031074316</c:v>
                </c:pt>
                <c:pt idx="16">
                  <c:v>5.1623976694595841</c:v>
                </c:pt>
                <c:pt idx="17">
                  <c:v>3.9743795052964215</c:v>
                </c:pt>
                <c:pt idx="18">
                  <c:v>2.5987712286823506</c:v>
                </c:pt>
                <c:pt idx="19">
                  <c:v>1.2343632688810224</c:v>
                </c:pt>
                <c:pt idx="20">
                  <c:v>0.13201004288883045</c:v>
                </c:pt>
                <c:pt idx="21">
                  <c:v>-0.44200591992179517</c:v>
                </c:pt>
                <c:pt idx="22">
                  <c:v>-0.48727352204707142</c:v>
                </c:pt>
                <c:pt idx="23">
                  <c:v>-0.17390448425840255</c:v>
                </c:pt>
                <c:pt idx="24">
                  <c:v>0.2734933278210061</c:v>
                </c:pt>
                <c:pt idx="25">
                  <c:v>0.64802192066550912</c:v>
                </c:pt>
                <c:pt idx="26">
                  <c:v>1.0646078341978171</c:v>
                </c:pt>
                <c:pt idx="27">
                  <c:v>1.6569818381805934</c:v>
                </c:pt>
                <c:pt idx="28">
                  <c:v>2.5096927544400849</c:v>
                </c:pt>
                <c:pt idx="29">
                  <c:v>3.5693664005399306</c:v>
                </c:pt>
                <c:pt idx="30">
                  <c:v>4.6143530953946188</c:v>
                </c:pt>
                <c:pt idx="31">
                  <c:v>5.5047735246124274</c:v>
                </c:pt>
                <c:pt idx="32">
                  <c:v>6.1592958672386011</c:v>
                </c:pt>
                <c:pt idx="33">
                  <c:v>6.5578905011496991</c:v>
                </c:pt>
                <c:pt idx="34">
                  <c:v>6.7328601165739466</c:v>
                </c:pt>
                <c:pt idx="35">
                  <c:v>6.7092993627371644</c:v>
                </c:pt>
                <c:pt idx="36">
                  <c:v>6.5425679713336571</c:v>
                </c:pt>
                <c:pt idx="37">
                  <c:v>6.3051666703022091</c:v>
                </c:pt>
                <c:pt idx="38">
                  <c:v>6.1115820029048695</c:v>
                </c:pt>
                <c:pt idx="39">
                  <c:v>6.0204882111187574</c:v>
                </c:pt>
                <c:pt idx="40">
                  <c:v>6.0442600593871854</c:v>
                </c:pt>
                <c:pt idx="41">
                  <c:v>6.1559355975722818</c:v>
                </c:pt>
                <c:pt idx="42">
                  <c:v>6.2534772183348686</c:v>
                </c:pt>
                <c:pt idx="43">
                  <c:v>6.2821735777451426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ЭЗӨ'!$D$7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ЭЗӨ'!$E$7:$AV$7</c:f>
              <c:numCache>
                <c:formatCode>0.0</c:formatCode>
                <c:ptCount val="44"/>
                <c:pt idx="0">
                  <c:v>6.7041114541373847</c:v>
                </c:pt>
                <c:pt idx="1">
                  <c:v>5.6838525181312383</c:v>
                </c:pt>
                <c:pt idx="2">
                  <c:v>4.5018428386918163</c:v>
                </c:pt>
                <c:pt idx="3">
                  <c:v>3.2209807198130935</c:v>
                </c:pt>
                <c:pt idx="4">
                  <c:v>2.8669394329249753</c:v>
                </c:pt>
                <c:pt idx="5">
                  <c:v>2.6895142546260686</c:v>
                </c:pt>
                <c:pt idx="6">
                  <c:v>2.2565233294394194</c:v>
                </c:pt>
                <c:pt idx="7">
                  <c:v>2.6207518820452025</c:v>
                </c:pt>
                <c:pt idx="8">
                  <c:v>2.9246326638756148</c:v>
                </c:pt>
                <c:pt idx="9">
                  <c:v>3.5658350922193049</c:v>
                </c:pt>
                <c:pt idx="10">
                  <c:v>4.078420890427914</c:v>
                </c:pt>
                <c:pt idx="11">
                  <c:v>4.8933211837024704</c:v>
                </c:pt>
                <c:pt idx="12">
                  <c:v>5.5434652122090089</c:v>
                </c:pt>
                <c:pt idx="13">
                  <c:v>5.966842189000765</c:v>
                </c:pt>
                <c:pt idx="14">
                  <c:v>6.6282278766216729</c:v>
                </c:pt>
                <c:pt idx="15">
                  <c:v>6.4560704341088737</c:v>
                </c:pt>
                <c:pt idx="16">
                  <c:v>6.3863984205226876</c:v>
                </c:pt>
                <c:pt idx="17">
                  <c:v>5.9013165225644482</c:v>
                </c:pt>
                <c:pt idx="18">
                  <c:v>5.172306209577382</c:v>
                </c:pt>
                <c:pt idx="19">
                  <c:v>4.0745723934075606</c:v>
                </c:pt>
                <c:pt idx="20">
                  <c:v>2.6459056275391468</c:v>
                </c:pt>
                <c:pt idx="21">
                  <c:v>1.0725782565386588</c:v>
                </c:pt>
                <c:pt idx="22">
                  <c:v>0.13507548385021106</c:v>
                </c:pt>
                <c:pt idx="23">
                  <c:v>-1.0456679328518681</c:v>
                </c:pt>
                <c:pt idx="24">
                  <c:v>-0.96258320492117466</c:v>
                </c:pt>
                <c:pt idx="25">
                  <c:v>-0.61194586138528795</c:v>
                </c:pt>
                <c:pt idx="26">
                  <c:v>-0.4791534610474768</c:v>
                </c:pt>
                <c:pt idx="27">
                  <c:v>0.76420521642410755</c:v>
                </c:pt>
                <c:pt idx="28">
                  <c:v>1.308249662133143</c:v>
                </c:pt>
                <c:pt idx="29">
                  <c:v>2.260337629570075</c:v>
                </c:pt>
                <c:pt idx="30">
                  <c:v>3.2273995589663151</c:v>
                </c:pt>
                <c:pt idx="31">
                  <c:v>4.1645909842543682</c:v>
                </c:pt>
                <c:pt idx="32">
                  <c:v>5.0438660518663303</c:v>
                </c:pt>
                <c:pt idx="33">
                  <c:v>5.5918386986827606</c:v>
                </c:pt>
                <c:pt idx="34">
                  <c:v>5.9939990897837969</c:v>
                </c:pt>
                <c:pt idx="35">
                  <c:v>6.0512738649231235</c:v>
                </c:pt>
                <c:pt idx="36">
                  <c:v>6.4151909810769903</c:v>
                </c:pt>
                <c:pt idx="37">
                  <c:v>6.203655449270995</c:v>
                </c:pt>
                <c:pt idx="38">
                  <c:v>6.1194787646540183</c:v>
                </c:pt>
                <c:pt idx="39">
                  <c:v>6.5902157715475917</c:v>
                </c:pt>
                <c:pt idx="40">
                  <c:v>6.6143561344057078</c:v>
                </c:pt>
                <c:pt idx="41">
                  <c:v>6.88156946274876</c:v>
                </c:pt>
                <c:pt idx="42">
                  <c:v>7.1525146513605309</c:v>
                </c:pt>
                <c:pt idx="43">
                  <c:v>6.8237251134628307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in val="-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7.400805944259703E-2"/>
          <c:w val="0.88594203418216699"/>
          <c:h val="0.859302895371743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 ЭЗӨ'!$D$10</c:f>
              <c:strCache>
                <c:ptCount val="1"/>
                <c:pt idx="0">
                  <c:v>Уул уурхайн үйлдвэрлэлийн зөрүү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ЭЗӨ'!$E$10:$AV$10</c:f>
              <c:numCache>
                <c:formatCode>0.0</c:formatCode>
                <c:ptCount val="44"/>
                <c:pt idx="0">
                  <c:v>1.0023967693049471</c:v>
                </c:pt>
                <c:pt idx="1">
                  <c:v>1.4387437919718478</c:v>
                </c:pt>
                <c:pt idx="2">
                  <c:v>2.1475456127835346</c:v>
                </c:pt>
                <c:pt idx="3">
                  <c:v>2.1369088011835538</c:v>
                </c:pt>
                <c:pt idx="4">
                  <c:v>1.6452322854768726</c:v>
                </c:pt>
                <c:pt idx="5">
                  <c:v>0.98949822412003507</c:v>
                </c:pt>
                <c:pt idx="6">
                  <c:v>0.5890184428964278</c:v>
                </c:pt>
                <c:pt idx="7">
                  <c:v>0.85763772506955593</c:v>
                </c:pt>
                <c:pt idx="8">
                  <c:v>0.57859791843760311</c:v>
                </c:pt>
                <c:pt idx="9">
                  <c:v>0.39797123090387521</c:v>
                </c:pt>
                <c:pt idx="10">
                  <c:v>0.28050784535340928</c:v>
                </c:pt>
                <c:pt idx="11">
                  <c:v>-9.8069980647133431E-2</c:v>
                </c:pt>
                <c:pt idx="12">
                  <c:v>0.15804768596852004</c:v>
                </c:pt>
                <c:pt idx="13">
                  <c:v>0.45140203984466803</c:v>
                </c:pt>
                <c:pt idx="14">
                  <c:v>0.79022881841453296</c:v>
                </c:pt>
                <c:pt idx="15">
                  <c:v>1.4606365133573775</c:v>
                </c:pt>
                <c:pt idx="16">
                  <c:v>2.0502194031342671</c:v>
                </c:pt>
                <c:pt idx="17">
                  <c:v>1.6884715983705267</c:v>
                </c:pt>
                <c:pt idx="18">
                  <c:v>0.27375879754533533</c:v>
                </c:pt>
                <c:pt idx="19">
                  <c:v>-1.2988054324631377</c:v>
                </c:pt>
                <c:pt idx="20">
                  <c:v>-2.1849404547816729</c:v>
                </c:pt>
                <c:pt idx="21">
                  <c:v>-1.6677580044484377</c:v>
                </c:pt>
                <c:pt idx="22">
                  <c:v>-0.1779610330047528</c:v>
                </c:pt>
                <c:pt idx="23">
                  <c:v>1.1849504780992757</c:v>
                </c:pt>
                <c:pt idx="24">
                  <c:v>1.1739827654823638</c:v>
                </c:pt>
                <c:pt idx="25">
                  <c:v>0.11898861461688608</c:v>
                </c:pt>
                <c:pt idx="26">
                  <c:v>-0.74122526194687322</c:v>
                </c:pt>
                <c:pt idx="27">
                  <c:v>-1.7024991668189766</c:v>
                </c:pt>
                <c:pt idx="28">
                  <c:v>-3.2757444120621413</c:v>
                </c:pt>
                <c:pt idx="29">
                  <c:v>-3.2836829620048542</c:v>
                </c:pt>
                <c:pt idx="30">
                  <c:v>-2.1358745593236712</c:v>
                </c:pt>
                <c:pt idx="31">
                  <c:v>-1.1278919060823005</c:v>
                </c:pt>
                <c:pt idx="32">
                  <c:v>-0.52284063432672256</c:v>
                </c:pt>
                <c:pt idx="33">
                  <c:v>-0.35466924672039152</c:v>
                </c:pt>
                <c:pt idx="34">
                  <c:v>-0.46345640024820933</c:v>
                </c:pt>
                <c:pt idx="35">
                  <c:v>-0.4831805885253751</c:v>
                </c:pt>
                <c:pt idx="36">
                  <c:v>-5.2208968021364432E-2</c:v>
                </c:pt>
                <c:pt idx="37">
                  <c:v>7.8409197659945126E-2</c:v>
                </c:pt>
                <c:pt idx="38">
                  <c:v>-0.45195595378188574</c:v>
                </c:pt>
                <c:pt idx="39">
                  <c:v>-0.71787196182130719</c:v>
                </c:pt>
                <c:pt idx="40">
                  <c:v>-0.66277156003915816</c:v>
                </c:pt>
                <c:pt idx="41">
                  <c:v>-0.24709979970289342</c:v>
                </c:pt>
                <c:pt idx="42">
                  <c:v>0.20293252421625321</c:v>
                </c:pt>
                <c:pt idx="43">
                  <c:v>0.39489914372271795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1"/>
          <c:tx>
            <c:strRef>
              <c:f>'2. ЭЗӨ'!$D$11</c:f>
              <c:strCache>
                <c:ptCount val="1"/>
                <c:pt idx="0">
                  <c:v>Уул уурхайн бус үйлдвэрлэлийн зөрүү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ЭЗӨ'!$E$11:$AV$11</c:f>
              <c:numCache>
                <c:formatCode>0.0</c:formatCode>
                <c:ptCount val="44"/>
                <c:pt idx="0">
                  <c:v>-1.8586319026437539</c:v>
                </c:pt>
                <c:pt idx="1">
                  <c:v>-1.6619608763536484</c:v>
                </c:pt>
                <c:pt idx="2">
                  <c:v>-1.8258967486305449</c:v>
                </c:pt>
                <c:pt idx="3">
                  <c:v>-3.4541340190467325</c:v>
                </c:pt>
                <c:pt idx="4">
                  <c:v>-3.6813460483718741</c:v>
                </c:pt>
                <c:pt idx="5">
                  <c:v>-3.2276664650783453</c:v>
                </c:pt>
                <c:pt idx="6">
                  <c:v>-2.4895527584495709</c:v>
                </c:pt>
                <c:pt idx="7">
                  <c:v>-1.1385813505035505</c:v>
                </c:pt>
                <c:pt idx="8">
                  <c:v>-0.39291971854218855</c:v>
                </c:pt>
                <c:pt idx="9">
                  <c:v>-0.29882830984327258</c:v>
                </c:pt>
                <c:pt idx="10">
                  <c:v>-0.36269043452807409</c:v>
                </c:pt>
                <c:pt idx="11">
                  <c:v>0.60617512157839515</c:v>
                </c:pt>
                <c:pt idx="12">
                  <c:v>1.2601504823573388</c:v>
                </c:pt>
                <c:pt idx="13">
                  <c:v>1.7642352527774106</c:v>
                </c:pt>
                <c:pt idx="14">
                  <c:v>1.8583466498110144</c:v>
                </c:pt>
                <c:pt idx="15">
                  <c:v>2.2548276545823356</c:v>
                </c:pt>
                <c:pt idx="16">
                  <c:v>2.4077398128196341</c:v>
                </c:pt>
                <c:pt idx="17">
                  <c:v>2.9035326046109637</c:v>
                </c:pt>
                <c:pt idx="18">
                  <c:v>2.3654047265464402</c:v>
                </c:pt>
                <c:pt idx="19">
                  <c:v>0.28492533949460425</c:v>
                </c:pt>
                <c:pt idx="20">
                  <c:v>-3.7371963853537227</c:v>
                </c:pt>
                <c:pt idx="21">
                  <c:v>-4.5325630943306807</c:v>
                </c:pt>
                <c:pt idx="22">
                  <c:v>-3.6362394481190097</c:v>
                </c:pt>
                <c:pt idx="23">
                  <c:v>-2.8586244536678898</c:v>
                </c:pt>
                <c:pt idx="24">
                  <c:v>-3.2058402880336212</c:v>
                </c:pt>
                <c:pt idx="25">
                  <c:v>-4.9909105327837269</c:v>
                </c:pt>
                <c:pt idx="26">
                  <c:v>-5.7846454682652908</c:v>
                </c:pt>
                <c:pt idx="27">
                  <c:v>-5.6180012531226309</c:v>
                </c:pt>
                <c:pt idx="28">
                  <c:v>-3.3636088102884161</c:v>
                </c:pt>
                <c:pt idx="29">
                  <c:v>-1.6046632756232324</c:v>
                </c:pt>
                <c:pt idx="30">
                  <c:v>-1.493443525544526</c:v>
                </c:pt>
                <c:pt idx="31">
                  <c:v>-1.8809942732101035</c:v>
                </c:pt>
                <c:pt idx="32">
                  <c:v>-1.9468188830006834</c:v>
                </c:pt>
                <c:pt idx="33">
                  <c:v>-1.3217852252306956</c:v>
                </c:pt>
                <c:pt idx="34">
                  <c:v>-0.36739229582317717</c:v>
                </c:pt>
                <c:pt idx="35">
                  <c:v>-2.8428106178802287E-2</c:v>
                </c:pt>
                <c:pt idx="36">
                  <c:v>-0.46728663669669757</c:v>
                </c:pt>
                <c:pt idx="37">
                  <c:v>-1.2476090479993154</c:v>
                </c:pt>
                <c:pt idx="38">
                  <c:v>-0.79466816009984487</c:v>
                </c:pt>
                <c:pt idx="39">
                  <c:v>-0.59534114560082674</c:v>
                </c:pt>
                <c:pt idx="40">
                  <c:v>-0.54030334826843029</c:v>
                </c:pt>
                <c:pt idx="41">
                  <c:v>-5.369058393716665E-2</c:v>
                </c:pt>
                <c:pt idx="42">
                  <c:v>0.29710129002804037</c:v>
                </c:pt>
                <c:pt idx="43">
                  <c:v>1.1599517412876688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2"/>
          <c:tx>
            <c:strRef>
              <c:f>'2. ЭЗӨ'!$D$12</c:f>
              <c:strCache>
                <c:ptCount val="1"/>
                <c:pt idx="0">
                  <c:v>Потенциал үйлдвэрлэл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val>
            <c:numRef>
              <c:f>'2. ЭЗӨ'!$E$12:$AV$12</c:f>
              <c:numCache>
                <c:formatCode>0</c:formatCode>
                <c:ptCount val="44"/>
                <c:pt idx="0">
                  <c:v>1555.09482</c:v>
                </c:pt>
                <c:pt idx="1">
                  <c:v>1555.84753</c:v>
                </c:pt>
                <c:pt idx="2">
                  <c:v>1556.6546900000001</c:v>
                </c:pt>
                <c:pt idx="3">
                  <c:v>1557.3533299999999</c:v>
                </c:pt>
                <c:pt idx="4">
                  <c:v>1557.6668099999999</c:v>
                </c:pt>
                <c:pt idx="5">
                  <c:v>1558.1691599999999</c:v>
                </c:pt>
                <c:pt idx="6">
                  <c:v>1559.11869</c:v>
                </c:pt>
                <c:pt idx="7">
                  <c:v>1560.04007</c:v>
                </c:pt>
                <c:pt idx="8">
                  <c:v>1561.02521</c:v>
                </c:pt>
                <c:pt idx="9">
                  <c:v>1562.06567</c:v>
                </c:pt>
                <c:pt idx="10">
                  <c:v>1563.38561</c:v>
                </c:pt>
                <c:pt idx="11">
                  <c:v>1564.4410600000001</c:v>
                </c:pt>
                <c:pt idx="12">
                  <c:v>1565.6291799999999</c:v>
                </c:pt>
                <c:pt idx="13">
                  <c:v>1566.9094700000001</c:v>
                </c:pt>
                <c:pt idx="14">
                  <c:v>1568.3519899999999</c:v>
                </c:pt>
                <c:pt idx="15">
                  <c:v>1569.44733</c:v>
                </c:pt>
                <c:pt idx="16">
                  <c:v>1570.63095</c:v>
                </c:pt>
                <c:pt idx="17">
                  <c:v>1571.57188</c:v>
                </c:pt>
                <c:pt idx="18">
                  <c:v>1572.8075799999999</c:v>
                </c:pt>
                <c:pt idx="19">
                  <c:v>1573.90345</c:v>
                </c:pt>
                <c:pt idx="20">
                  <c:v>1574.8300899999999</c:v>
                </c:pt>
                <c:pt idx="21">
                  <c:v>1575.7674500000001</c:v>
                </c:pt>
                <c:pt idx="22">
                  <c:v>1576.1730399999999</c:v>
                </c:pt>
                <c:pt idx="23">
                  <c:v>1576.3580300000001</c:v>
                </c:pt>
                <c:pt idx="24">
                  <c:v>1576.9301599999999</c:v>
                </c:pt>
                <c:pt idx="25">
                  <c:v>1577.47729</c:v>
                </c:pt>
                <c:pt idx="26">
                  <c:v>1578.4423200000001</c:v>
                </c:pt>
                <c:pt idx="27">
                  <c:v>1580.0181600000001</c:v>
                </c:pt>
                <c:pt idx="28">
                  <c:v>1581.69219</c:v>
                </c:pt>
                <c:pt idx="29">
                  <c:v>1582.51648</c:v>
                </c:pt>
                <c:pt idx="30">
                  <c:v>1582.72478</c:v>
                </c:pt>
                <c:pt idx="31">
                  <c:v>1583.2188900000001</c:v>
                </c:pt>
                <c:pt idx="32">
                  <c:v>1584.1430499999999</c:v>
                </c:pt>
                <c:pt idx="33">
                  <c:v>1585.4233099999999</c:v>
                </c:pt>
                <c:pt idx="34">
                  <c:v>1586.7755</c:v>
                </c:pt>
                <c:pt idx="35">
                  <c:v>1587.9795799999999</c:v>
                </c:pt>
                <c:pt idx="36">
                  <c:v>1588.92769</c:v>
                </c:pt>
                <c:pt idx="37">
                  <c:v>1589.9969799999999</c:v>
                </c:pt>
                <c:pt idx="38">
                  <c:v>1591.4012700000001</c:v>
                </c:pt>
                <c:pt idx="39">
                  <c:v>1592.7636</c:v>
                </c:pt>
                <c:pt idx="40">
                  <c:v>1594.0183500000001</c:v>
                </c:pt>
                <c:pt idx="41">
                  <c:v>1595.28178</c:v>
                </c:pt>
                <c:pt idx="42">
                  <c:v>1596.6419800000001</c:v>
                </c:pt>
                <c:pt idx="43">
                  <c:v>1598.2657400000001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F7B-40E1-A330-DD2FF3F8A36A}"/>
            </c:ext>
          </c:extLst>
        </c:ser>
        <c:ser>
          <c:idx val="3"/>
          <c:order val="3"/>
          <c:tx>
            <c:strRef>
              <c:f>'2. ЭЗӨ'!$D$13</c:f>
              <c:strCache>
                <c:ptCount val="1"/>
                <c:pt idx="0">
                  <c:v>Бодит ДНБ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Ref>
              <c:f>'2. ЭЗӨ'!$E$13:$AV$13</c:f>
              <c:numCache>
                <c:formatCode>0</c:formatCode>
                <c:ptCount val="44"/>
                <c:pt idx="0">
                  <c:v>1553.3832600000001</c:v>
                </c:pt>
                <c:pt idx="1">
                  <c:v>1555.28629</c:v>
                </c:pt>
                <c:pt idx="2">
                  <c:v>1559.65112</c:v>
                </c:pt>
                <c:pt idx="3">
                  <c:v>1554.8339100000001</c:v>
                </c:pt>
                <c:pt idx="4">
                  <c:v>1555.7862399999999</c:v>
                </c:pt>
                <c:pt idx="5">
                  <c:v>1555.99584</c:v>
                </c:pt>
                <c:pt idx="6">
                  <c:v>1555.9293600000001</c:v>
                </c:pt>
                <c:pt idx="7">
                  <c:v>1561.3249499999999</c:v>
                </c:pt>
                <c:pt idx="8">
                  <c:v>1561.2735700000001</c:v>
                </c:pt>
                <c:pt idx="9">
                  <c:v>1561.9949799999999</c:v>
                </c:pt>
                <c:pt idx="10">
                  <c:v>1563.2059999999999</c:v>
                </c:pt>
                <c:pt idx="11">
                  <c:v>1564.6567700000001</c:v>
                </c:pt>
                <c:pt idx="12">
                  <c:v>1567.2124100000001</c:v>
                </c:pt>
                <c:pt idx="13">
                  <c:v>1569.4821400000001</c:v>
                </c:pt>
                <c:pt idx="14">
                  <c:v>1570.51857</c:v>
                </c:pt>
                <c:pt idx="15">
                  <c:v>1573.1874600000001</c:v>
                </c:pt>
                <c:pt idx="16">
                  <c:v>1575.22516</c:v>
                </c:pt>
                <c:pt idx="17">
                  <c:v>1576.8985299999999</c:v>
                </c:pt>
                <c:pt idx="18">
                  <c:v>1575.6974299999999</c:v>
                </c:pt>
                <c:pt idx="19">
                  <c:v>1575.33464</c:v>
                </c:pt>
                <c:pt idx="20">
                  <c:v>1564.22453</c:v>
                </c:pt>
                <c:pt idx="21">
                  <c:v>1569.1702700000001</c:v>
                </c:pt>
                <c:pt idx="22">
                  <c:v>1572.8890899999999</c:v>
                </c:pt>
                <c:pt idx="23">
                  <c:v>1575.9531999999999</c:v>
                </c:pt>
                <c:pt idx="24">
                  <c:v>1577.70588</c:v>
                </c:pt>
                <c:pt idx="25">
                  <c:v>1570.57707</c:v>
                </c:pt>
                <c:pt idx="26">
                  <c:v>1572.00757</c:v>
                </c:pt>
                <c:pt idx="27">
                  <c:v>1572.2419</c:v>
                </c:pt>
                <c:pt idx="28">
                  <c:v>1573.6412700000001</c:v>
                </c:pt>
                <c:pt idx="29">
                  <c:v>1577.46875</c:v>
                </c:pt>
                <c:pt idx="30">
                  <c:v>1578.6258</c:v>
                </c:pt>
                <c:pt idx="31">
                  <c:v>1579.7696599999999</c:v>
                </c:pt>
                <c:pt idx="32">
                  <c:v>1581.2771499999999</c:v>
                </c:pt>
                <c:pt idx="33">
                  <c:v>1583.58249</c:v>
                </c:pt>
                <c:pt idx="34">
                  <c:v>1586.24189</c:v>
                </c:pt>
                <c:pt idx="35">
                  <c:v>1587.14462</c:v>
                </c:pt>
                <c:pt idx="36">
                  <c:v>1589.14183</c:v>
                </c:pt>
                <c:pt idx="37">
                  <c:v>1587.94445</c:v>
                </c:pt>
                <c:pt idx="38">
                  <c:v>1590.4375299999999</c:v>
                </c:pt>
                <c:pt idx="39">
                  <c:v>1591.59475</c:v>
                </c:pt>
                <c:pt idx="40">
                  <c:v>1591.8904600000001</c:v>
                </c:pt>
                <c:pt idx="41">
                  <c:v>1595.5757100000001</c:v>
                </c:pt>
                <c:pt idx="42">
                  <c:v>1596.7402099999999</c:v>
                </c:pt>
                <c:pt idx="43">
                  <c:v>1600.0846100000001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F7B-40E1-A330-DD2FF3F8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80296"/>
        <c:axId val="869090736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  <c:max val="12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Үйлдвэрлэлийн</a:t>
                </a:r>
                <a:r>
                  <a:rPr lang="mn-MN" baseline="0"/>
                  <a:t> зөрүү, потгециал үйлдвэрлэлд эзлэх хувь</a:t>
                </a:r>
                <a:endParaRPr lang="en-US"/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  <c:majorUnit val="4"/>
      </c:valAx>
      <c:valAx>
        <c:axId val="869090736"/>
        <c:scaling>
          <c:orientation val="minMax"/>
          <c:max val="1600"/>
          <c:min val="151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100*</a:t>
                </a:r>
                <a:r>
                  <a:rPr lang="en-US"/>
                  <a:t>ln(</a:t>
                </a:r>
                <a:r>
                  <a:rPr lang="mn-MN"/>
                  <a:t>Бодит</a:t>
                </a:r>
                <a:r>
                  <a:rPr lang="mn-MN" baseline="0"/>
                  <a:t> ДНБ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869080296"/>
        <c:crosses val="max"/>
        <c:crossBetween val="between"/>
      </c:valAx>
      <c:catAx>
        <c:axId val="869080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90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603842596974895"/>
          <c:y val="4.0444727016472344E-2"/>
          <c:w val="0.55528801837075004"/>
          <c:h val="7.91546953763799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396051881389274E-2"/>
          <c:y val="0.13893090059376423"/>
          <c:w val="0.90804837174552311"/>
          <c:h val="0.771940980969517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 ЭЗӨ-2'!$A$20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ЭЗӨ-2'!$AJ$20:$AM$20</c:f>
              <c:numCache>
                <c:formatCode>0.0%</c:formatCode>
                <c:ptCount val="4"/>
                <c:pt idx="0">
                  <c:v>2.8366755472095911E-2</c:v>
                </c:pt>
                <c:pt idx="1">
                  <c:v>2.9112019488521768E-2</c:v>
                </c:pt>
                <c:pt idx="2">
                  <c:v>4.3943646120688441E-2</c:v>
                </c:pt>
                <c:pt idx="3">
                  <c:v>7.2481372852799463E-3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0-4E3F-A604-8CC1CCF98D76}"/>
            </c:ext>
          </c:extLst>
        </c:ser>
        <c:ser>
          <c:idx val="5"/>
          <c:order val="1"/>
          <c:tx>
            <c:strRef>
              <c:f>'2. ЭЗӨ-2'!$A$16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ЭЗӨ-2'!$AJ$16:$AM$16</c:f>
              <c:numCache>
                <c:formatCode>0.0%</c:formatCode>
                <c:ptCount val="4"/>
                <c:pt idx="0">
                  <c:v>-2.084280704996647E-2</c:v>
                </c:pt>
                <c:pt idx="1">
                  <c:v>2.5794311856915185E-2</c:v>
                </c:pt>
                <c:pt idx="2">
                  <c:v>1.3606347507398775E-2</c:v>
                </c:pt>
                <c:pt idx="3">
                  <c:v>1.4115309530807649E-2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0-4E3F-A604-8CC1CCF98D76}"/>
            </c:ext>
          </c:extLst>
        </c:ser>
        <c:ser>
          <c:idx val="4"/>
          <c:order val="2"/>
          <c:tx>
            <c:strRef>
              <c:f>'2. ЭЗӨ-2'!$A$17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ЭЗӨ-2'!$AJ$17:$AM$17</c:f>
              <c:numCache>
                <c:formatCode>0.0%</c:formatCode>
                <c:ptCount val="4"/>
                <c:pt idx="0">
                  <c:v>3.9600885857383663E-3</c:v>
                </c:pt>
                <c:pt idx="1">
                  <c:v>1.7825652029705895E-2</c:v>
                </c:pt>
                <c:pt idx="2">
                  <c:v>9.6061549197984219E-3</c:v>
                </c:pt>
                <c:pt idx="3">
                  <c:v>3.0928313190610726E-3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0-4E3F-A604-8CC1CCF98D76}"/>
            </c:ext>
          </c:extLst>
        </c:ser>
        <c:ser>
          <c:idx val="1"/>
          <c:order val="3"/>
          <c:tx>
            <c:strRef>
              <c:f>'2. ЭЗӨ-2'!$A$18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ЭЗӨ-2'!$AJ$18:$AM$18</c:f>
              <c:numCache>
                <c:formatCode>0.0%</c:formatCode>
                <c:ptCount val="4"/>
                <c:pt idx="0">
                  <c:v>1.6834027951269526E-2</c:v>
                </c:pt>
                <c:pt idx="1">
                  <c:v>-1.3323311304983718E-2</c:v>
                </c:pt>
                <c:pt idx="2">
                  <c:v>-3.6384836185142454E-2</c:v>
                </c:pt>
                <c:pt idx="3">
                  <c:v>2.856225870695708E-2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0-4E3F-A604-8CC1CCF98D76}"/>
            </c:ext>
          </c:extLst>
        </c:ser>
        <c:ser>
          <c:idx val="6"/>
          <c:order val="4"/>
          <c:tx>
            <c:strRef>
              <c:f>'2. ЭЗӨ-2'!$A$19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ЭЗӨ-2'!$AJ$19:$AM$19</c:f>
              <c:numCache>
                <c:formatCode>0.0%</c:formatCode>
                <c:ptCount val="4"/>
                <c:pt idx="0">
                  <c:v>8.3859558004529371E-3</c:v>
                </c:pt>
                <c:pt idx="1">
                  <c:v>6.5062716050412334E-3</c:v>
                </c:pt>
                <c:pt idx="2">
                  <c:v>2.1246737722813553E-3</c:v>
                </c:pt>
                <c:pt idx="3">
                  <c:v>1.5024287768065598E-2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0-4E3F-A604-8CC1CCF98D76}"/>
            </c:ext>
          </c:extLst>
        </c:ser>
        <c:ser>
          <c:idx val="3"/>
          <c:order val="5"/>
          <c:tx>
            <c:strRef>
              <c:f>'2. ЭЗӨ-2'!$A$21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ЭЗӨ-2'!$AJ$21:$AM$21</c:f>
              <c:numCache>
                <c:formatCode>0.0%</c:formatCode>
                <c:ptCount val="4"/>
                <c:pt idx="0">
                  <c:v>1.3623090371172725E-2</c:v>
                </c:pt>
                <c:pt idx="1">
                  <c:v>8.3061698829277105E-3</c:v>
                </c:pt>
                <c:pt idx="2">
                  <c:v>1.8324467675787815E-2</c:v>
                </c:pt>
                <c:pt idx="3">
                  <c:v>3.9631760610755372E-4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</c:barChart>
      <c:lineChart>
        <c:grouping val="standard"/>
        <c:varyColors val="0"/>
        <c:ser>
          <c:idx val="0"/>
          <c:order val="6"/>
          <c:tx>
            <c:strRef>
              <c:f>'2. ЭЗӨ-2'!$A$15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 w="3175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 ЭЗӨ-2'!$AJ$14:$AM$14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'2. ЭЗӨ-2'!$AJ$15:$AM$15</c:f>
              <c:numCache>
                <c:formatCode>0.0%</c:formatCode>
                <c:ptCount val="4"/>
                <c:pt idx="0">
                  <c:v>5.0327096366073576E-2</c:v>
                </c:pt>
                <c:pt idx="1">
                  <c:v>7.4221127615357707E-2</c:v>
                </c:pt>
                <c:pt idx="2">
                  <c:v>5.1220453810812527E-2</c:v>
                </c:pt>
                <c:pt idx="3">
                  <c:v>6.8439142216278892E-2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1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0508894721493259E-3"/>
          <c:w val="1"/>
          <c:h val="0.17201087292899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ЭЗӨ-2'!$A$25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ЭЗӨ-2'!$N$25:$AO$25</c15:sqref>
                  </c15:fullRef>
                </c:ext>
              </c:extLst>
              <c:f>'2. ЭЗӨ-2'!$Z$25:$AO$25</c:f>
              <c:numCache>
                <c:formatCode>0.0%</c:formatCode>
                <c:ptCount val="16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0.17740958069130161</c:v>
                </c:pt>
                <c:pt idx="4">
                  <c:v>0.46192856427346662</c:v>
                </c:pt>
                <c:pt idx="5">
                  <c:v>0.38344077866695908</c:v>
                </c:pt>
                <c:pt idx="6">
                  <c:v>0.2585724521014966</c:v>
                </c:pt>
                <c:pt idx="7">
                  <c:v>0.115114201934708</c:v>
                </c:pt>
                <c:pt idx="8">
                  <c:v>9.5520955973523766E-2</c:v>
                </c:pt>
                <c:pt idx="9">
                  <c:v>0.13635409946794153</c:v>
                </c:pt>
                <c:pt idx="10">
                  <c:v>3.4084472836109547E-2</c:v>
                </c:pt>
                <c:pt idx="11">
                  <c:v>-7.1254972457537886E-3</c:v>
                </c:pt>
                <c:pt idx="12">
                  <c:v>-6.9914247790918371E-2</c:v>
                </c:pt>
                <c:pt idx="13">
                  <c:v>-8.1926783070633419E-2</c:v>
                </c:pt>
                <c:pt idx="14">
                  <c:v>-1.9562596319335619E-2</c:v>
                </c:pt>
                <c:pt idx="15">
                  <c:v>2.0337500683224565E-2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ЭЗӨ-2'!$A$26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ЭЗӨ-2'!$N$26:$AO$26</c15:sqref>
                  </c15:fullRef>
                </c:ext>
              </c:extLst>
              <c:f>'2. ЭЗӨ-2'!$Z$26:$AO$26</c:f>
              <c:numCache>
                <c:formatCode>0.0%</c:formatCode>
                <c:ptCount val="16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-0.11603781177614236</c:v>
                </c:pt>
                <c:pt idx="4">
                  <c:v>9.7103372333555191E-2</c:v>
                </c:pt>
                <c:pt idx="5">
                  <c:v>9.1459491816832522E-2</c:v>
                </c:pt>
                <c:pt idx="6">
                  <c:v>-5.3883292618172839E-3</c:v>
                </c:pt>
                <c:pt idx="7">
                  <c:v>-1.9617390021061915E-2</c:v>
                </c:pt>
                <c:pt idx="8">
                  <c:v>1.1228754320095026E-2</c:v>
                </c:pt>
                <c:pt idx="9">
                  <c:v>2.815175106503065E-2</c:v>
                </c:pt>
                <c:pt idx="10">
                  <c:v>2.3711555801116922E-2</c:v>
                </c:pt>
                <c:pt idx="11">
                  <c:v>9.9199815996804441E-2</c:v>
                </c:pt>
                <c:pt idx="12">
                  <c:v>9.2208343336368112E-2</c:v>
                </c:pt>
                <c:pt idx="13">
                  <c:v>0.11760621118570316</c:v>
                </c:pt>
                <c:pt idx="14">
                  <c:v>0.16079903064205364</c:v>
                </c:pt>
                <c:pt idx="15">
                  <c:v>0.12508217720026782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ЭЗӨ-2'!$A$27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ЭЗӨ-2'!$N$27:$AO$27</c15:sqref>
                  </c15:fullRef>
                </c:ext>
              </c:extLst>
              <c:f>'2. ЭЗӨ-2'!$Z$27:$AO$27</c:f>
              <c:numCache>
                <c:formatCode>0.0%</c:formatCode>
                <c:ptCount val="16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-0.10179790702749172</c:v>
                </c:pt>
                <c:pt idx="4">
                  <c:v>-0.11242285423607465</c:v>
                </c:pt>
                <c:pt idx="5">
                  <c:v>-8.4532474877383121E-2</c:v>
                </c:pt>
                <c:pt idx="6">
                  <c:v>-1.7900410357743475E-3</c:v>
                </c:pt>
                <c:pt idx="7">
                  <c:v>1.1169226586794017E-2</c:v>
                </c:pt>
                <c:pt idx="8">
                  <c:v>3.1737141746105403E-2</c:v>
                </c:pt>
                <c:pt idx="9">
                  <c:v>4.001624754492282E-2</c:v>
                </c:pt>
                <c:pt idx="10">
                  <c:v>7.7348072064359506E-3</c:v>
                </c:pt>
                <c:pt idx="11">
                  <c:v>2.8144676509478283E-2</c:v>
                </c:pt>
                <c:pt idx="12">
                  <c:v>-5.2505682277013133E-3</c:v>
                </c:pt>
                <c:pt idx="13">
                  <c:v>-1.2942937122538886E-4</c:v>
                </c:pt>
                <c:pt idx="14">
                  <c:v>6.4777594650090184E-2</c:v>
                </c:pt>
                <c:pt idx="15">
                  <c:v>9.1433989738840642E-3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ЭЗӨ-2'!$A$28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ЭЗӨ-2'!$N$28:$AO$28</c15:sqref>
                  </c15:fullRef>
                </c:ext>
              </c:extLst>
              <c:f>'2. ЭЗӨ-2'!$Z$28:$AO$28</c:f>
              <c:numCache>
                <c:formatCode>0.0%</c:formatCode>
                <c:ptCount val="16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1.2903171833590034E-2</c:v>
                </c:pt>
                <c:pt idx="4">
                  <c:v>5.738445255895417E-2</c:v>
                </c:pt>
                <c:pt idx="5">
                  <c:v>4.9555171606644195E-2</c:v>
                </c:pt>
                <c:pt idx="6">
                  <c:v>-3.6878541894191262E-3</c:v>
                </c:pt>
                <c:pt idx="7">
                  <c:v>-7.5462630928594156E-3</c:v>
                </c:pt>
                <c:pt idx="8">
                  <c:v>-3.528347404007386E-3</c:v>
                </c:pt>
                <c:pt idx="9">
                  <c:v>-6.583961759426109E-3</c:v>
                </c:pt>
                <c:pt idx="10">
                  <c:v>-6.291095953195801E-3</c:v>
                </c:pt>
                <c:pt idx="11">
                  <c:v>-5.4171538120788469E-3</c:v>
                </c:pt>
                <c:pt idx="12">
                  <c:v>-4.7260532184231424E-3</c:v>
                </c:pt>
                <c:pt idx="13">
                  <c:v>-4.5005350630781009E-3</c:v>
                </c:pt>
                <c:pt idx="14">
                  <c:v>-4.8926436335976825E-3</c:v>
                </c:pt>
                <c:pt idx="15">
                  <c:v>-3.7190919239363141E-3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ЭЗӨ-2'!$A$29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ЭЗӨ-2'!$N$29:$AO$29</c15:sqref>
                  </c15:fullRef>
                </c:ext>
              </c:extLst>
              <c:f>'2. ЭЗӨ-2'!$Z$29:$AO$29</c:f>
              <c:numCache>
                <c:formatCode>0.0%</c:formatCode>
                <c:ptCount val="16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-1.4243302914614415E-2</c:v>
                </c:pt>
                <c:pt idx="4">
                  <c:v>-1.6946161569795896E-2</c:v>
                </c:pt>
                <c:pt idx="5">
                  <c:v>-2.6050704408722404E-2</c:v>
                </c:pt>
                <c:pt idx="6">
                  <c:v>-6.672754473139475E-2</c:v>
                </c:pt>
                <c:pt idx="7">
                  <c:v>-4.2072541375758984E-2</c:v>
                </c:pt>
                <c:pt idx="8">
                  <c:v>-2.4941100013049279E-3</c:v>
                </c:pt>
                <c:pt idx="9">
                  <c:v>-2.3566351546490793E-2</c:v>
                </c:pt>
                <c:pt idx="10">
                  <c:v>-4.3263046847546657E-3</c:v>
                </c:pt>
                <c:pt idx="11">
                  <c:v>-2.126877991170564E-2</c:v>
                </c:pt>
                <c:pt idx="12">
                  <c:v>-4.9882253954095478E-3</c:v>
                </c:pt>
                <c:pt idx="13">
                  <c:v>-1.6324773785687589E-2</c:v>
                </c:pt>
                <c:pt idx="14">
                  <c:v>-6.9555349643987546E-3</c:v>
                </c:pt>
                <c:pt idx="15">
                  <c:v>1.4372482794389265E-2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ЭЗӨ-2'!$A$24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ЭЗӨ-2'!$N$24:$AO$24</c15:sqref>
                  </c15:fullRef>
                </c:ext>
              </c:extLst>
              <c:f>'2. ЭЗӨ-2'!$Z$24:$AO$24</c:f>
              <c:numCache>
                <c:formatCode>0.0%</c:formatCode>
                <c:ptCount val="16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0.13246439463441187</c:v>
                </c:pt>
                <c:pt idx="9">
                  <c:v>0.17437178477197796</c:v>
                </c:pt>
                <c:pt idx="10">
                  <c:v>5.4913435205712041E-2</c:v>
                </c:pt>
                <c:pt idx="11">
                  <c:v>9.3533061536744247E-2</c:v>
                </c:pt>
                <c:pt idx="12">
                  <c:v>7.3292487039156706E-3</c:v>
                </c:pt>
                <c:pt idx="13">
                  <c:v>1.4724689895078772E-2</c:v>
                </c:pt>
                <c:pt idx="14">
                  <c:v>0.19416585037481174</c:v>
                </c:pt>
                <c:pt idx="15">
                  <c:v>0.16521646772782952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803750867743992"/>
          <c:y val="8.1304208230743077E-3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54FD4859-4825-49C8-AF88-E7B792413D64}" scale="78" zoomToFit="1">
      <pageMargins left="0" right="0" top="0" bottom="0" header="0" footer="0"/>
    </customSheetView>
    <customSheetView guid="{8D4EA38E-ED42-44A9-9431-B3D4F6087B53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7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 codeName="Chart12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47344-267E-4D4D-8524-38CA0EA7ACDC}">
  <sheetPr codeName="Chart5">
    <tabColor theme="7" tint="0.39997558519241921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 codeName="Chart18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 codeName="Chart19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 codeName="Chart25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5B35E1-F36C-4A50-8E7D-32618D35964B}">
  <sheetPr codeName="Chart30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E797AA-43FD-456C-BBCF-8156FB031099}">
  <sheetPr codeName="Chart41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 codeName="Chart26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 codeName="Chart27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642F07-0565-4CE6-AA1C-EB68038DD988}">
  <sheetPr>
    <tabColor theme="4" tint="-0.499984740745262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AE22C97-11CD-4500-A1E9-75E1CA2A014D}">
  <sheetPr>
    <tabColor theme="4" tint="-0.499984740745262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A04AAD-2340-498D-92FF-4958EDE04F08}">
  <sheetPr>
    <tabColor theme="4" tint="-0.499984740745262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F75799-8638-464B-A8FD-A6C87BB06204}">
  <sheetPr>
    <tabColor theme="4" tint="-0.499984740745262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08F71B-3D82-401D-9F2B-A318BA79E004}">
  <sheetPr codeName="Chart28">
    <tabColor theme="9" tint="0.59999389629810485"/>
  </sheetPr>
  <sheetViews>
    <sheetView tabSelected="1" zoomScale="87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20A9CD-D8B3-480E-BD98-3F7CACC8FEB8}">
  <sheetPr codeName="Chart29">
    <tabColor theme="9" tint="0.59999389629810485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87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E6ED6C1-8ED5-46D2-8E20-77E8750E9E58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678A4CF-3901-48AB-A411-33BB77986872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 codeName="Chart6"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986B49-4D53-4DAD-9EC8-F3B04EDD5F97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DB592-4843-42BD-A8FA-9265834FECEC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517D72-ABB8-4586-8FAE-751933E0367D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B1652-087B-4DE6-936D-086E5CA642EE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85" workbookViewId="0"/>
  </sheetViews>
  <customSheetViews>
    <customSheetView guid="{54FD4859-4825-49C8-AF88-E7B792413D64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8D4EA38E-ED42-44A9-9431-B3D4F6087B53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0" workbookViewId="0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0" workbookViewId="0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0" workbookViewId="0"/>
  </sheetViews>
  <customSheetViews>
    <customSheetView guid="{54FD4859-4825-49C8-AF88-E7B792413D64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8D4EA38E-ED42-44A9-9431-B3D4F6087B53}" scale="55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ABC1922-47BA-456A-881B-14B1249231B8}">
  <sheetPr codeName="Chart7">
    <tabColor rgb="FF7EA6A7"/>
  </sheetPr>
  <sheetViews>
    <sheetView zoomScale="109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D9A2BC-8576-4951-A08E-491920A6DB0F}">
  <sheetPr codeName="Chart8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6B38FBB-7944-8A47-2331-73E51BA3E6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A32793-F610-D11F-4223-8BD79F08188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809707-C782-A076-1C82-68DA7306E8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5B684D-26E9-A1D4-6456-209A02747F3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6351E9-C73F-6F14-9C05-40E9F7AD0A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3004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E03804-6AB7-759C-E80A-CDC14B0709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1E4603-C88B-75F9-7C0C-438F88D0BE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514142</xdr:colOff>
      <xdr:row>46</xdr:row>
      <xdr:rowOff>133801</xdr:rowOff>
    </xdr:from>
    <xdr:to>
      <xdr:col>150</xdr:col>
      <xdr:colOff>206851</xdr:colOff>
      <xdr:row>63</xdr:row>
      <xdr:rowOff>97433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46</xdr:row>
      <xdr:rowOff>0</xdr:rowOff>
    </xdr:from>
    <xdr:to>
      <xdr:col>141</xdr:col>
      <xdr:colOff>673039</xdr:colOff>
      <xdr:row>60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0.96703</cdr:x>
      <cdr:y>0.17149</cdr:y>
    </cdr:from>
    <cdr:to>
      <cdr:x>0.98901</cdr:x>
      <cdr:y>0.26475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183668" y="1278029"/>
          <a:ext cx="587167" cy="19050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57F7F"/>
        </a:solidFill>
        <a:ln xmlns:a="http://schemas.openxmlformats.org/drawingml/2006/main">
          <a:solidFill>
            <a:srgbClr val="C57F7F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latin typeface="PT Sans" panose="020B0503020203020204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63409E-4D78-0892-42A0-433537F7E1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BB825F-40A1-C007-9732-9F7D4E2B37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EE7636-6C52-4949-C57D-62C2252C8E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2DBF12-F96D-B78C-1183-06AF78799C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2980E0-27C7-6104-AA98-FB90A04B75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793CFA-E84B-EFD7-A231-485D2FDD1E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208428</xdr:colOff>
      <xdr:row>2</xdr:row>
      <xdr:rowOff>156883</xdr:rowOff>
    </xdr:from>
    <xdr:to>
      <xdr:col>16</xdr:col>
      <xdr:colOff>345981</xdr:colOff>
      <xdr:row>29</xdr:row>
      <xdr:rowOff>61631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542297</xdr:colOff>
      <xdr:row>5</xdr:row>
      <xdr:rowOff>170307</xdr:rowOff>
    </xdr:from>
    <xdr:to>
      <xdr:col>10</xdr:col>
      <xdr:colOff>330054</xdr:colOff>
      <xdr:row>16</xdr:row>
      <xdr:rowOff>177927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542193</xdr:colOff>
      <xdr:row>16</xdr:row>
      <xdr:rowOff>146539</xdr:rowOff>
    </xdr:from>
    <xdr:to>
      <xdr:col>10</xdr:col>
      <xdr:colOff>327752</xdr:colOff>
      <xdr:row>26</xdr:row>
      <xdr:rowOff>132178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17921</xdr:colOff>
      <xdr:row>40</xdr:row>
      <xdr:rowOff>125863</xdr:rowOff>
    </xdr:from>
    <xdr:to>
      <xdr:col>21</xdr:col>
      <xdr:colOff>231322</xdr:colOff>
      <xdr:row>55</xdr:row>
      <xdr:rowOff>68035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3004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29641D-B71F-C1AF-BACA-CC7EAB81D9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0.72617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022752" y="51626"/>
          <a:ext cx="1029592" cy="2068986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0.02745</cdr:x>
      <cdr:y>0.02551</cdr:y>
    </cdr:from>
    <cdr:to>
      <cdr:x>0.06477</cdr:x>
      <cdr:y>0.08653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7428" y="160673"/>
          <a:ext cx="322853" cy="384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>
              <a:latin typeface="PT Sans" panose="020B0503020203020204" pitchFamily="34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7DEA61AC-397A-336E-282F-835932F7CA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BUDGET/YEARSBUD/Bud-2002_Draft2-1.xls" TargetMode="External"/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OldCData/missions/GN-SEP99/gn-bop-old.xls" TargetMode="External"/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debiase/c/MEMORIA/MEM5/CAPIT6/SUCP3009.XLS" TargetMode="External"/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BOARD/MALI/1ST-COMP/DSA/MLI-buyback.xls" TargetMode="External"/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Quadromacro/Quadro%20Macroeconomico--Versao%2029%20Setembro%202003.xls" TargetMode="External"/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CivSumtable29-06-2001.xls" TargetMode="External"/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Tab_Annexe_aideMem.xls" TargetMode="External"/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ocuments%20and%20Settings/MCUC/My%20Local%20Documents/COG/2002/frame/SR_01/cghub.xls" TargetMode="External"/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RED/2000/RED-tables.xls" TargetMode="External"/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Chad/mission/150dp.xls" TargetMode="External"/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Current/22%20Post-Mission(Article%20IV)%20Sept%202006/MNGReal.xls" TargetMode="External"/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Users/CJosz/My%20Documents/S&#233;n&#233;gal/Third%20review/101405%20TOFE.xls" TargetMode="External"/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FBORNHORST/Desktop/SENMONEY.xls" TargetMode="External"/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Cameroon/mission/DSARept.xls" TargetMode="External"/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My%20Documents/execucao2002/FMI_ME/Quadro%20Macroeconomico--Versao%20Maio%202002-Execu&#231;ao2002.xls" TargetMode="External"/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CIV/Mission-2/Fisc-workbook.xls" TargetMode="External"/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Archive/temp_JL/28%20Post-Mission%20August%202007/MNGfiscal2.xls" TargetMode="External"/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PDR/Data/PNG/FIS/PNGfis-current%20(revised2).xls" TargetMode="External"/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WIN/Temporary%20Internet%20Files/OLKD2B0/Civfis_m.xls" TargetMode="External"/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Users/AManoel/My%20Documents/Mozambique%20AFR/Missions/2004%20Feb%20mission%20New%20Prog/Brief/moz%20macroframework%20Brief%20Feb2004.xls" TargetMode="External"/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EAPD/Inflation/Infl/2025.03%20-%20Copy/medee/CPI202502_NAT_work_original.xlsx" TargetMode="External"/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V/WF2.0%20-%202602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V/WF2.0%20-%202602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V/WF2.0%20-%202602.xlsx" TargetMode="External"/></Relationships>
</file>

<file path=xl/externalLinks/_rels/externalLink12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I/WF2.0%20-%202508+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/WF2.0%20-%202508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/WF2.0%20-%202508+.xlsx" TargetMode="External"/></Relationships>
</file>

<file path=xl/externalLinks/_rels/externalLink12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II/WF2.0%20-%202511+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I/WF2.0%20-%202511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I/WF2.0%20-%202511+.xlsx" TargetMode="External"/></Relationships>
</file>

<file path=xl/externalLinks/_rels/externalLink12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-my.sharepoint.com/personal/tsolmon_t_mongolbank_mn/Documents/Tsolmon%20T/MPD%20MPFD/MPR%20Monetary%20Policy%20Report/2026Q1/final/MPR_Mar26%20(Rates%20and%20CM)%203%201.xlsx" TargetMode="External"/><Relationship Id="rId1" Type="http://schemas.openxmlformats.org/officeDocument/2006/relationships/externalLinkPath" Target="https://mongolbank2-my.sharepoint.com/personal/tsolmon_t_mongolbank_mn/Documents/Tsolmon%20T/MPD%20MPFD/MPR%20Monetary%20Policy%20Report/2026Q1/final/MPR_Mar26%20(Rates%20and%20CM)%203%201.xlsx" TargetMode="External"/></Relationships>
</file>

<file path=xl/externalLinks/_rels/externalLink12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2/Shared%20Documents/&#1043;&#1072;&#1076;&#1072;&#1072;&#1076;%20&#1089;&#1077;&#1082;&#1090;&#1086;&#1088;&#1099;&#1085;%20&#1073;&#1072;&#1075;/Working_file_20251115.xlsx" TargetMode="External"/><Relationship Id="rId2" Type="http://schemas.openxmlformats.org/officeDocument/2006/relationships/externalLinkPath" Target="https://mongolbank2.sharepoint.com/sites/EAPD-2/Shared%20Documents/&#1043;&#1072;&#1076;&#1072;&#1072;&#1076;%20&#1089;&#1077;&#1082;&#1090;&#1086;&#1088;&#1099;&#1085;%20&#1073;&#1072;&#1075;/Working_file_20251115.xlsx" TargetMode="External"/><Relationship Id="rId1" Type="http://schemas.openxmlformats.org/officeDocument/2006/relationships/externalLinkPath" Target="/sites/EAPD-2/Shared%20Documents/&#1043;&#1072;&#1076;&#1072;&#1072;&#1076;%20&#1089;&#1077;&#1082;&#1090;&#1086;&#1088;&#1099;&#1085;%20&#1073;&#1072;&#1075;/Working_file_202511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sDista/My%20Documents/CFMP%202002-2010/CFMP%202004-2008/Projec&#231;&#245;es/CFMP%202004-2008.xls" TargetMode="External"/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Documents%20and%20Settings/nyam/My%20Documents/Sharav/My%20Documents/EXCEL/Bud-2002_Draft%20-%20Final%20Approved%20Budget.xls" TargetMode="External"/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Real/MNGRealInput.xls" TargetMode="External"/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April%202003%20Staff%20Report/Sngdp.xls" TargetMode="External"/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NGA/Current/NGA-real.XLS" TargetMode="External"/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April%202003%20Staff%20Report/SenCon.xls" TargetMode="External"/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1Alvaro/Mexico/Venezuela/Bop8.xls" TargetMode="External"/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Mining%20Sector/Mining%20revenue/July%202009/Oyu%20Tolgoi%20Project%20-%20WEO%20assumptions%20June%205%202009.xls" TargetMode="External"/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Cameroon/DSA/Cam_Relief.xls" TargetMode="External"/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ocuments%20and%20Settings/myulek/Local%20Settings/Temporary%20Internet%20Files/OLK11C/SR-03-03-tables(1-14).xls" TargetMode="External"/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ata/MNG/EXT/Copy%20of%20MNG_BOP.xls" TargetMode="External"/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TREASURY/sariin-huvaari-2008-01-14-15.xls" TargetMode="External"/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Or&#231;amento/OE%202004/Trimestraliza&#231;&#227;o/Trimestraliza&#231;&#227;o16_12_03.xls" TargetMode="External"/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joe/Guinea%20Bissau/Guinea-Bissau/Guinea%20Bissau_mdb.xls" TargetMode="External"/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CFMP/Quadromacro/Quadro%20Macroeconomico--Versao%2016%20Junho%202003.xls" TargetMode="External"/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Budget%202000/FINPUB.NV/DETTEPUB/DETTEINT/DETTEINT/Di98.xls" TargetMode="External"/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HASSANAL/FINPUB.NV/DETTEPUB/DETTEINT/DETTEINT/Di98.xls" TargetMode="External"/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PDR/Data/PNG/FIS/Pngfis-current%20disaster.xls" TargetMode="External"/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Delgerjagral/2016.02.14/forecasting.xlsx" TargetMode="External"/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NGA%20local/scenario%20III/STA-ins/NGCPI.XLS" TargetMode="External"/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L/MEX/Other%20divisional%20data/REAL/amacr9.xls" TargetMode="External"/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My%20Documents/EWSDATA/NGA/NGA_REER.xls" TargetMode="External"/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IMF/Nigeria/Statistics/Bloomberg_Nigeria_Db.xls" TargetMode="External"/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Current/39%20After%20Mission%20Feb%2009/FWK%2001-29-09/FWK%2001-23-09%20bis/Oyu%20Tolgoi%20Project%20-%20Fiscal_Financial%20Analysis%20IMF_final2.xls" TargetMode="External"/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Or&#231;amento/OE%202003/Trimestraliza&#231;&#227;o/Abril%202003/PlanoTesourariaTrimestral.2003_26Junho.xls" TargetMode="External"/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sDista/My%20Documents/ORCAMENTO/2003/PARPA/Despesas%20nos%20Sectores%20Priritarios%20do%20PARPA_1999-2003%20(23.04.2003).xls" TargetMode="External"/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Users/prj0001402/Desktop/2016%20tatah/2015.10.06/Budget-2016-2015-10-06-v0290%20(valued).xlsx" TargetMode="External"/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WIN/Temporary%20Internet%20Files/OLKD2B0/Civfis_m.xls" TargetMode="External"/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SHIJIR%20Enkhbayar/My%20Documents/MOFE%202/NEGTGEL/MAIN/2003/2003-2006%20projection%202003%2009%2005%20v2.xls" TargetMode="External"/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Current/Macroframework/CivMon.xls" TargetMode="External"/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ATA/SYC/Current/Scmony.xls" TargetMode="External"/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Maquina%20Dr%20Sulemane/Documentos%20Varios/My%20Documents/Orcamento%202002/OE-Investimento2002%20Revisao.xls" TargetMode="External"/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OE2003/Tabelas%20Globais/Orcamento%20do%20Estado%20para%202003%20vesao%20de%2030%20Setembro%202002.xls" TargetMode="External"/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ulziisaikhan_d/My%20Documents/office/Budget/My%20Documents/EXCEL/BUDGET/YEARSBUD/budget2005/excel/MAIN/2003/plan_2003_year_HBG.xls" TargetMode="External"/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debiase/c/COPIA/CAP10/CAP102/FDOAFL.XLS" TargetMode="External"/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munkhbayar/Desktop/Government%20external%20debt%20data%20for%202011%20Q1%20received%20from%20MOF%20May%202011.xlsx" TargetMode="External"/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TEMP/My%20Documents/Moz/E-Final/BOP9703.xls" TargetMode="External"/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NPO/Planifica&#231;&#227;o%20&amp;%20Or&#231;amenta&#231;&#227;o/OE/2002/Prepara&#231;&#227;o%20da%20Miss&#227;o%20IMF/AnexosLeiOE2001.xls" TargetMode="External"/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Maquina%20Dr%20Sulemane/Documentos%20Varios/My%20Documents/Orcamento%202002/OE-Corrente2001%20Revisao.xls" TargetMode="External"/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Work/MNGReal%20From%20Folder%2033%20DMX%20Reformatted.xls" TargetMode="External"/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data/econ/DMX/DemoFiles/Chile/Input/Metadata.xls" TargetMode="External"/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WIN/Temporary%20Internet%20Files/OLKB2C2/ginbop.xls" TargetMode="External"/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ata/MNG/Current/13%20Post%20Mission%20June%202005/MNGMony.xls" TargetMode="External"/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February%202004%20Second%20Review/Staff%20Report/SNFISC.XLS" TargetMode="External"/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FINPUB.NV/DETTEPUB/DETTEINT/DETTEINT/DI94.XLS" TargetMode="External"/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1s/vol1/data/wrs/apd/system2000/WRSTAB.XLS" TargetMode="External"/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ocs/O-DRIVE/JM/BEN/HIPC/excelfiles/with%20libya/BN-DSA-Kad2.xls" TargetMode="External"/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ulziisaikhan/My%20Documents/My%20Documents/budget/budget2004-excel/Bud-ITH-2004-last.xls" TargetMode="External"/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11%20Budget/Budget-2010/2009-09-14/Repaired%20-%202009%2008%2028-hyazgaar.xlsx" TargetMode="External"/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Current/39%20After%20Mission%20Feb%2009/Documents%20and%20Settings/nyam/My%20Documents/Budget/My%20Documents/EXCEL/BUDGET/YEARSBUD/2002_Amendment.xls" TargetMode="External"/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My%20Documents/TS1031076762.xlsx" TargetMode="External"/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BOARD/BENIN/Decion%20Pt/HIPC%20tables.xls" TargetMode="External"/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GIS%20DATA/LAND/Cadastra-MRAM%20information/2004/12-December/12_16/Lic_Reg_Eng_12_16.xls" TargetMode="External"/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TEMP/HIPC/Other%20HIPCs/Burkina%20Faso/BUR%201299.xls" TargetMode="External"/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1.2%20%20IIP%20consolidation/2011/Q3/2.Output/IIP_Q3%202011.xlsx" TargetMode="External"/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Mission/Uganda/Previous%20files/Data%20from%20the%20Authorities/Diskette%209/INTRT.xls" TargetMode="External"/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FAD/Data/PNG/Medium%20term/MT_baseline_CURRENT%20June%2020,%202003%20no%20reform.xls" TargetMode="External"/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ETHIOPIA/Mission/Temp.xls" TargetMode="External"/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OT/Ad%20hoc/Cash%20Curve.xlsx" TargetMode="External"/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CivSumtable.xls" TargetMode="External"/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FAD/Data/PNG/MON/Monetary_current.xls" TargetMode="External"/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1S/VOL1/DATA/WEO/UTIL/Devedss.xls" TargetMode="External"/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ofdata/free/Documents%20and%20Settings/nyam/My%20Documents/Sharav/My%20Documents/EXCEL/Bud-2002_Draft%20-%20Final%20Approved%20Budget.xls" TargetMode="External"/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pdr/WIN/Desktop/EDSSPNG.XLS" TargetMode="External"/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Charts/HDR05_T1&amp;2.xls" TargetMode="External"/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Real/Archive/MNGReal-ArchivedWorksheets.xls" TargetMode="External"/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1.1%20&#1059;&#1088;&#1089;&#1075;&#1072;&#1083;%20&#1076;&#1072;&#1085;&#1089;/BOP2010/BOP%204Q/3.%20Output/1.%20Monthly/BOP%202010%20Q4.xlsx" TargetMode="External"/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Program%20Files/OrcamentoAno2001/Altera%20OI2001/OIGestao.xls" TargetMode="External"/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My%20Documents/Gambia/GMBbop00.xls" TargetMode="External"/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ATA/NGA/Staff%20Report/SR_Figures.xls" TargetMode="External"/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ATA/CIV/RED/2000/RED-tables.xls" TargetMode="External"/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Monetary_current.xls" TargetMode="External"/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Lamby/Nigeria/Statistics/Imf/00NGRED_1.xls" TargetMode="External"/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  <sheetName val="finan 99"/>
      <sheetName val="2003"/>
      <sheetName val="Benchmarks"/>
      <sheetName val="1946_2010_NAP"/>
      <sheetName val="Summary_Table"/>
      <sheetName val="perfcrit_2"/>
      <sheetName val="S&amp;I_DANE"/>
      <sheetName val="Summary_Table1"/>
      <sheetName val="perfcrit_21"/>
      <sheetName val="S&amp;I_DANE1"/>
      <sheetName val="BOP&amp;MT"/>
      <sheetName val="V-summary"/>
      <sheetName val="Time series"/>
      <sheetName val="Content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V7" t="str">
            <v>IV улирал</v>
          </cell>
        </row>
        <row r="8">
          <cell r="CR8">
            <v>2019</v>
          </cell>
          <cell r="CV8">
            <v>7.8378873899999997</v>
          </cell>
        </row>
        <row r="9">
          <cell r="CR9">
            <v>2020</v>
          </cell>
          <cell r="CV9">
            <v>8.765368350000001</v>
          </cell>
        </row>
        <row r="10">
          <cell r="CR10">
            <v>2021</v>
          </cell>
          <cell r="CV10">
            <v>3.7186242000000003</v>
          </cell>
        </row>
        <row r="11">
          <cell r="CR11">
            <v>2022</v>
          </cell>
          <cell r="CV11">
            <v>12.667369999999998</v>
          </cell>
        </row>
        <row r="12">
          <cell r="CR12">
            <v>2023</v>
          </cell>
          <cell r="CV12">
            <v>20.684346882000003</v>
          </cell>
        </row>
        <row r="13">
          <cell r="CR13">
            <v>2024</v>
          </cell>
          <cell r="CV13">
            <v>22.529823034999996</v>
          </cell>
        </row>
        <row r="14">
          <cell r="CR14">
            <v>2025</v>
          </cell>
          <cell r="CV14">
            <v>27.40139181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S7" t="str">
            <v>I улирал</v>
          </cell>
          <cell r="CT7" t="str">
            <v>II улирал</v>
          </cell>
        </row>
        <row r="8">
          <cell r="CS8">
            <v>7.7331209300000001</v>
          </cell>
          <cell r="CT8">
            <v>10.296971590000002</v>
          </cell>
        </row>
        <row r="9">
          <cell r="CS9">
            <v>3.121642408</v>
          </cell>
          <cell r="CT9">
            <v>5.5316059100000015</v>
          </cell>
        </row>
        <row r="10">
          <cell r="CS10">
            <v>6.6718142599999997</v>
          </cell>
          <cell r="CT10">
            <v>2.6157877000000003</v>
          </cell>
        </row>
        <row r="11">
          <cell r="CS11">
            <v>2.5231590000000002</v>
          </cell>
          <cell r="CT11">
            <v>5.5582000000000003</v>
          </cell>
        </row>
        <row r="12">
          <cell r="CS12">
            <v>14.14277395</v>
          </cell>
          <cell r="CT12">
            <v>15.3755633</v>
          </cell>
        </row>
        <row r="13">
          <cell r="CS13">
            <v>18.133608900000002</v>
          </cell>
          <cell r="CT13">
            <v>22.486159259999997</v>
          </cell>
        </row>
        <row r="14">
          <cell r="CS14">
            <v>17.533187940000001</v>
          </cell>
          <cell r="CT14">
            <v>20.341884180000005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U7" t="str">
            <v>III улирал</v>
          </cell>
        </row>
        <row r="8">
          <cell r="CU8">
            <v>10.598783920000001</v>
          </cell>
        </row>
        <row r="9">
          <cell r="CU9">
            <v>11.168482148999999</v>
          </cell>
        </row>
        <row r="10">
          <cell r="CU10">
            <v>2.7018618999999999</v>
          </cell>
        </row>
        <row r="11">
          <cell r="CU11">
            <v>10.937329999999999</v>
          </cell>
        </row>
        <row r="12">
          <cell r="CU12">
            <v>19.405763440000001</v>
          </cell>
        </row>
        <row r="13">
          <cell r="CU13">
            <v>20.605411926000006</v>
          </cell>
        </row>
        <row r="14">
          <cell r="CU14">
            <v>24.741715803999998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.2.2 Хүү"/>
      <sheetName val="Хүүний тархалт"/>
      <sheetName val="Дотоод үнэт цаас"/>
      <sheetName val="Govt WA"/>
      <sheetName val="3.2.4 Хөрөнгийн зах"/>
      <sheetName val="Хөрөнгийн зах"/>
    </sheetNames>
    <sheetDataSet>
      <sheetData sheetId="0"/>
      <sheetData sheetId="1"/>
      <sheetData sheetId="2">
        <row r="1">
          <cell r="K1">
            <v>2025</v>
          </cell>
          <cell r="T1">
            <v>2026</v>
          </cell>
        </row>
        <row r="2">
          <cell r="L2" t="str">
            <v>II</v>
          </cell>
          <cell r="O2" t="str">
            <v>III</v>
          </cell>
          <cell r="R2" t="str">
            <v>IV</v>
          </cell>
          <cell r="U2" t="str">
            <v>2 сар</v>
          </cell>
        </row>
        <row r="3">
          <cell r="X3" t="str">
            <v>Өгөөжийн муруй (2026M02)</v>
          </cell>
          <cell r="AC3" t="str">
            <v>Татварын нөлөөг тусгасан 4 долоо хоногийн хугацаатай ТБҮЦ-ны өгөөж*</v>
          </cell>
        </row>
        <row r="4">
          <cell r="J4" t="str">
            <v>6 сар</v>
          </cell>
          <cell r="Q4">
            <v>9.1489999999999988E-2</v>
          </cell>
          <cell r="R4">
            <v>9.2319999999999999E-2</v>
          </cell>
          <cell r="T4">
            <v>9.1179999999999997E-2</v>
          </cell>
          <cell r="U4">
            <v>9.128E-2</v>
          </cell>
          <cell r="X4">
            <v>9.1571578947368407E-2</v>
          </cell>
          <cell r="Z4">
            <v>1</v>
          </cell>
          <cell r="AC4">
            <v>9.0909335849468115E-2</v>
          </cell>
          <cell r="AE4">
            <v>6.622430979002919E-4</v>
          </cell>
          <cell r="AF4" t="str">
            <v>6 сар</v>
          </cell>
        </row>
        <row r="5">
          <cell r="J5" t="str">
            <v>1 жил</v>
          </cell>
          <cell r="K5">
            <v>9.3699999999999992E-2</v>
          </cell>
          <cell r="L5">
            <v>9.3240000000000003E-2</v>
          </cell>
          <cell r="M5">
            <v>9.3039999999999998E-2</v>
          </cell>
          <cell r="N5">
            <v>9.4289999999999999E-2</v>
          </cell>
          <cell r="O5">
            <v>9.3230000000000007E-2</v>
          </cell>
          <cell r="P5">
            <v>9.3079999999999996E-2</v>
          </cell>
          <cell r="Q5">
            <v>9.4450000000000006E-2</v>
          </cell>
          <cell r="S5">
            <v>9.4310000000000005E-2</v>
          </cell>
          <cell r="T5">
            <v>9.3369999999999995E-2</v>
          </cell>
          <cell r="U5">
            <v>9.3019999999999992E-2</v>
          </cell>
          <cell r="X5">
            <v>9.3572127659574456E-2</v>
          </cell>
          <cell r="Z5">
            <v>1</v>
          </cell>
          <cell r="AC5">
            <v>9.0909335849468115E-2</v>
          </cell>
          <cell r="AE5">
            <v>2.6627918101063408E-3</v>
          </cell>
          <cell r="AF5" t="str">
            <v>1 жил</v>
          </cell>
        </row>
        <row r="6">
          <cell r="J6" t="str">
            <v>2 жил</v>
          </cell>
          <cell r="K6">
            <v>0.10477</v>
          </cell>
          <cell r="L6">
            <v>0.10271000000000001</v>
          </cell>
          <cell r="M6">
            <v>0.10204000000000001</v>
          </cell>
          <cell r="Q6">
            <v>0.10224</v>
          </cell>
          <cell r="R6">
            <v>0.10847</v>
          </cell>
          <cell r="T6">
            <v>0.10125000000000001</v>
          </cell>
          <cell r="X6">
            <v>0.10362620689655172</v>
          </cell>
          <cell r="Z6">
            <v>1</v>
          </cell>
          <cell r="AC6">
            <v>9.0909335849468115E-2</v>
          </cell>
          <cell r="AE6">
            <v>1.2716871047083605E-2</v>
          </cell>
          <cell r="AF6" t="str">
            <v>2 жил</v>
          </cell>
        </row>
        <row r="7">
          <cell r="J7" t="str">
            <v>3 жил</v>
          </cell>
          <cell r="K7">
            <v>0.10676999999999999</v>
          </cell>
          <cell r="L7">
            <v>0.10477</v>
          </cell>
          <cell r="M7">
            <v>0.10424</v>
          </cell>
          <cell r="N7">
            <v>0.10586000000000001</v>
          </cell>
          <cell r="O7">
            <v>0.10101</v>
          </cell>
          <cell r="P7">
            <v>0.1048</v>
          </cell>
          <cell r="Q7">
            <v>0.10708000000000001</v>
          </cell>
          <cell r="S7">
            <v>0.10862999999999999</v>
          </cell>
          <cell r="T7">
            <v>0.10496999999999999</v>
          </cell>
          <cell r="U7">
            <v>0.10441</v>
          </cell>
          <cell r="X7">
            <v>0.10521673469387754</v>
          </cell>
          <cell r="Z7">
            <v>1</v>
          </cell>
          <cell r="AC7">
            <v>9.0909335849468115E-2</v>
          </cell>
          <cell r="AE7">
            <v>1.430739884440943E-2</v>
          </cell>
          <cell r="AF7" t="str">
            <v>3 жил</v>
          </cell>
        </row>
        <row r="8">
          <cell r="J8" t="str">
            <v>5 жил</v>
          </cell>
          <cell r="N8">
            <v>0.11512</v>
          </cell>
          <cell r="O8">
            <v>0.11766</v>
          </cell>
          <cell r="P8">
            <v>0.11810999999999999</v>
          </cell>
          <cell r="Q8">
            <v>0.11814999999999999</v>
          </cell>
          <cell r="S8">
            <v>0.11810000000000001</v>
          </cell>
          <cell r="U8">
            <v>0.11558</v>
          </cell>
          <cell r="X8">
            <v>0.11709846153846154</v>
          </cell>
          <cell r="Z8">
            <v>1</v>
          </cell>
          <cell r="AC8">
            <v>9.0909335849468115E-2</v>
          </cell>
          <cell r="AE8">
            <v>2.6189125688993425E-2</v>
          </cell>
          <cell r="AF8" t="str">
            <v>5 жил</v>
          </cell>
        </row>
        <row r="9">
          <cell r="J9" t="str">
            <v>7 жил</v>
          </cell>
          <cell r="R9">
            <v>0.13256000000000001</v>
          </cell>
          <cell r="X9">
            <v>0.13256000000000001</v>
          </cell>
          <cell r="Z9">
            <v>1</v>
          </cell>
          <cell r="AC9">
            <v>9.0909335849468115E-2</v>
          </cell>
          <cell r="AE9">
            <v>4.1650664150531896E-2</v>
          </cell>
          <cell r="AF9" t="str">
            <v>7 жил</v>
          </cell>
        </row>
        <row r="19">
          <cell r="J19" t="str">
            <v>ЗГҮЦ-ны жигнэсэн дундаж өгөөж</v>
          </cell>
          <cell r="K19">
            <v>0.10174666666666667</v>
          </cell>
          <cell r="L19">
            <v>0.10024000000000001</v>
          </cell>
          <cell r="M19">
            <v>9.9773333333333325E-2</v>
          </cell>
          <cell r="N19">
            <v>0.10437357142857143</v>
          </cell>
          <cell r="O19">
            <v>0.10373923076923078</v>
          </cell>
          <cell r="P19">
            <v>0.10528923076923077</v>
          </cell>
          <cell r="Q19">
            <v>0.10268200000000001</v>
          </cell>
          <cell r="R19">
            <v>0.10916727272727274</v>
          </cell>
          <cell r="S19">
            <v>0.10701333333333334</v>
          </cell>
          <cell r="T19">
            <v>9.7692500000000002E-2</v>
          </cell>
          <cell r="U19">
            <v>0.10107250000000001</v>
          </cell>
          <cell r="AF19" t="str">
            <v>ЗГҮЦ-ны жигнэсэн дундаж өгөөж*</v>
          </cell>
          <cell r="AG19">
            <v>0.10174666666666667</v>
          </cell>
          <cell r="AH19">
            <v>0.10099333333333334</v>
          </cell>
          <cell r="AI19">
            <v>0.1006088888888889</v>
          </cell>
          <cell r="AJ19">
            <v>0.10397267857142857</v>
          </cell>
          <cell r="AK19">
            <v>0.10480166666666667</v>
          </cell>
          <cell r="AL19">
            <v>0.10497459706959707</v>
          </cell>
          <cell r="AM19">
            <v>0.10204049709752321</v>
          </cell>
          <cell r="AN19">
            <v>0.10745176767676767</v>
          </cell>
          <cell r="AO19">
            <v>0.10550429198429198</v>
          </cell>
          <cell r="AP19">
            <v>9.8567999234960429E-2</v>
          </cell>
          <cell r="AQ19">
            <v>0.10187004485875666</v>
          </cell>
        </row>
      </sheetData>
      <sheetData sheetId="3">
        <row r="21">
          <cell r="P21">
            <v>2023</v>
          </cell>
          <cell r="AB21">
            <v>2024</v>
          </cell>
          <cell r="AN21">
            <v>2025</v>
          </cell>
          <cell r="AZ21">
            <v>2026</v>
          </cell>
        </row>
        <row r="22">
          <cell r="Q22" t="str">
            <v>I</v>
          </cell>
          <cell r="T22" t="str">
            <v>II</v>
          </cell>
          <cell r="W22" t="str">
            <v>III</v>
          </cell>
          <cell r="Z22" t="str">
            <v>IV</v>
          </cell>
          <cell r="AC22" t="str">
            <v>I</v>
          </cell>
          <cell r="AF22" t="str">
            <v>II</v>
          </cell>
          <cell r="AI22" t="str">
            <v>III</v>
          </cell>
          <cell r="AL22" t="str">
            <v>IV</v>
          </cell>
          <cell r="AO22" t="str">
            <v>I</v>
          </cell>
          <cell r="AR22" t="str">
            <v>II</v>
          </cell>
          <cell r="AU22" t="str">
            <v>III</v>
          </cell>
          <cell r="AX22" t="str">
            <v>IV</v>
          </cell>
          <cell r="BA22" t="str">
            <v>2 сар</v>
          </cell>
        </row>
        <row r="25">
          <cell r="C25" t="str">
            <v>Хөгжлийн банкны 500 сая ам.доллар</v>
          </cell>
          <cell r="AS25">
            <v>9.25</v>
          </cell>
          <cell r="AT25">
            <v>8.3140000000000001</v>
          </cell>
          <cell r="AU25">
            <v>7.944</v>
          </cell>
          <cell r="AV25">
            <v>7.7629999999999999</v>
          </cell>
          <cell r="AW25">
            <v>7.6059999999999999</v>
          </cell>
          <cell r="AX25">
            <v>7.5709999999999997</v>
          </cell>
          <cell r="AY25">
            <v>7.3330000000000002</v>
          </cell>
          <cell r="AZ25">
            <v>6.843</v>
          </cell>
          <cell r="BA25">
            <v>6.5570000000000004</v>
          </cell>
        </row>
        <row r="26">
          <cell r="C26" t="str">
            <v>Нийслэл 500 сая ам.доллар</v>
          </cell>
          <cell r="AL26">
            <v>6.9219999999999997</v>
          </cell>
          <cell r="AM26">
            <v>6.9260000000000002</v>
          </cell>
          <cell r="AN26">
            <v>7.0259999999999998</v>
          </cell>
          <cell r="AO26">
            <v>6.8769999999999998</v>
          </cell>
          <cell r="AP26">
            <v>7.4020000000000001</v>
          </cell>
          <cell r="AQ26">
            <v>8.2620000000000005</v>
          </cell>
          <cell r="AR26">
            <v>7.8310000000000004</v>
          </cell>
          <cell r="AS26">
            <v>7.681</v>
          </cell>
          <cell r="AT26">
            <v>6.8730000000000002</v>
          </cell>
          <cell r="AU26">
            <v>6.7789999999999999</v>
          </cell>
          <cell r="AV26">
            <v>6.5960000000000001</v>
          </cell>
          <cell r="AW26">
            <v>6.3029999999999999</v>
          </cell>
          <cell r="AX26">
            <v>6.0170000000000003</v>
          </cell>
          <cell r="AY26">
            <v>5.8840000000000003</v>
          </cell>
          <cell r="AZ26">
            <v>5.85</v>
          </cell>
          <cell r="BA26">
            <v>5.6820000000000004</v>
          </cell>
        </row>
        <row r="27">
          <cell r="C27" t="str">
            <v>Century IV 500 сая ам.доллар</v>
          </cell>
          <cell r="AO27">
            <v>6.9830000000000005</v>
          </cell>
          <cell r="AP27">
            <v>7.2110000000000003</v>
          </cell>
          <cell r="AQ27">
            <v>7.6825000000000001</v>
          </cell>
          <cell r="AR27">
            <v>7.375</v>
          </cell>
          <cell r="AS27">
            <v>7.1564999999999994</v>
          </cell>
          <cell r="AT27">
            <v>6.74</v>
          </cell>
          <cell r="AU27">
            <v>6.5514999999999999</v>
          </cell>
          <cell r="AV27">
            <v>6.2649999999999997</v>
          </cell>
          <cell r="AW27">
            <v>5.9864999999999995</v>
          </cell>
          <cell r="AX27">
            <v>5.9420000000000002</v>
          </cell>
          <cell r="AY27">
            <v>5.89</v>
          </cell>
          <cell r="AZ27">
            <v>5.5459999999999994</v>
          </cell>
          <cell r="BA27">
            <v>5.3895</v>
          </cell>
        </row>
        <row r="28">
          <cell r="C28" t="str">
            <v>Century III 350 сая ам.доллар</v>
          </cell>
          <cell r="AA28">
            <v>7.3109999999999999</v>
          </cell>
          <cell r="AB28">
            <v>7.2940000000000005</v>
          </cell>
          <cell r="AC28">
            <v>7.5295000000000005</v>
          </cell>
          <cell r="AD28">
            <v>7.2309999999999999</v>
          </cell>
          <cell r="AE28">
            <v>7.7069999999999999</v>
          </cell>
          <cell r="AF28">
            <v>7.4589999999999996</v>
          </cell>
          <cell r="AG28">
            <v>7.4024999999999999</v>
          </cell>
          <cell r="AH28">
            <v>7.1040000000000001</v>
          </cell>
          <cell r="AI28">
            <v>6.883</v>
          </cell>
          <cell r="AJ28">
            <v>6.4239999999999995</v>
          </cell>
          <cell r="AK28">
            <v>6.4615</v>
          </cell>
          <cell r="AL28">
            <v>6.6539999999999999</v>
          </cell>
          <cell r="AM28">
            <v>6.7995000000000001</v>
          </cell>
          <cell r="AN28">
            <v>6.7809999999999997</v>
          </cell>
          <cell r="AO28">
            <v>6.8040000000000003</v>
          </cell>
          <cell r="AP28">
            <v>7.2219999999999995</v>
          </cell>
          <cell r="AQ28">
            <v>7.6345000000000001</v>
          </cell>
          <cell r="AR28">
            <v>7.3249999999999993</v>
          </cell>
          <cell r="AS28">
            <v>6.7750000000000004</v>
          </cell>
          <cell r="AT28">
            <v>6.3445</v>
          </cell>
          <cell r="AU28">
            <v>6.3425000000000002</v>
          </cell>
          <cell r="AV28">
            <v>5.9819999999999993</v>
          </cell>
          <cell r="AW28">
            <v>5.8765000000000001</v>
          </cell>
          <cell r="AX28">
            <v>5.8949999999999996</v>
          </cell>
          <cell r="AY28">
            <v>5.7805</v>
          </cell>
          <cell r="AZ28">
            <v>5.3505000000000003</v>
          </cell>
          <cell r="BA28">
            <v>5.3049999999999997</v>
          </cell>
        </row>
        <row r="29">
          <cell r="C29" t="str">
            <v>Century II 650 сая ам.доллар</v>
          </cell>
          <cell r="P29">
            <v>7.6105</v>
          </cell>
          <cell r="Q29">
            <v>8.3469999999999995</v>
          </cell>
          <cell r="R29">
            <v>9.1234999999999999</v>
          </cell>
          <cell r="S29">
            <v>8.5465</v>
          </cell>
          <cell r="T29">
            <v>9.0150000000000006</v>
          </cell>
          <cell r="U29">
            <v>8.4905000000000008</v>
          </cell>
          <cell r="V29">
            <v>8.02</v>
          </cell>
          <cell r="W29">
            <v>8.7149999999999999</v>
          </cell>
          <cell r="X29">
            <v>8.8795000000000002</v>
          </cell>
          <cell r="Y29">
            <v>8.9459999999999997</v>
          </cell>
          <cell r="Z29">
            <v>7.8650000000000002</v>
          </cell>
          <cell r="AA29">
            <v>7.1509999999999998</v>
          </cell>
          <cell r="AB29">
            <v>7.2629999999999999</v>
          </cell>
          <cell r="AC29">
            <v>7.5440000000000005</v>
          </cell>
          <cell r="AD29">
            <v>7.1020000000000003</v>
          </cell>
          <cell r="AE29">
            <v>7.8010000000000002</v>
          </cell>
          <cell r="AF29">
            <v>7.2770000000000001</v>
          </cell>
          <cell r="AG29">
            <v>7.266</v>
          </cell>
          <cell r="AH29">
            <v>7.0625</v>
          </cell>
          <cell r="AI29">
            <v>6.7735000000000003</v>
          </cell>
          <cell r="AJ29">
            <v>6.2974999999999994</v>
          </cell>
          <cell r="AK29">
            <v>6.4640000000000004</v>
          </cell>
          <cell r="AL29">
            <v>6.6630000000000003</v>
          </cell>
          <cell r="AM29">
            <v>6.8405000000000005</v>
          </cell>
          <cell r="AN29">
            <v>6.6475</v>
          </cell>
          <cell r="AO29">
            <v>6.5374999999999996</v>
          </cell>
          <cell r="AP29">
            <v>7.2010000000000005</v>
          </cell>
          <cell r="AQ29">
            <v>7.2755000000000001</v>
          </cell>
          <cell r="AR29">
            <v>6.9409999999999998</v>
          </cell>
          <cell r="AS29">
            <v>6.6120000000000001</v>
          </cell>
          <cell r="AT29">
            <v>6.1215000000000002</v>
          </cell>
          <cell r="AU29">
            <v>6.0065</v>
          </cell>
          <cell r="AV29">
            <v>5.7759999999999998</v>
          </cell>
          <cell r="AW29">
            <v>5.5690000000000008</v>
          </cell>
          <cell r="AX29">
            <v>5.5105000000000004</v>
          </cell>
          <cell r="AY29">
            <v>5.3540000000000001</v>
          </cell>
          <cell r="AZ29">
            <v>4.7725</v>
          </cell>
          <cell r="BA29">
            <v>4.57</v>
          </cell>
        </row>
        <row r="30">
          <cell r="C30" t="str">
            <v>Century I'27 500 сая ам.доллар</v>
          </cell>
          <cell r="P30">
            <v>6.8860000000000001</v>
          </cell>
          <cell r="Q30">
            <v>8.1460000000000008</v>
          </cell>
          <cell r="R30">
            <v>9.2929999999999993</v>
          </cell>
          <cell r="S30">
            <v>8.4395000000000007</v>
          </cell>
          <cell r="T30">
            <v>9.1709999999999994</v>
          </cell>
          <cell r="U30">
            <v>8.2324999999999999</v>
          </cell>
          <cell r="V30">
            <v>7.7895000000000003</v>
          </cell>
          <cell r="W30">
            <v>8.6024999999999991</v>
          </cell>
          <cell r="X30">
            <v>8.6840000000000011</v>
          </cell>
          <cell r="Y30">
            <v>8.8375000000000004</v>
          </cell>
          <cell r="Z30">
            <v>7.5504999999999995</v>
          </cell>
          <cell r="AA30">
            <v>6.8309999999999995</v>
          </cell>
          <cell r="AB30">
            <v>7.1295000000000002</v>
          </cell>
          <cell r="AC30">
            <v>7.4924999999999997</v>
          </cell>
          <cell r="AD30">
            <v>7.0540000000000003</v>
          </cell>
          <cell r="AE30">
            <v>7.4689999999999994</v>
          </cell>
          <cell r="AF30">
            <v>7.1050000000000004</v>
          </cell>
          <cell r="AG30">
            <v>7.2219999999999995</v>
          </cell>
          <cell r="AH30">
            <v>7.194</v>
          </cell>
          <cell r="AI30">
            <v>6.7534999999999998</v>
          </cell>
          <cell r="AJ30">
            <v>6.3395000000000001</v>
          </cell>
          <cell r="AK30">
            <v>6.2155000000000005</v>
          </cell>
          <cell r="AL30">
            <v>6.3215000000000003</v>
          </cell>
          <cell r="AM30">
            <v>6.5265000000000004</v>
          </cell>
          <cell r="AN30">
            <v>6.4574999999999996</v>
          </cell>
          <cell r="AO30">
            <v>6.5914999999999999</v>
          </cell>
          <cell r="AP30">
            <v>7.2110000000000003</v>
          </cell>
          <cell r="AQ30">
            <v>7.3460000000000001</v>
          </cell>
          <cell r="AR30">
            <v>7.1959999999999997</v>
          </cell>
          <cell r="AS30">
            <v>6.9275000000000002</v>
          </cell>
          <cell r="AT30">
            <v>6.4145000000000003</v>
          </cell>
          <cell r="AU30">
            <v>6.1769999999999996</v>
          </cell>
          <cell r="AV30">
            <v>5.7520000000000007</v>
          </cell>
          <cell r="AW30">
            <v>5.5600000000000005</v>
          </cell>
          <cell r="AX30">
            <v>5.6594999999999995</v>
          </cell>
          <cell r="AY30">
            <v>5.4535</v>
          </cell>
          <cell r="AZ30">
            <v>4.6769999999999996</v>
          </cell>
          <cell r="BA30">
            <v>4.6085000000000003</v>
          </cell>
        </row>
        <row r="31">
          <cell r="C31" t="str">
            <v>Century I'31 500 сая ам.доллар</v>
          </cell>
          <cell r="P31">
            <v>7.2869999999999999</v>
          </cell>
          <cell r="Q31">
            <v>7.7080000000000002</v>
          </cell>
          <cell r="R31">
            <v>8.9385000000000012</v>
          </cell>
          <cell r="S31">
            <v>8.4924999999999997</v>
          </cell>
          <cell r="T31">
            <v>9.0090000000000003</v>
          </cell>
          <cell r="U31">
            <v>8.3789999999999996</v>
          </cell>
          <cell r="V31">
            <v>8.0694999999999997</v>
          </cell>
          <cell r="W31">
            <v>8.548</v>
          </cell>
          <cell r="X31">
            <v>8.620000000000001</v>
          </cell>
          <cell r="Y31">
            <v>9.0004999999999988</v>
          </cell>
          <cell r="Z31">
            <v>7.9640000000000004</v>
          </cell>
          <cell r="AA31">
            <v>7.28</v>
          </cell>
          <cell r="AB31">
            <v>7.2684999999999995</v>
          </cell>
          <cell r="AC31">
            <v>7.4830000000000005</v>
          </cell>
          <cell r="AD31">
            <v>7.282</v>
          </cell>
          <cell r="AE31">
            <v>7.6869999999999994</v>
          </cell>
          <cell r="AF31">
            <v>7.3410000000000002</v>
          </cell>
          <cell r="AG31">
            <v>7.3855000000000004</v>
          </cell>
          <cell r="AH31">
            <v>7.0805000000000007</v>
          </cell>
          <cell r="AI31">
            <v>6.9030000000000005</v>
          </cell>
          <cell r="AJ31">
            <v>6.5724999999999998</v>
          </cell>
          <cell r="AK31">
            <v>6.6444999999999999</v>
          </cell>
          <cell r="AL31">
            <v>6.9414999999999996</v>
          </cell>
          <cell r="AM31">
            <v>7.1035000000000004</v>
          </cell>
          <cell r="AN31">
            <v>7.0489999999999995</v>
          </cell>
          <cell r="AO31">
            <v>7.1080000000000005</v>
          </cell>
          <cell r="AP31">
            <v>7.5819999999999999</v>
          </cell>
          <cell r="AQ31">
            <v>7.7744999999999997</v>
          </cell>
          <cell r="AR31">
            <v>7.4175000000000004</v>
          </cell>
          <cell r="AS31">
            <v>7.2765000000000004</v>
          </cell>
          <cell r="AT31">
            <v>6.9645000000000001</v>
          </cell>
          <cell r="AU31">
            <v>6.8665000000000003</v>
          </cell>
          <cell r="AV31">
            <v>6.516</v>
          </cell>
          <cell r="AW31">
            <v>6.3249999999999993</v>
          </cell>
          <cell r="AX31">
            <v>6.1795</v>
          </cell>
          <cell r="AY31">
            <v>6.2320000000000002</v>
          </cell>
          <cell r="AZ31">
            <v>5.8680000000000003</v>
          </cell>
          <cell r="BA31">
            <v>5.7185000000000006</v>
          </cell>
        </row>
        <row r="32">
          <cell r="C32" t="str">
            <v>Номад 600 сая ам.доллар</v>
          </cell>
          <cell r="P32">
            <v>7.2279999999999998</v>
          </cell>
          <cell r="Q32">
            <v>8.36</v>
          </cell>
          <cell r="R32">
            <v>9.4019999999999992</v>
          </cell>
          <cell r="S32">
            <v>8.3279999999999994</v>
          </cell>
          <cell r="T32">
            <v>9.535499999999999</v>
          </cell>
          <cell r="U32">
            <v>7.851</v>
          </cell>
          <cell r="V32">
            <v>7.3855000000000004</v>
          </cell>
          <cell r="W32">
            <v>8.3010000000000002</v>
          </cell>
          <cell r="X32">
            <v>8.0220000000000002</v>
          </cell>
          <cell r="Y32">
            <v>8.1490000000000009</v>
          </cell>
          <cell r="Z32">
            <v>6.819</v>
          </cell>
          <cell r="AA32">
            <v>6.3505000000000003</v>
          </cell>
          <cell r="AB32">
            <v>6.9249999999999998</v>
          </cell>
          <cell r="AC32">
            <v>7.1044999999999998</v>
          </cell>
          <cell r="AD32">
            <v>6.8040000000000003</v>
          </cell>
          <cell r="AE32">
            <v>7.1135000000000002</v>
          </cell>
          <cell r="AF32">
            <v>6.8235000000000001</v>
          </cell>
          <cell r="AG32">
            <v>6.8334999999999999</v>
          </cell>
          <cell r="AH32">
            <v>6.6229999999999993</v>
          </cell>
          <cell r="AI32">
            <v>6.6560000000000006</v>
          </cell>
          <cell r="AJ32">
            <v>6.0114999999999998</v>
          </cell>
          <cell r="AK32">
            <v>6.1805000000000003</v>
          </cell>
          <cell r="AL32">
            <v>6.2865000000000002</v>
          </cell>
          <cell r="AM32">
            <v>6.6219999999999999</v>
          </cell>
          <cell r="AN32">
            <v>6.3464999999999998</v>
          </cell>
          <cell r="AO32">
            <v>5.3895</v>
          </cell>
          <cell r="AP32">
            <v>6.335</v>
          </cell>
          <cell r="AQ32">
            <v>6.8330000000000002</v>
          </cell>
          <cell r="AR32">
            <v>6.516</v>
          </cell>
          <cell r="AS32">
            <v>6.2874999999999996</v>
          </cell>
          <cell r="AT32">
            <v>6.0310000000000006</v>
          </cell>
          <cell r="AU32">
            <v>5.75</v>
          </cell>
          <cell r="AV32">
            <v>5.4930000000000003</v>
          </cell>
          <cell r="AW32">
            <v>5.4740000000000002</v>
          </cell>
          <cell r="AX32">
            <v>5.5145</v>
          </cell>
          <cell r="AY32">
            <v>5.3309999999999995</v>
          </cell>
          <cell r="AZ32">
            <v>4.2149999999999999</v>
          </cell>
          <cell r="BA32">
            <v>4.5125000000000002</v>
          </cell>
        </row>
        <row r="44">
          <cell r="B44" t="str">
            <v>ЗГ-ын бондын жигнэсэн дундаж өгөөж</v>
          </cell>
          <cell r="P44">
            <v>7.275611111111111</v>
          </cell>
          <cell r="Q44">
            <v>8.1638000000000002</v>
          </cell>
          <cell r="R44">
            <v>9.1943222222222225</v>
          </cell>
          <cell r="S44">
            <v>8.4524555555555558</v>
          </cell>
          <cell r="T44">
            <v>9.1871333333333336</v>
          </cell>
          <cell r="U44">
            <v>8.237855555555555</v>
          </cell>
          <cell r="V44">
            <v>7.8105777777777776</v>
          </cell>
          <cell r="W44">
            <v>8.5424888888888884</v>
          </cell>
          <cell r="X44">
            <v>8.549722222222222</v>
          </cell>
          <cell r="Y44">
            <v>8.7214666666666663</v>
          </cell>
          <cell r="Z44">
            <v>7.5452791741472174</v>
          </cell>
          <cell r="AA44">
            <v>6.9562020946470131</v>
          </cell>
          <cell r="AB44">
            <v>7.1666020170674942</v>
          </cell>
          <cell r="AC44">
            <v>7.4216741660201704</v>
          </cell>
          <cell r="AD44">
            <v>7.0783017843289375</v>
          </cell>
          <cell r="AE44">
            <v>7.5475961986035687</v>
          </cell>
          <cell r="AF44">
            <v>7.1790857253685028</v>
          </cell>
          <cell r="AG44">
            <v>7.2022063615205587</v>
          </cell>
          <cell r="AH44">
            <v>6.9985915438324282</v>
          </cell>
          <cell r="AI44">
            <v>6.7832595034910783</v>
          </cell>
          <cell r="AJ44">
            <v>6.3120333591931734</v>
          </cell>
          <cell r="AK44">
            <v>6.3896946282293632</v>
          </cell>
          <cell r="AL44">
            <v>6.6304167409199017</v>
          </cell>
          <cell r="AM44">
            <v>6.8091159343864778</v>
          </cell>
          <cell r="AN44">
            <v>6.7105591022515876</v>
          </cell>
          <cell r="AO44">
            <v>6.7366417528939539</v>
          </cell>
          <cell r="AP44">
            <v>7.2535529612217209</v>
          </cell>
          <cell r="AQ44">
            <v>7.6191934504968213</v>
          </cell>
          <cell r="AR44">
            <v>7.2987996735301639</v>
          </cell>
          <cell r="AS44">
            <v>7.3561045411483637</v>
          </cell>
          <cell r="AT44">
            <v>6.8073239992791326</v>
          </cell>
          <cell r="AU44">
            <v>6.6390813086962241</v>
          </cell>
          <cell r="AV44">
            <v>6.359726073554917</v>
          </cell>
          <cell r="AW44">
            <v>6.1609853162072721</v>
          </cell>
          <cell r="AX44">
            <v>6.094143967966815</v>
          </cell>
          <cell r="AY44">
            <v>5.971357496762133</v>
          </cell>
          <cell r="AZ44">
            <v>5.5123918631375206</v>
          </cell>
          <cell r="BA44">
            <v>5.3738290430514191</v>
          </cell>
        </row>
        <row r="56">
          <cell r="C56" t="str">
            <v>Цэцэнс Майнинг энд Энержи 300 сая ам.доллар</v>
          </cell>
          <cell r="BA56">
            <v>10.398</v>
          </cell>
        </row>
        <row r="58">
          <cell r="C58" t="str">
            <v>Төрийн банк 200 сая ам.доллар</v>
          </cell>
          <cell r="AV58">
            <v>9.2449999999999992</v>
          </cell>
          <cell r="AW58">
            <v>9.0909999999999993</v>
          </cell>
          <cell r="AX58">
            <v>9.1989999999999998</v>
          </cell>
          <cell r="AY58">
            <v>8.9920000000000009</v>
          </cell>
          <cell r="AZ58">
            <v>8.92</v>
          </cell>
          <cell r="BA58">
            <v>8.7270000000000003</v>
          </cell>
        </row>
        <row r="59">
          <cell r="C59" t="str">
            <v>MMC 350 сая ам.доллар</v>
          </cell>
          <cell r="AP59">
            <v>9.6419999999999995</v>
          </cell>
          <cell r="AQ59">
            <v>11.569000000000001</v>
          </cell>
          <cell r="AR59">
            <v>10.4</v>
          </cell>
          <cell r="AS59">
            <v>10.329000000000001</v>
          </cell>
          <cell r="AT59">
            <v>9.6630000000000003</v>
          </cell>
          <cell r="AU59">
            <v>8.9169999999999998</v>
          </cell>
          <cell r="AV59">
            <v>8.1850000000000005</v>
          </cell>
          <cell r="AW59">
            <v>7.9039999999999999</v>
          </cell>
          <cell r="AX59">
            <v>8.2550000000000008</v>
          </cell>
          <cell r="AY59">
            <v>8.0079999999999991</v>
          </cell>
          <cell r="AZ59">
            <v>7.3780000000000001</v>
          </cell>
          <cell r="BA59">
            <v>7.601</v>
          </cell>
        </row>
        <row r="60">
          <cell r="C60" t="str">
            <v>Худалдаа хөгжлийн банк 200+100 сая ам.доллар</v>
          </cell>
          <cell r="AM60">
            <v>9.1349999999999998</v>
          </cell>
          <cell r="AN60">
            <v>9.2110000000000003</v>
          </cell>
          <cell r="AO60">
            <v>9.1170000000000009</v>
          </cell>
          <cell r="AP60">
            <v>9.4130000000000003</v>
          </cell>
          <cell r="AQ60">
            <v>11.896000000000001</v>
          </cell>
          <cell r="AR60">
            <v>10.4</v>
          </cell>
          <cell r="AS60">
            <v>10.487</v>
          </cell>
          <cell r="AT60">
            <v>9.7810000000000006</v>
          </cell>
          <cell r="AU60">
            <v>9.5459999999999994</v>
          </cell>
          <cell r="AV60">
            <v>9.3759999999999994</v>
          </cell>
          <cell r="AW60">
            <v>9.077</v>
          </cell>
          <cell r="AX60">
            <v>8.8480000000000008</v>
          </cell>
          <cell r="AY60">
            <v>8.5519999999999996</v>
          </cell>
          <cell r="AZ60">
            <v>8.3059999999999992</v>
          </cell>
          <cell r="BA60">
            <v>7.7720000000000002</v>
          </cell>
        </row>
        <row r="61">
          <cell r="C61" t="str">
            <v>Худалдаа хөгжлийн банк 10 сая ам.доллар</v>
          </cell>
          <cell r="AK61">
            <v>8.5280000000000005</v>
          </cell>
          <cell r="AL61">
            <v>8.7910000000000004</v>
          </cell>
          <cell r="AM61">
            <v>9.2560000000000002</v>
          </cell>
          <cell r="AN61">
            <v>9.2420000000000009</v>
          </cell>
          <cell r="AO61">
            <v>9.43</v>
          </cell>
          <cell r="AP61">
            <v>9.8160000000000007</v>
          </cell>
          <cell r="AQ61">
            <v>13.845000000000001</v>
          </cell>
          <cell r="AR61">
            <v>10.577</v>
          </cell>
          <cell r="AS61">
            <v>11.045999999999999</v>
          </cell>
          <cell r="AT61">
            <v>11.247999999999999</v>
          </cell>
          <cell r="AU61">
            <v>10.564</v>
          </cell>
          <cell r="AV61">
            <v>9.9659999999999993</v>
          </cell>
          <cell r="AW61">
            <v>9.9339999999999993</v>
          </cell>
          <cell r="AX61">
            <v>9.8889999999999993</v>
          </cell>
          <cell r="AY61">
            <v>9.8610000000000007</v>
          </cell>
          <cell r="AZ61">
            <v>9.8339999999999996</v>
          </cell>
          <cell r="BA61">
            <v>9.5030000000000001</v>
          </cell>
        </row>
        <row r="62">
          <cell r="C62" t="str">
            <v>Худалдаа хөгжлийн банк Ногоон 40 сая ам.доллар</v>
          </cell>
          <cell r="AK62">
            <v>8.8040000000000003</v>
          </cell>
          <cell r="AL62">
            <v>9.3260000000000005</v>
          </cell>
          <cell r="AM62">
            <v>10.295</v>
          </cell>
          <cell r="AN62">
            <v>10.372999999999999</v>
          </cell>
          <cell r="AO62">
            <v>10.291</v>
          </cell>
          <cell r="AP62">
            <v>10.545999999999999</v>
          </cell>
          <cell r="AQ62">
            <v>13.316000000000001</v>
          </cell>
          <cell r="AR62">
            <v>11.343999999999999</v>
          </cell>
          <cell r="AS62">
            <v>11.775</v>
          </cell>
          <cell r="AT62">
            <v>10.944000000000001</v>
          </cell>
          <cell r="AU62">
            <v>10.163</v>
          </cell>
          <cell r="AV62">
            <v>9.9540000000000006</v>
          </cell>
          <cell r="AW62">
            <v>9.8930000000000007</v>
          </cell>
          <cell r="AX62">
            <v>9.7970000000000006</v>
          </cell>
          <cell r="AY62">
            <v>9.8140000000000001</v>
          </cell>
          <cell r="AZ62">
            <v>9.8559999999999999</v>
          </cell>
          <cell r="BA62">
            <v>9.43</v>
          </cell>
        </row>
        <row r="63">
          <cell r="C63" t="str">
            <v>Голомт банк 300+100 сая ам.доллар</v>
          </cell>
          <cell r="AF63">
            <v>12.622</v>
          </cell>
          <cell r="AG63">
            <v>11.912000000000001</v>
          </cell>
          <cell r="AH63">
            <v>11.114000000000001</v>
          </cell>
          <cell r="AI63">
            <v>10.683</v>
          </cell>
          <cell r="AJ63">
            <v>10.67</v>
          </cell>
          <cell r="AK63">
            <v>8.8580000000000005</v>
          </cell>
          <cell r="AL63">
            <v>8.4239999999999995</v>
          </cell>
          <cell r="AM63">
            <v>8.8520000000000003</v>
          </cell>
          <cell r="AN63">
            <v>8.7560000000000002</v>
          </cell>
          <cell r="AO63">
            <v>8.7050000000000001</v>
          </cell>
          <cell r="AP63">
            <v>8.9960000000000004</v>
          </cell>
          <cell r="AQ63">
            <v>11.375999999999999</v>
          </cell>
          <cell r="AR63">
            <v>9.9390000000000001</v>
          </cell>
          <cell r="AS63">
            <v>10.223000000000001</v>
          </cell>
          <cell r="AT63">
            <v>9.0079999999999991</v>
          </cell>
          <cell r="AU63">
            <v>8.4610000000000003</v>
          </cell>
          <cell r="AV63">
            <v>8.7889999999999997</v>
          </cell>
          <cell r="AW63">
            <v>8.6999999999999993</v>
          </cell>
          <cell r="AX63">
            <v>8.3819999999999997</v>
          </cell>
          <cell r="AY63">
            <v>8.2620000000000005</v>
          </cell>
          <cell r="AZ63">
            <v>7.585</v>
          </cell>
          <cell r="BA63">
            <v>7.1070000000000002</v>
          </cell>
        </row>
        <row r="64">
          <cell r="C64" t="str">
            <v>МИК 225 сая ам.доллар</v>
          </cell>
          <cell r="AC64">
            <v>13.026999999999999</v>
          </cell>
          <cell r="AD64">
            <v>13.019</v>
          </cell>
          <cell r="AE64">
            <v>13.989000000000001</v>
          </cell>
          <cell r="AF64">
            <v>13.564</v>
          </cell>
          <cell r="AG64">
            <v>13.582000000000001</v>
          </cell>
          <cell r="AH64">
            <v>11.8</v>
          </cell>
          <cell r="AI64">
            <v>11.595000000000001</v>
          </cell>
          <cell r="AJ64">
            <v>12.125</v>
          </cell>
          <cell r="AK64">
            <v>11.534000000000001</v>
          </cell>
          <cell r="AL64">
            <v>10.984999999999999</v>
          </cell>
          <cell r="AM64">
            <v>11.163</v>
          </cell>
          <cell r="AN64">
            <v>10.879</v>
          </cell>
          <cell r="AO64">
            <v>10.574999999999999</v>
          </cell>
          <cell r="AP64">
            <v>11.529</v>
          </cell>
          <cell r="AQ64">
            <v>12.679</v>
          </cell>
          <cell r="AR64">
            <v>13.289</v>
          </cell>
          <cell r="AS64">
            <v>13.445</v>
          </cell>
          <cell r="AT64">
            <v>13.502000000000001</v>
          </cell>
          <cell r="AU64">
            <v>13.188000000000001</v>
          </cell>
          <cell r="AV64">
            <v>11.769</v>
          </cell>
          <cell r="AW64">
            <v>12.281000000000001</v>
          </cell>
          <cell r="AX64">
            <v>11.595000000000001</v>
          </cell>
          <cell r="AY64">
            <v>10.199</v>
          </cell>
          <cell r="AZ64">
            <v>9.1240000000000006</v>
          </cell>
          <cell r="BA64">
            <v>8.7550000000000008</v>
          </cell>
        </row>
        <row r="66">
          <cell r="B66" t="str">
            <v>Компанийн бондын жигнэсэн дундаж өгөөж</v>
          </cell>
          <cell r="AC66">
            <v>13.026999999999999</v>
          </cell>
          <cell r="AD66">
            <v>13.019</v>
          </cell>
          <cell r="AE66">
            <v>13.989000000000001</v>
          </cell>
          <cell r="AF66">
            <v>13.001822267489974</v>
          </cell>
          <cell r="AG66">
            <v>12.585357947673309</v>
          </cell>
          <cell r="AH66">
            <v>11.390600929403526</v>
          </cell>
          <cell r="AI66">
            <v>11.050726016932968</v>
          </cell>
          <cell r="AJ66">
            <v>11.256668152014768</v>
          </cell>
          <cell r="AK66">
            <v>9.8294940219436651</v>
          </cell>
          <cell r="AL66">
            <v>9.4351201401152185</v>
          </cell>
          <cell r="AM66">
            <v>9.5401438087553707</v>
          </cell>
          <cell r="AN66">
            <v>9.4489224100726172</v>
          </cell>
          <cell r="AO66">
            <v>9.306788371429052</v>
          </cell>
          <cell r="AP66">
            <v>9.713599842786607</v>
          </cell>
          <cell r="AQ66">
            <v>11.828865508855536</v>
          </cell>
          <cell r="AR66">
            <v>10.738297145594339</v>
          </cell>
          <cell r="AS66">
            <v>10.867567798275566</v>
          </cell>
          <cell r="AT66">
            <v>10.13787136751087</v>
          </cell>
          <cell r="AU66">
            <v>9.6372725810017439</v>
          </cell>
          <cell r="AV66">
            <v>9.266996922847591</v>
          </cell>
          <cell r="AW66">
            <v>9.1648907344704948</v>
          </cell>
          <cell r="AX66">
            <v>8.6023590129830172</v>
          </cell>
          <cell r="AY66">
            <v>8.258444709153018</v>
          </cell>
          <cell r="AZ66">
            <v>7.7533577338111304</v>
          </cell>
          <cell r="BA66">
            <v>7.948754669091838</v>
          </cell>
        </row>
        <row r="68">
          <cell r="B68" t="str">
            <v>ХНБ-ны бодлогын үйлчилж буй хүү</v>
          </cell>
          <cell r="P68">
            <v>4.33</v>
          </cell>
          <cell r="Q68">
            <v>4.57</v>
          </cell>
          <cell r="R68">
            <v>4.6500000000000004</v>
          </cell>
          <cell r="S68">
            <v>4.83</v>
          </cell>
          <cell r="T68">
            <v>5.0599999999999996</v>
          </cell>
          <cell r="U68">
            <v>5.08</v>
          </cell>
          <cell r="V68">
            <v>5.12</v>
          </cell>
          <cell r="W68">
            <v>5.33</v>
          </cell>
          <cell r="X68">
            <v>5.33</v>
          </cell>
          <cell r="Y68">
            <v>5.33</v>
          </cell>
          <cell r="Z68">
            <v>5.33</v>
          </cell>
          <cell r="AA68">
            <v>5.33</v>
          </cell>
          <cell r="AB68">
            <v>5.33</v>
          </cell>
          <cell r="AC68">
            <v>5.33</v>
          </cell>
          <cell r="AD68">
            <v>5.33</v>
          </cell>
          <cell r="AE68">
            <v>5.33</v>
          </cell>
          <cell r="AF68">
            <v>5.33</v>
          </cell>
          <cell r="AG68">
            <v>5.33</v>
          </cell>
          <cell r="AH68">
            <v>5.33</v>
          </cell>
          <cell r="AI68">
            <v>5.33</v>
          </cell>
          <cell r="AJ68">
            <v>5.13</v>
          </cell>
          <cell r="AK68">
            <v>4.83</v>
          </cell>
          <cell r="AL68">
            <v>4.6399999999999997</v>
          </cell>
          <cell r="AM68">
            <v>4.4800000000000004</v>
          </cell>
          <cell r="AN68">
            <v>4.33</v>
          </cell>
          <cell r="AO68">
            <v>4.33</v>
          </cell>
          <cell r="AP68">
            <v>4.33</v>
          </cell>
          <cell r="AQ68">
            <v>4.33</v>
          </cell>
          <cell r="AR68">
            <v>4.33</v>
          </cell>
          <cell r="AS68">
            <v>4.33</v>
          </cell>
          <cell r="AT68">
            <v>4.33</v>
          </cell>
          <cell r="AU68">
            <v>4.33</v>
          </cell>
          <cell r="AV68">
            <v>4.22</v>
          </cell>
          <cell r="AW68">
            <v>4.09</v>
          </cell>
          <cell r="AX68">
            <v>3.88</v>
          </cell>
          <cell r="AY68">
            <v>3.72</v>
          </cell>
          <cell r="AZ68">
            <v>3.64</v>
          </cell>
          <cell r="BA68">
            <v>3.64</v>
          </cell>
        </row>
      </sheetData>
      <sheetData sheetId="4">
        <row r="2">
          <cell r="AK2" t="str">
            <v>Хуучин орон сууц</v>
          </cell>
          <cell r="AL2" t="str">
            <v>Шинэ орон сууц</v>
          </cell>
          <cell r="AP2" t="str">
            <v>Түрээсийн өсөлт, жилээр (ҮСХ)</v>
          </cell>
          <cell r="AQ2" t="str">
            <v>Үнийн өсөлт, жилээр (ҮСХ)</v>
          </cell>
          <cell r="AT2" t="str">
            <v>БӨИ, жилийн өсөлт</v>
          </cell>
          <cell r="AU2" t="str">
            <v>Материалын өртөг</v>
          </cell>
          <cell r="AV2" t="str">
            <v>Машин механизмын түрээсийн зардал</v>
          </cell>
          <cell r="AW2" t="str">
            <v>Цалингийн зардал</v>
          </cell>
          <cell r="AZ2" t="str">
            <v>Үнэ/түрээсийн харьцаа (ҮСХ)</v>
          </cell>
          <cell r="BA2" t="str">
            <v>Үнэ/орлогын харьцаа (ҮСХ)</v>
          </cell>
          <cell r="BI2" t="str">
            <v>ТОП-20 индекс (зүүн)</v>
          </cell>
          <cell r="BJ2" t="str">
            <v>Зах зээлийн үнэлгээ (баруун)</v>
          </cell>
          <cell r="BY2" t="str">
            <v>Нийт арилжааны дүн</v>
          </cell>
          <cell r="BZ2" t="str">
            <v>ЗГ-ын бонд</v>
          </cell>
          <cell r="CA2" t="str">
            <v>Компанийн бонд, анхдагч</v>
          </cell>
          <cell r="CB2" t="str">
            <v>Компанийн бонд, хоёрдогч</v>
          </cell>
          <cell r="CC2" t="str">
            <v xml:space="preserve">Хувьцаа, анхдагч </v>
          </cell>
          <cell r="CD2" t="str">
            <v>Хувьцаа, хоёрдогч</v>
          </cell>
          <cell r="CE2" t="str">
            <v>ХОС</v>
          </cell>
          <cell r="CF2" t="str">
            <v>ХБҮЦ</v>
          </cell>
        </row>
        <row r="51">
          <cell r="D51">
            <v>2022</v>
          </cell>
          <cell r="E51" t="str">
            <v>I</v>
          </cell>
          <cell r="AP51">
            <v>8.87184657027833E-2</v>
          </cell>
          <cell r="AQ51">
            <v>0.16078851223933932</v>
          </cell>
          <cell r="AT51">
            <v>46.637394546071974</v>
          </cell>
          <cell r="AU51">
            <v>24.524035523142054</v>
          </cell>
          <cell r="AV51">
            <v>1.5998603976116132</v>
          </cell>
          <cell r="AW51">
            <v>20.513498625318309</v>
          </cell>
          <cell r="AZ51">
            <v>1.1706634988766187</v>
          </cell>
          <cell r="BA51">
            <v>1.0665353224119269</v>
          </cell>
          <cell r="BF51">
            <v>2022</v>
          </cell>
          <cell r="BG51" t="str">
            <v>I</v>
          </cell>
          <cell r="BI51">
            <v>40325.081587301604</v>
          </cell>
          <cell r="BJ51">
            <v>5.5676230449699062</v>
          </cell>
          <cell r="BW51">
            <v>2022</v>
          </cell>
          <cell r="BX51" t="str">
            <v>I</v>
          </cell>
          <cell r="BY51">
            <v>119.82565067697</v>
          </cell>
          <cell r="BZ51">
            <v>0</v>
          </cell>
          <cell r="CA51">
            <v>17.891928604499999</v>
          </cell>
          <cell r="CB51">
            <v>0</v>
          </cell>
          <cell r="CC51">
            <v>95.398911386760005</v>
          </cell>
          <cell r="CD51">
            <v>0</v>
          </cell>
          <cell r="CE51">
            <v>1.2105106862400001</v>
          </cell>
          <cell r="CF51">
            <v>5.3243</v>
          </cell>
        </row>
        <row r="52">
          <cell r="E52" t="str">
            <v>II</v>
          </cell>
          <cell r="AK52">
            <v>3.6372150611930554E-2</v>
          </cell>
          <cell r="AL52">
            <v>3.1447119544524504E-2</v>
          </cell>
          <cell r="AP52">
            <v>8.5239808585340082E-2</v>
          </cell>
          <cell r="AQ52">
            <v>0.16177096772981603</v>
          </cell>
          <cell r="AT52">
            <v>22.917375980647048</v>
          </cell>
          <cell r="AU52">
            <v>10.955777672775938</v>
          </cell>
          <cell r="AV52">
            <v>1.7925067141914601</v>
          </cell>
          <cell r="AW52">
            <v>10.169091593679649</v>
          </cell>
          <cell r="AZ52">
            <v>1.2033802209128801</v>
          </cell>
          <cell r="BA52">
            <v>1.1040797423947886</v>
          </cell>
          <cell r="BG52" t="str">
            <v>II</v>
          </cell>
          <cell r="BI52">
            <v>35569.736666666664</v>
          </cell>
          <cell r="BJ52">
            <v>4.9797451952020007</v>
          </cell>
          <cell r="BX52" t="str">
            <v>II</v>
          </cell>
          <cell r="BY52">
            <v>156.10896998401998</v>
          </cell>
          <cell r="BZ52">
            <v>0</v>
          </cell>
          <cell r="CA52">
            <v>84.022013301000001</v>
          </cell>
          <cell r="CB52">
            <v>0</v>
          </cell>
          <cell r="CC52">
            <v>18.295108342999999</v>
          </cell>
          <cell r="CD52">
            <v>0</v>
          </cell>
          <cell r="CE52">
            <v>1.12977268188</v>
          </cell>
          <cell r="CF52">
            <v>52.662080120000006</v>
          </cell>
        </row>
        <row r="53">
          <cell r="E53" t="str">
            <v>III</v>
          </cell>
          <cell r="AK53">
            <v>3.1561720754593736E-2</v>
          </cell>
          <cell r="AL53">
            <v>2.4703214108559912E-2</v>
          </cell>
          <cell r="AP53">
            <v>8.2080034121112755E-2</v>
          </cell>
          <cell r="AQ53">
            <v>0.12456987188356017</v>
          </cell>
          <cell r="AT53">
            <v>28.555722648802224</v>
          </cell>
          <cell r="AU53">
            <v>14.86288795378951</v>
          </cell>
          <cell r="AV53">
            <v>2.3409801834267845</v>
          </cell>
          <cell r="AW53">
            <v>11.351854511585929</v>
          </cell>
          <cell r="AZ53">
            <v>1.2064182355217741</v>
          </cell>
          <cell r="BA53">
            <v>1.115167474072474</v>
          </cell>
          <cell r="BG53" t="str">
            <v>III</v>
          </cell>
          <cell r="BI53">
            <v>34437.443333333336</v>
          </cell>
          <cell r="BJ53">
            <v>4.917962220112333</v>
          </cell>
          <cell r="BX53" t="str">
            <v>III</v>
          </cell>
          <cell r="BY53">
            <v>52.476134293000001</v>
          </cell>
          <cell r="BZ53">
            <v>0</v>
          </cell>
          <cell r="CA53">
            <v>3.2194562860000002</v>
          </cell>
          <cell r="CB53">
            <v>0</v>
          </cell>
          <cell r="CC53">
            <v>36.722806540999997</v>
          </cell>
          <cell r="CD53">
            <v>0</v>
          </cell>
          <cell r="CE53">
            <v>0.80913914699999989</v>
          </cell>
          <cell r="CF53">
            <v>11.724732319999999</v>
          </cell>
        </row>
        <row r="54">
          <cell r="E54" t="str">
            <v>IV</v>
          </cell>
          <cell r="AK54">
            <v>2.4388146858124182E-2</v>
          </cell>
          <cell r="AL54">
            <v>1.8422422452475162E-2</v>
          </cell>
          <cell r="AP54">
            <v>9.1284664786435377E-2</v>
          </cell>
          <cell r="AQ54">
            <v>0.13682500199910663</v>
          </cell>
          <cell r="AT54">
            <v>33.307315258352496</v>
          </cell>
          <cell r="AU54">
            <v>18.80106063336304</v>
          </cell>
          <cell r="AV54">
            <v>1.8306889909157187</v>
          </cell>
          <cell r="AW54">
            <v>12.67556563407374</v>
          </cell>
          <cell r="AZ54">
            <v>1.1624530855527047</v>
          </cell>
          <cell r="BA54">
            <v>1.1228080688988871</v>
          </cell>
          <cell r="BG54" t="str">
            <v>IV</v>
          </cell>
          <cell r="BI54">
            <v>34816.959999999999</v>
          </cell>
          <cell r="BJ54">
            <v>5.9398237802266669</v>
          </cell>
          <cell r="BX54" t="str">
            <v>IV</v>
          </cell>
          <cell r="BY54">
            <v>252.10319914794999</v>
          </cell>
          <cell r="BZ54">
            <v>0</v>
          </cell>
          <cell r="CA54">
            <v>28.92688600208</v>
          </cell>
          <cell r="CB54">
            <v>0</v>
          </cell>
          <cell r="CC54">
            <v>192.93820902971001</v>
          </cell>
          <cell r="CD54">
            <v>0</v>
          </cell>
          <cell r="CE54">
            <v>1.01607717616</v>
          </cell>
          <cell r="CF54">
            <v>29.222026940000003</v>
          </cell>
        </row>
        <row r="55">
          <cell r="D55">
            <v>2023</v>
          </cell>
          <cell r="E55" t="str">
            <v>I</v>
          </cell>
          <cell r="AK55">
            <v>1.1888334205145235E-2</v>
          </cell>
          <cell r="AL55">
            <v>4.9135222827382474E-2</v>
          </cell>
          <cell r="AP55">
            <v>0.25858255815065556</v>
          </cell>
          <cell r="AQ55">
            <v>0.11842105263157854</v>
          </cell>
          <cell r="AT55">
            <v>33.56525891553008</v>
          </cell>
          <cell r="AU55">
            <v>22.910312636500223</v>
          </cell>
          <cell r="AV55">
            <v>1.8792316373026852</v>
          </cell>
          <cell r="AW55">
            <v>8.7757146417271752</v>
          </cell>
          <cell r="AZ55">
            <v>1.0406908207086483</v>
          </cell>
          <cell r="BA55">
            <v>1.1078761721736643</v>
          </cell>
          <cell r="BF55">
            <v>2023</v>
          </cell>
          <cell r="BG55" t="str">
            <v>I</v>
          </cell>
          <cell r="BI55">
            <v>38107.743333333332</v>
          </cell>
          <cell r="BJ55">
            <v>6.8107669898220404</v>
          </cell>
          <cell r="BW55">
            <v>2023</v>
          </cell>
          <cell r="BX55" t="str">
            <v>I</v>
          </cell>
          <cell r="BY55">
            <v>74.143288780419994</v>
          </cell>
          <cell r="BZ55">
            <v>0</v>
          </cell>
          <cell r="CA55">
            <v>11.876908453</v>
          </cell>
          <cell r="CB55">
            <v>0</v>
          </cell>
          <cell r="CC55">
            <v>52.540328922</v>
          </cell>
          <cell r="CD55">
            <v>0</v>
          </cell>
          <cell r="CE55">
            <v>2.4615107059999999</v>
          </cell>
          <cell r="CF55">
            <v>7.2645406999999995</v>
          </cell>
        </row>
        <row r="56">
          <cell r="E56" t="str">
            <v>II</v>
          </cell>
          <cell r="AK56">
            <v>-1.5616460952443401E-3</v>
          </cell>
          <cell r="AL56">
            <v>2.4198866239130368E-2</v>
          </cell>
          <cell r="AP56">
            <v>0.28250401330671426</v>
          </cell>
          <cell r="AQ56">
            <v>8.8888888888888795E-2</v>
          </cell>
          <cell r="AT56">
            <v>26.776726286194233</v>
          </cell>
          <cell r="AU56">
            <v>16.768350479736949</v>
          </cell>
          <cell r="AV56">
            <v>1.4362717789902895</v>
          </cell>
          <cell r="AW56">
            <v>8.5721040274669971</v>
          </cell>
          <cell r="AZ56">
            <v>1.0232590857203168</v>
          </cell>
          <cell r="BA56">
            <v>1.0635744272614931</v>
          </cell>
          <cell r="BG56" t="str">
            <v>II</v>
          </cell>
          <cell r="BI56">
            <v>36573.016666666663</v>
          </cell>
          <cell r="BJ56">
            <v>9.3149468933006681</v>
          </cell>
          <cell r="BX56" t="str">
            <v>II</v>
          </cell>
          <cell r="BY56">
            <v>438.71526084917997</v>
          </cell>
          <cell r="BZ56">
            <v>0</v>
          </cell>
          <cell r="CA56">
            <v>18</v>
          </cell>
          <cell r="CB56">
            <v>7.5736585407000003</v>
          </cell>
          <cell r="CC56">
            <v>313.04923917100001</v>
          </cell>
          <cell r="CD56">
            <v>64.212747152860004</v>
          </cell>
          <cell r="CE56">
            <v>0.94181406461999995</v>
          </cell>
          <cell r="CF56">
            <v>34.937801919999998</v>
          </cell>
        </row>
        <row r="57">
          <cell r="E57" t="str">
            <v>III</v>
          </cell>
          <cell r="AK57">
            <v>2.648213896020879E-2</v>
          </cell>
          <cell r="AL57">
            <v>6.142572570871474E-3</v>
          </cell>
          <cell r="AP57">
            <v>0.29114336649206751</v>
          </cell>
          <cell r="AQ57">
            <v>8.04953560371513E-2</v>
          </cell>
          <cell r="AT57">
            <v>10.857774519713686</v>
          </cell>
          <cell r="AU57">
            <v>4.2089186730788253</v>
          </cell>
          <cell r="AV57">
            <v>-0.18498921657746928</v>
          </cell>
          <cell r="AW57">
            <v>6.8338450632123298</v>
          </cell>
          <cell r="AZ57">
            <v>1.0133536585828491</v>
          </cell>
          <cell r="BA57">
            <v>0.97957888651784897</v>
          </cell>
          <cell r="BG57" t="str">
            <v>III</v>
          </cell>
          <cell r="BI57">
            <v>35807.353333333333</v>
          </cell>
          <cell r="BJ57">
            <v>10.440865827465666</v>
          </cell>
          <cell r="BX57" t="str">
            <v>III</v>
          </cell>
          <cell r="BY57">
            <v>101.34679649835999</v>
          </cell>
          <cell r="BZ57">
            <v>0</v>
          </cell>
          <cell r="CA57">
            <v>49</v>
          </cell>
          <cell r="CB57">
            <v>10.674019950000002</v>
          </cell>
          <cell r="CC57">
            <v>10.985082070000001</v>
          </cell>
          <cell r="CD57">
            <v>26.229811631</v>
          </cell>
          <cell r="CE57">
            <v>1.9333200470000003</v>
          </cell>
          <cell r="CF57">
            <v>2.5245627999999996</v>
          </cell>
        </row>
        <row r="58">
          <cell r="E58" t="str">
            <v>IV</v>
          </cell>
          <cell r="AK58">
            <v>3.8058239399668459E-2</v>
          </cell>
          <cell r="AL58">
            <v>3.3326372637907831E-2</v>
          </cell>
          <cell r="AP58">
            <v>0.22136069804225555</v>
          </cell>
          <cell r="AQ58">
            <v>9.0634441087613205E-2</v>
          </cell>
          <cell r="AT58">
            <v>3.6455055505643372</v>
          </cell>
          <cell r="AU58">
            <v>-3.514252299122274</v>
          </cell>
          <cell r="AV58">
            <v>0.53925298197524651</v>
          </cell>
          <cell r="AW58">
            <v>6.6205048677113645</v>
          </cell>
          <cell r="AZ58">
            <v>1.0430064062453444</v>
          </cell>
          <cell r="BA58">
            <v>0.98460863542032229</v>
          </cell>
          <cell r="BG58" t="str">
            <v>IV</v>
          </cell>
          <cell r="BI58">
            <v>36775.654476190481</v>
          </cell>
          <cell r="BJ58">
            <v>10.661777844225799</v>
          </cell>
          <cell r="BX58" t="str">
            <v>IV</v>
          </cell>
          <cell r="BY58">
            <v>111.65393540843</v>
          </cell>
          <cell r="BZ58">
            <v>0</v>
          </cell>
          <cell r="CA58">
            <v>32</v>
          </cell>
          <cell r="CB58">
            <v>8.95948338</v>
          </cell>
          <cell r="CC58">
            <v>8.3199640500000012</v>
          </cell>
          <cell r="CD58">
            <v>43.019634594519999</v>
          </cell>
          <cell r="CE58">
            <v>0.5819101139099998</v>
          </cell>
          <cell r="CF58">
            <v>18.772943269999999</v>
          </cell>
        </row>
        <row r="59">
          <cell r="D59">
            <v>2024</v>
          </cell>
          <cell r="E59" t="str">
            <v>I</v>
          </cell>
          <cell r="AK59">
            <v>2.7075706216520112E-2</v>
          </cell>
          <cell r="AL59">
            <v>3.3970321018087946E-2</v>
          </cell>
          <cell r="AP59">
            <v>8.2348418542500301E-2</v>
          </cell>
          <cell r="AQ59">
            <v>9.7058823529412086E-2</v>
          </cell>
          <cell r="AT59">
            <v>0.84041442500632524</v>
          </cell>
          <cell r="AU59">
            <v>-6.7520871740077384</v>
          </cell>
          <cell r="AV59">
            <v>-0.33730186677344703</v>
          </cell>
          <cell r="AW59">
            <v>7.9298034657875105</v>
          </cell>
          <cell r="AZ59">
            <v>1.0541491946467261</v>
          </cell>
          <cell r="BA59">
            <v>0.96408201848355002</v>
          </cell>
          <cell r="BF59">
            <v>2024</v>
          </cell>
          <cell r="BG59" t="str">
            <v>I</v>
          </cell>
          <cell r="BI59">
            <v>43046.179893939392</v>
          </cell>
          <cell r="BJ59">
            <v>11.528966024507632</v>
          </cell>
          <cell r="BW59">
            <v>2024</v>
          </cell>
          <cell r="BX59" t="str">
            <v>I</v>
          </cell>
          <cell r="BY59">
            <v>188.01345288392</v>
          </cell>
          <cell r="BZ59">
            <v>0</v>
          </cell>
          <cell r="CA59">
            <v>0</v>
          </cell>
          <cell r="CB59">
            <v>42.562623709999997</v>
          </cell>
          <cell r="CC59">
            <v>8.9039999999999999</v>
          </cell>
          <cell r="CD59">
            <v>118.65274322808</v>
          </cell>
          <cell r="CE59">
            <v>1.1657006458400001</v>
          </cell>
          <cell r="CF59">
            <v>16.728385300000003</v>
          </cell>
        </row>
        <row r="60">
          <cell r="E60" t="str">
            <v>II</v>
          </cell>
          <cell r="AK60">
            <v>3.0536376057397563E-2</v>
          </cell>
          <cell r="AL60">
            <v>7.5466557536540968E-3</v>
          </cell>
          <cell r="AP60">
            <v>0.105079091568125</v>
          </cell>
          <cell r="AQ60">
            <v>0.11979856877816064</v>
          </cell>
          <cell r="AT60">
            <v>3.5515461528686014</v>
          </cell>
          <cell r="AU60">
            <v>-7.89066475703018</v>
          </cell>
          <cell r="AV60">
            <v>0.22934171589307417</v>
          </cell>
          <cell r="AW60">
            <v>11.212869194005707</v>
          </cell>
          <cell r="AZ60">
            <v>1.0295213661879286</v>
          </cell>
          <cell r="BA60">
            <v>0.95361672427166178</v>
          </cell>
          <cell r="BG60" t="str">
            <v>II</v>
          </cell>
          <cell r="BI60">
            <v>42902.662025518344</v>
          </cell>
          <cell r="BJ60">
            <v>11.109713189443625</v>
          </cell>
          <cell r="BX60" t="str">
            <v>II</v>
          </cell>
          <cell r="BY60">
            <v>609.07414569706009</v>
          </cell>
          <cell r="BZ60">
            <v>500</v>
          </cell>
          <cell r="CA60">
            <v>20</v>
          </cell>
          <cell r="CB60">
            <v>2.4707424999999996</v>
          </cell>
          <cell r="CC60">
            <v>15.234677184000001</v>
          </cell>
          <cell r="CD60">
            <v>41.910394086629999</v>
          </cell>
          <cell r="CE60">
            <v>1.7550856163599999</v>
          </cell>
          <cell r="CF60">
            <v>27.703246309999997</v>
          </cell>
        </row>
        <row r="61">
          <cell r="E61" t="str">
            <v>III</v>
          </cell>
          <cell r="AK61">
            <v>3.8745219329109126E-2</v>
          </cell>
          <cell r="AL61">
            <v>1.3039402677809342E-2</v>
          </cell>
          <cell r="AP61">
            <v>0.22411294919599611</v>
          </cell>
          <cell r="AQ61">
            <v>0.13310758009898427</v>
          </cell>
          <cell r="AT61">
            <v>8.9691968077065543</v>
          </cell>
          <cell r="AU61">
            <v>-2.7732157538349167</v>
          </cell>
          <cell r="AV61">
            <v>1.2515318950457528</v>
          </cell>
          <cell r="AW61">
            <v>10.490880666495718</v>
          </cell>
          <cell r="AZ61">
            <v>0.92930248354586198</v>
          </cell>
          <cell r="BA61">
            <v>0.94135038210142985</v>
          </cell>
          <cell r="BG61" t="str">
            <v>III</v>
          </cell>
          <cell r="BI61">
            <v>48201.999473684213</v>
          </cell>
          <cell r="BJ61">
            <v>12.172351388548499</v>
          </cell>
          <cell r="BX61" t="str">
            <v>III</v>
          </cell>
          <cell r="BY61">
            <v>175.81590251854999</v>
          </cell>
          <cell r="BZ61">
            <v>0</v>
          </cell>
          <cell r="CA61">
            <v>10</v>
          </cell>
          <cell r="CB61">
            <v>40.573991229999997</v>
          </cell>
          <cell r="CC61">
            <v>0.67500000000000004</v>
          </cell>
          <cell r="CD61">
            <v>57.12595144838</v>
          </cell>
          <cell r="CE61">
            <v>1.48902099017</v>
          </cell>
          <cell r="CF61">
            <v>65.951938849999991</v>
          </cell>
        </row>
        <row r="62">
          <cell r="E62" t="str">
            <v>IV</v>
          </cell>
          <cell r="AK62">
            <v>4.9068988281017356E-2</v>
          </cell>
          <cell r="AL62">
            <v>5.6496684867755942E-2</v>
          </cell>
          <cell r="AP62">
            <v>0.33767777342004313</v>
          </cell>
          <cell r="AQ62">
            <v>0.1489549231931504</v>
          </cell>
          <cell r="AT62">
            <v>8.2540659609526887</v>
          </cell>
          <cell r="AU62">
            <v>0.34678957538996952</v>
          </cell>
          <cell r="AV62">
            <v>0.11673036107442268</v>
          </cell>
          <cell r="AW62">
            <v>7.7905460244882967</v>
          </cell>
          <cell r="AZ62">
            <v>0.88659095636688257</v>
          </cell>
          <cell r="BA62">
            <v>0.97820357676384884</v>
          </cell>
          <cell r="BG62" t="str">
            <v>IV</v>
          </cell>
          <cell r="BI62">
            <v>49327.321590909101</v>
          </cell>
          <cell r="BJ62">
            <v>12.646459690483967</v>
          </cell>
          <cell r="BX62" t="str">
            <v>IV</v>
          </cell>
          <cell r="BY62">
            <v>433.22146668755994</v>
          </cell>
          <cell r="BZ62">
            <v>0</v>
          </cell>
          <cell r="CA62">
            <v>202.22417999999999</v>
          </cell>
          <cell r="CB62">
            <v>78.421473667000001</v>
          </cell>
          <cell r="CC62">
            <v>10</v>
          </cell>
          <cell r="CD62">
            <v>99.833152490729987</v>
          </cell>
          <cell r="CE62">
            <v>6.4895510598300001</v>
          </cell>
          <cell r="CF62">
            <v>36.253109469999998</v>
          </cell>
        </row>
        <row r="63">
          <cell r="D63">
            <v>2025</v>
          </cell>
          <cell r="E63" t="str">
            <v>I</v>
          </cell>
          <cell r="AK63">
            <v>3.2305632412924723E-2</v>
          </cell>
          <cell r="AL63">
            <v>1.9324933143558765E-2</v>
          </cell>
          <cell r="AP63">
            <v>0.50732539449287328</v>
          </cell>
          <cell r="AQ63">
            <v>0.14550329027540787</v>
          </cell>
          <cell r="AT63">
            <v>6.2267868255965908</v>
          </cell>
          <cell r="AU63">
            <v>-0.99409261021043227</v>
          </cell>
          <cell r="AV63">
            <v>0.88256819111922291</v>
          </cell>
          <cell r="AW63">
            <v>6.3383112446877998</v>
          </cell>
          <cell r="AZ63">
            <v>0.79683604348852533</v>
          </cell>
          <cell r="BA63">
            <v>0.94476092216656848</v>
          </cell>
          <cell r="BF63">
            <v>2025</v>
          </cell>
          <cell r="BG63" t="str">
            <v>I</v>
          </cell>
          <cell r="BI63">
            <v>51815.909383838378</v>
          </cell>
          <cell r="BJ63">
            <v>13.148443733850799</v>
          </cell>
          <cell r="BW63">
            <v>2025</v>
          </cell>
          <cell r="BX63" t="str">
            <v>I</v>
          </cell>
          <cell r="BY63">
            <v>124.30097472348</v>
          </cell>
          <cell r="BZ63">
            <v>0</v>
          </cell>
          <cell r="CA63">
            <v>23.683679999999999</v>
          </cell>
          <cell r="CB63">
            <v>24.349393552000002</v>
          </cell>
          <cell r="CC63">
            <v>0</v>
          </cell>
          <cell r="CD63">
            <v>47.324060621149997</v>
          </cell>
          <cell r="CE63">
            <v>0.72049313032999995</v>
          </cell>
          <cell r="CF63">
            <v>28.223347420000003</v>
          </cell>
        </row>
        <row r="64">
          <cell r="E64" t="str">
            <v>II</v>
          </cell>
          <cell r="AK64">
            <v>3.0281710476512957E-2</v>
          </cell>
          <cell r="AL64">
            <v>3.1490412663389478E-2</v>
          </cell>
          <cell r="AP64">
            <v>0.54578738766486201</v>
          </cell>
          <cell r="AQ64">
            <v>0.14497041420118295</v>
          </cell>
          <cell r="AT64">
            <v>3.8812923026161519</v>
          </cell>
          <cell r="AU64">
            <v>1.0158296234533362</v>
          </cell>
          <cell r="AV64">
            <v>0.36837914076102124</v>
          </cell>
          <cell r="AW64">
            <v>2.4970835384017942</v>
          </cell>
          <cell r="AZ64">
            <v>0.76257026967587549</v>
          </cell>
          <cell r="BA64">
            <v>0.92835617562778538</v>
          </cell>
          <cell r="BG64" t="str">
            <v>II</v>
          </cell>
          <cell r="BI64">
            <v>48798.993590909085</v>
          </cell>
          <cell r="BJ64">
            <v>12.197335765140668</v>
          </cell>
          <cell r="BX64" t="str">
            <v>II</v>
          </cell>
          <cell r="BY64">
            <v>200.00352808073998</v>
          </cell>
          <cell r="BZ64">
            <v>58.061102759720001</v>
          </cell>
          <cell r="CA64">
            <v>0</v>
          </cell>
          <cell r="CB64">
            <v>38.709182276</v>
          </cell>
          <cell r="CC64">
            <v>0</v>
          </cell>
          <cell r="CD64">
            <v>63.561045943830003</v>
          </cell>
          <cell r="CE64">
            <v>3.5197190911899998</v>
          </cell>
          <cell r="CF64">
            <v>36.152478010000003</v>
          </cell>
        </row>
        <row r="65">
          <cell r="E65" t="str">
            <v>III</v>
          </cell>
          <cell r="AK65">
            <v>3.1558796031948333E-2</v>
          </cell>
          <cell r="AL65">
            <v>3.1229400532289509E-2</v>
          </cell>
          <cell r="AP65">
            <v>0.42104837660591188</v>
          </cell>
          <cell r="AQ65">
            <v>0.14367816091953989</v>
          </cell>
          <cell r="AT65">
            <v>6.4667525060200832</v>
          </cell>
          <cell r="AU65">
            <v>2.5605874009438279</v>
          </cell>
          <cell r="AV65">
            <v>0.14150447939410962</v>
          </cell>
          <cell r="AW65">
            <v>3.7646606256821458</v>
          </cell>
          <cell r="AZ65">
            <v>0.74791468947607631</v>
          </cell>
          <cell r="BA65">
            <v>0.9482440136056256</v>
          </cell>
          <cell r="BG65" t="str">
            <v>III</v>
          </cell>
          <cell r="BI65">
            <v>49062.814373567613</v>
          </cell>
          <cell r="BJ65">
            <v>12.573832971331665</v>
          </cell>
          <cell r="BX65" t="str">
            <v>III</v>
          </cell>
          <cell r="BY65">
            <v>223.51456545692</v>
          </cell>
          <cell r="BZ65">
            <v>38.914050826379999</v>
          </cell>
          <cell r="CA65">
            <v>80</v>
          </cell>
          <cell r="CB65">
            <v>22.143992334099998</v>
          </cell>
          <cell r="CC65">
            <v>0</v>
          </cell>
          <cell r="CD65">
            <v>33.309614115990001</v>
          </cell>
          <cell r="CE65">
            <v>0.39523672045000002</v>
          </cell>
          <cell r="CF65">
            <v>48.751671459999997</v>
          </cell>
        </row>
        <row r="66">
          <cell r="E66" t="str">
            <v>IV</v>
          </cell>
          <cell r="AK66">
            <v>3.9613788612820056E-2</v>
          </cell>
          <cell r="AL66">
            <v>2.555575005952182E-2</v>
          </cell>
          <cell r="AP66">
            <v>0.31720891173515287</v>
          </cell>
          <cell r="AQ66">
            <v>0.12602739726027345</v>
          </cell>
          <cell r="AT66">
            <v>8.1382657398925335</v>
          </cell>
          <cell r="AU66">
            <v>3.1941733215116122</v>
          </cell>
          <cell r="AV66">
            <v>0.48180747650485273</v>
          </cell>
          <cell r="AW66">
            <v>4.4622849418760691</v>
          </cell>
          <cell r="AZ66">
            <v>0.75790992464301543</v>
          </cell>
          <cell r="BA66">
            <v>0.96576443033256576</v>
          </cell>
          <cell r="BG66" t="str">
            <v>IV</v>
          </cell>
          <cell r="BI66">
            <v>50948.546430976443</v>
          </cell>
          <cell r="BJ66">
            <v>13.383839388909132</v>
          </cell>
          <cell r="BX66" t="str">
            <v>IV</v>
          </cell>
          <cell r="BY66">
            <v>358.50778658239</v>
          </cell>
          <cell r="BZ66">
            <v>47.585185241559998</v>
          </cell>
          <cell r="CA66">
            <v>50</v>
          </cell>
          <cell r="CB66">
            <v>76.797141123000003</v>
          </cell>
          <cell r="CC66">
            <v>0</v>
          </cell>
          <cell r="CD66">
            <v>142.24282610615001</v>
          </cell>
          <cell r="CE66">
            <v>1.1700640816800001</v>
          </cell>
          <cell r="CF66">
            <v>40.712570030000002</v>
          </cell>
        </row>
      </sheetData>
      <sheetData sheetId="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"/>
      <sheetName val="Report (2)"/>
      <sheetName val="Report"/>
      <sheetName val="Share of GDP"/>
      <sheetName val="Report (IMF)"/>
      <sheetName val="Report Eng"/>
      <sheetName val="Q"/>
      <sheetName val="Y"/>
      <sheetName val="Report MOF"/>
      <sheetName val="Print-Negd"/>
      <sheetName val="Export"/>
      <sheetName val="Import"/>
      <sheetName val="Service"/>
      <sheetName val="Work-FA-GP"/>
      <sheetName val="Work-Negd"/>
      <sheetName val="EFF"/>
      <sheetName val="Work-FA"/>
      <sheetName val="Work-Inc"/>
      <sheetName val="Work-Ex"/>
      <sheetName val="Xport"/>
      <sheetName val="Work-Im"/>
      <sheetName val="Work-Ser"/>
      <sheetName val="Prices"/>
      <sheetName val="Im-All"/>
      <sheetName val="Sheet1"/>
      <sheetName val="Flow1"/>
      <sheetName val="Flow2"/>
      <sheetName val="net flow"/>
      <sheetName val="debt repayment"/>
      <sheetName val="debt repayment Q2 old"/>
      <sheetName val="Assump"/>
      <sheetName val="OT2"/>
      <sheetName val="OT1"/>
      <sheetName val="Im_Fuel"/>
      <sheetName val="Real"/>
      <sheetName val="Money"/>
      <sheetName val="Im_Chinggis"/>
      <sheetName val="Im_DBM"/>
      <sheetName val="Im_PSP"/>
      <sheetName val="Budget"/>
      <sheetName val="Analytic(BPM6)"/>
      <sheetName val="Standard(BPM6)"/>
      <sheetName val="Sheet2"/>
      <sheetName val="Analytic"/>
      <sheetName val="Actual Conversion"/>
      <sheetName val="Stand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8">
          <cell r="W18">
            <v>0.36125209560000004</v>
          </cell>
          <cell r="X18">
            <v>1.0235873152160755</v>
          </cell>
          <cell r="Y18">
            <v>1.1526116375</v>
          </cell>
          <cell r="Z18">
            <v>0.6599589884999999</v>
          </cell>
          <cell r="AB18">
            <v>0.88458239594252019</v>
          </cell>
          <cell r="AC18">
            <v>1.3682552103943639</v>
          </cell>
          <cell r="AD18">
            <v>0.51517014878512057</v>
          </cell>
          <cell r="AE18">
            <v>0.75212459761410855</v>
          </cell>
          <cell r="AG18">
            <v>0.74385658720204439</v>
          </cell>
          <cell r="AH18">
            <v>0.68038931553780269</v>
          </cell>
          <cell r="AI18">
            <v>0.75342574342088064</v>
          </cell>
          <cell r="AJ18">
            <v>1.2726450051698484</v>
          </cell>
          <cell r="AL18">
            <v>0.60769769810541296</v>
          </cell>
          <cell r="AM18">
            <v>0.89878768671730436</v>
          </cell>
          <cell r="AN18">
            <v>0.84266766058319065</v>
          </cell>
          <cell r="AO18">
            <v>1.4985031074468766</v>
          </cell>
          <cell r="AQ18">
            <v>0.682987709668885</v>
          </cell>
          <cell r="AR18">
            <v>0.83067047208141087</v>
          </cell>
          <cell r="AS18">
            <v>0.80079758470160767</v>
          </cell>
          <cell r="AT18">
            <v>0.67885162051472059</v>
          </cell>
          <cell r="AV18">
            <v>0.93802221120576779</v>
          </cell>
          <cell r="AW18">
            <v>0.85878738552704581</v>
          </cell>
          <cell r="AX18">
            <v>0.71145835895097964</v>
          </cell>
          <cell r="AY18">
            <v>0.56001024135193289</v>
          </cell>
          <cell r="BA18">
            <v>6.2785116313007965</v>
          </cell>
          <cell r="BB18">
            <v>6.7362202714228019</v>
          </cell>
          <cell r="BC18">
            <v>7.4422138902278068</v>
          </cell>
          <cell r="BD18">
            <v>7.580146261099955</v>
          </cell>
          <cell r="BF18">
            <v>6.9720126164438394</v>
          </cell>
          <cell r="BG18">
            <v>9.90680837722158</v>
          </cell>
          <cell r="BH18">
            <v>11.286449895966729</v>
          </cell>
          <cell r="BI18"/>
          <cell r="BK18">
            <v>14.92380863321066</v>
          </cell>
          <cell r="BL18">
            <v>15.131811990300641</v>
          </cell>
          <cell r="BM18">
            <v>13.931780241978409</v>
          </cell>
          <cell r="BN18">
            <v>8.8007395971251512</v>
          </cell>
          <cell r="BP18">
            <v>13.969246939626339</v>
          </cell>
          <cell r="BQ18">
            <v>16.086662961348601</v>
          </cell>
        </row>
        <row r="23">
          <cell r="W23">
            <v>9.8791570762340992</v>
          </cell>
          <cell r="X23">
            <v>9.6419368901105678</v>
          </cell>
          <cell r="Y23">
            <v>10.603855577513773</v>
          </cell>
          <cell r="Z23">
            <v>11.446908290804508</v>
          </cell>
          <cell r="AB23">
            <v>9.4165561271048084</v>
          </cell>
          <cell r="AC23">
            <v>6.8923856468924312</v>
          </cell>
          <cell r="AD23">
            <v>5.5681337003085343</v>
          </cell>
          <cell r="AE23">
            <v>5.735189099492068</v>
          </cell>
          <cell r="AG23">
            <v>9.2477684314619211</v>
          </cell>
          <cell r="AH23">
            <v>8.4483445201763328</v>
          </cell>
          <cell r="AI23">
            <v>4.2115955717171278</v>
          </cell>
          <cell r="AJ23">
            <v>5.6088844605367321</v>
          </cell>
          <cell r="AL23">
            <v>6.1509194063622807</v>
          </cell>
          <cell r="AM23">
            <v>6.7334356890701592</v>
          </cell>
          <cell r="AN23">
            <v>6.1708649553125685</v>
          </cell>
          <cell r="AO23">
            <v>7.4043116859102156</v>
          </cell>
          <cell r="AQ23">
            <v>39.335542629837533</v>
          </cell>
          <cell r="AR23">
            <v>1.6104683742023673</v>
          </cell>
          <cell r="AS23">
            <v>1.5419487765461062</v>
          </cell>
          <cell r="AT23">
            <v>1.7914789045437307</v>
          </cell>
          <cell r="AV23">
            <v>1.4918094802713551</v>
          </cell>
          <cell r="AW23">
            <v>2.3981509683335429</v>
          </cell>
          <cell r="AX23">
            <v>3.4593932173107724</v>
          </cell>
          <cell r="AY23">
            <v>11.788401480400156</v>
          </cell>
          <cell r="BA23">
            <v>15.839088266471597</v>
          </cell>
          <cell r="BB23">
            <v>11.027117165166363</v>
          </cell>
          <cell r="BC23">
            <v>39.292410966770746</v>
          </cell>
          <cell r="BD23">
            <v>71.154460151246994</v>
          </cell>
          <cell r="BF23">
            <v>43.433648160618702</v>
          </cell>
          <cell r="BG23">
            <v>40.548391108340994</v>
          </cell>
          <cell r="BH23">
            <v>45.977379894695098</v>
          </cell>
          <cell r="BI23">
            <v>73.323075752223801</v>
          </cell>
          <cell r="BK23">
            <v>72.856452221663702</v>
          </cell>
          <cell r="BL23">
            <v>67.289799199016301</v>
          </cell>
          <cell r="BM23">
            <v>23.640743680785029</v>
          </cell>
          <cell r="BN23">
            <v>23.586592018324559</v>
          </cell>
          <cell r="BP23">
            <v>27.093531483489048</v>
          </cell>
          <cell r="BQ23">
            <v>31.364923315811151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PRIVATE"/>
      <sheetName val="TB"/>
      <sheetName val="RCB"/>
      <sheetName val="NCR-03"/>
      <sheetName val="BoP_M-T1"/>
      <sheetName val="Vulnerability_Indicators1"/>
      <sheetName val="BOP_Main1"/>
      <sheetName val="BOP_Alt1"/>
      <sheetName val="BoP_med-t1"/>
      <sheetName val="correlations_with_EMBI"/>
      <sheetName val="BoP_M-T2"/>
      <sheetName val="Vulnerability_Indicators2"/>
      <sheetName val="BOP_Main2"/>
      <sheetName val="BOP_Alt2"/>
      <sheetName val="BoP_med-t2"/>
      <sheetName val="correlations_with_EMBI1"/>
      <sheetName val="A 11"/>
      <sheetName val=" Lab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BoP"/>
      <sheetName val="RES"/>
      <sheetName val="Input"/>
      <sheetName val="Trade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  <sheetName val="Table1m"/>
      <sheetName val="STATS"/>
      <sheetName val="Chart4"/>
      <sheetName val="panel_chart2"/>
      <sheetName val="panel_chart3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pivo"/>
      <sheetName val="Sheet2"/>
      <sheetName val="Summary"/>
      <sheetName val="A 11"/>
      <sheetName val="Input 1- Basics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Dep_fonct"/>
      <sheetName val="Print_Tables"/>
      <sheetName val="Chart_Data"/>
      <sheetName val="table_1"/>
      <sheetName val="SimInp1"/>
      <sheetName val="ModDef"/>
      <sheetName val="CPI"/>
      <sheetName val="Proj_cur"/>
      <sheetName val="PRIVATE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  <sheetName val="11 rev 94 "/>
      <sheetName val="GDP Growth trading partners"/>
      <sheetName val="BoP"/>
      <sheetName val="RES"/>
      <sheetName val="Input"/>
      <sheetName val="OUTPUT"/>
      <sheetName val="Trade"/>
      <sheetName val="Execute_Macros1"/>
      <sheetName val="Annual_Raw_Data1"/>
      <sheetName val="Quarterly_Raw_Data1"/>
      <sheetName val="WEO_Raw_Data1"/>
      <sheetName val="Annual_Assumptions1"/>
      <sheetName val="Quarterly_Assumptions1"/>
      <sheetName val="Annual_MacroFlow1"/>
      <sheetName val="Quarterly_MacroFlow1"/>
      <sheetName val="Annual_Tables1"/>
      <sheetName val="SEI_Table1"/>
      <sheetName val="Basic_Data1"/>
      <sheetName val="Program_MFlows971"/>
      <sheetName val="WEO_Submission_Sheet1"/>
      <sheetName val="SEI_Chart1"/>
      <sheetName val="Fiscal_Chart1"/>
      <sheetName val="Money_Chart1"/>
      <sheetName val="Macros_Import1"/>
      <sheetName val="Macros_Print1"/>
      <sheetName val="EFF_Arrangements1"/>
      <sheetName val="PRGF_Arrangements1"/>
      <sheetName val="STBY_Arrangements1"/>
      <sheetName val="Execute_Macros2"/>
      <sheetName val="Annual_Raw_Data2"/>
      <sheetName val="Quarterly_Raw_Data2"/>
      <sheetName val="WEO_Raw_Data2"/>
      <sheetName val="Annual_Assumptions2"/>
      <sheetName val="Quarterly_Assumptions2"/>
      <sheetName val="Annual_MacroFlow2"/>
      <sheetName val="Quarterly_MacroFlow2"/>
      <sheetName val="Annual_Tables2"/>
      <sheetName val="SEI_Table2"/>
      <sheetName val="Basic_Data2"/>
      <sheetName val="Program_MFlows972"/>
      <sheetName val="WEO_Submission_Sheet2"/>
      <sheetName val="SEI_Chart2"/>
      <sheetName val="Fiscal_Chart2"/>
      <sheetName val="Money_Chart2"/>
      <sheetName val="Macros_Import2"/>
      <sheetName val="Macros_Print2"/>
      <sheetName val="EFF_Arrangements2"/>
      <sheetName val="PRGF_Arrangements2"/>
      <sheetName val="STBY_Arrangements2"/>
      <sheetName val="Q1"/>
      <sheetName val="Q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L25">
            <v>314.62</v>
          </cell>
          <cell r="M25">
            <v>271.82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L35">
            <v>125</v>
          </cell>
          <cell r="M35">
            <v>102.5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L36">
            <v>110.6</v>
          </cell>
          <cell r="M36">
            <v>94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  <sheetName val="G"/>
      <sheetName val="Execute_Macros1"/>
      <sheetName val="Annual_Transfer1"/>
      <sheetName val="Quarterly_Transfer1"/>
      <sheetName val="Annual_Assumptions1"/>
      <sheetName val="Quarterly_Assumptions1"/>
      <sheetName val="Annual_MacroFlow1"/>
      <sheetName val="Quarterly_MacroFlow1"/>
      <sheetName val="Annual_Tables1"/>
      <sheetName val="MFLOW96_XLS"/>
      <sheetName val="Execute_Macros2"/>
      <sheetName val="Annual_Transfer2"/>
      <sheetName val="Quarterly_Transfer2"/>
      <sheetName val="Annual_Assumptions2"/>
      <sheetName val="Quarterly_Assumptions2"/>
      <sheetName val="Annual_MacroFlow2"/>
      <sheetName val="Quarterly_MacroFlow2"/>
      <sheetName val="Annual_Tables2"/>
      <sheetName val="MFLOW96_XLS1"/>
      <sheetName val="[MFLOW96.XLS]_WIN_TEMP_MFLOW9_3"/>
      <sheetName val="[MFLOW96.XLS]_WIN_TEMP_MFLOW9_2"/>
      <sheetName val="[MFLOW96.XLS]__DATA1_FAD_WIN__2"/>
      <sheetName val="[MFLOW96.XLS]__data2_WIN_TEMP_2"/>
      <sheetName val="\\data3\users3\Users\dsimard\Ap"/>
      <sheetName val="Imp"/>
      <sheetName val="DSA output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Маркетинг"/>
      <sheetName val="Adminstration Budget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 rate bloom"/>
      <sheetName val="EX"/>
      <sheetName val="W&amp;T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  <sheetName val="Cumul"/>
      <sheetName val="page_11"/>
      <sheetName val="Quarterly_Raw_Data1"/>
      <sheetName val="Quarterly_MacroFlow1"/>
      <sheetName val="Basic_Data2"/>
      <sheetName val="page_12"/>
      <sheetName val="Quarterly_Raw_Data2"/>
      <sheetName val="Quarterly_MacroFlow2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drawing" Target="../drawings/drawing47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10" Type="http://schemas.openxmlformats.org/officeDocument/2006/relationships/drawing" Target="../drawings/drawing48.xm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drawing" Target="../drawings/drawing49.x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0"/>
  <sheetViews>
    <sheetView zoomScale="70" zoomScaleNormal="70" workbookViewId="0">
      <pane xSplit="1" ySplit="4" topLeftCell="P5" activePane="bottomRight" state="frozen"/>
      <selection pane="topRight" activeCell="B1" sqref="B1"/>
      <selection pane="bottomLeft" activeCell="A5" sqref="A5"/>
      <selection pane="bottomRight" activeCell="R12" sqref="R12"/>
    </sheetView>
  </sheetViews>
  <sheetFormatPr defaultColWidth="9.42578125" defaultRowHeight="15"/>
  <cols>
    <col min="1" max="1" width="61.5703125" style="129" bestFit="1" customWidth="1"/>
    <col min="2" max="2" width="10" style="129" customWidth="1"/>
    <col min="3" max="3" width="10.28515625" style="129" bestFit="1" customWidth="1"/>
    <col min="4" max="4" width="9.42578125" style="129" customWidth="1"/>
    <col min="5" max="7" width="9.42578125" style="129"/>
    <col min="8" max="8" width="10.42578125" style="129" bestFit="1" customWidth="1"/>
    <col min="9" max="9" width="9" style="129" customWidth="1"/>
    <col min="10" max="10" width="11.85546875" style="129" bestFit="1" customWidth="1"/>
    <col min="11" max="16384" width="9.42578125" style="129"/>
  </cols>
  <sheetData>
    <row r="1" spans="1:25" s="128" customFormat="1">
      <c r="A1" s="148" t="s">
        <v>0</v>
      </c>
      <c r="B1" s="148"/>
    </row>
    <row r="2" spans="1:25" s="128" customFormat="1">
      <c r="B2" s="690">
        <v>2022</v>
      </c>
      <c r="C2" s="690"/>
      <c r="D2" s="690"/>
      <c r="E2" s="691"/>
      <c r="F2" s="692">
        <v>2023</v>
      </c>
      <c r="G2" s="690"/>
      <c r="H2" s="690"/>
      <c r="I2" s="690"/>
      <c r="J2" s="690">
        <v>2024</v>
      </c>
      <c r="K2" s="690"/>
      <c r="L2" s="690"/>
      <c r="M2" s="690"/>
      <c r="N2" s="690">
        <v>2025</v>
      </c>
      <c r="O2" s="690"/>
      <c r="P2" s="690"/>
      <c r="Q2" s="690"/>
      <c r="R2" s="690">
        <v>2026</v>
      </c>
      <c r="S2" s="690"/>
      <c r="T2" s="690"/>
      <c r="U2" s="690"/>
      <c r="V2" s="690">
        <v>2027</v>
      </c>
      <c r="W2" s="690"/>
      <c r="X2" s="690"/>
      <c r="Y2" s="691"/>
    </row>
    <row r="3" spans="1:25" s="128" customFormat="1">
      <c r="B3" s="128" t="str">
        <f>ROMAN(1)</f>
        <v>I</v>
      </c>
      <c r="C3" s="128" t="str">
        <f>ROMAN(2)</f>
        <v>II</v>
      </c>
      <c r="D3" s="128" t="str">
        <f>ROMAN(3)</f>
        <v>III</v>
      </c>
      <c r="E3" s="335" t="str">
        <f>ROMAN(4)</f>
        <v>IV</v>
      </c>
      <c r="F3" s="128" t="str">
        <f>ROMAN(1)</f>
        <v>I</v>
      </c>
      <c r="G3" s="128" t="str">
        <f>ROMAN(2)</f>
        <v>II</v>
      </c>
      <c r="H3" s="128" t="str">
        <f>ROMAN(3)</f>
        <v>III</v>
      </c>
      <c r="I3" s="335" t="str">
        <f>ROMAN(4)</f>
        <v>IV</v>
      </c>
      <c r="J3" s="128" t="str">
        <f>ROMAN(1)</f>
        <v>I</v>
      </c>
      <c r="K3" s="128" t="str">
        <f>ROMAN(2)</f>
        <v>II</v>
      </c>
      <c r="L3" s="128" t="str">
        <f>ROMAN(3)</f>
        <v>III</v>
      </c>
      <c r="M3" s="335" t="str">
        <f>ROMAN(4)</f>
        <v>IV</v>
      </c>
      <c r="N3" s="128" t="str">
        <f>ROMAN(1)</f>
        <v>I</v>
      </c>
      <c r="O3" s="128" t="s">
        <v>1</v>
      </c>
      <c r="P3" s="128" t="s">
        <v>2</v>
      </c>
      <c r="Q3" s="335" t="s">
        <v>3</v>
      </c>
      <c r="R3" s="128" t="s">
        <v>4</v>
      </c>
      <c r="S3" s="128" t="s">
        <v>1</v>
      </c>
      <c r="T3" s="128" t="s">
        <v>2</v>
      </c>
      <c r="U3" s="335" t="s">
        <v>3</v>
      </c>
      <c r="V3" s="128" t="s">
        <v>4</v>
      </c>
      <c r="W3" s="128" t="s">
        <v>1</v>
      </c>
      <c r="X3" s="128" t="s">
        <v>2</v>
      </c>
      <c r="Y3" s="335" t="s">
        <v>3</v>
      </c>
    </row>
    <row r="4" spans="1:25" s="128" customFormat="1">
      <c r="A4" s="128" t="s">
        <v>5</v>
      </c>
      <c r="E4" s="335"/>
      <c r="I4" s="335"/>
      <c r="M4" s="335"/>
      <c r="Q4" s="335"/>
      <c r="U4" s="335"/>
      <c r="Y4" s="335"/>
    </row>
    <row r="5" spans="1:25" s="128" customFormat="1">
      <c r="A5" s="128" t="s">
        <v>6</v>
      </c>
      <c r="B5" s="163">
        <v>0.15624487200000001</v>
      </c>
      <c r="C5" s="53">
        <v>0.16161045200000002</v>
      </c>
      <c r="D5" s="53">
        <v>0.14888420800000002</v>
      </c>
      <c r="E5" s="336">
        <v>0.13994030099999999</v>
      </c>
      <c r="F5" s="53">
        <v>0.11889106300000001</v>
      </c>
      <c r="G5" s="53">
        <v>0.10110219400000001</v>
      </c>
      <c r="H5" s="53">
        <v>9.0045338699999991E-2</v>
      </c>
      <c r="I5" s="336">
        <v>8.3241717899999998E-2</v>
      </c>
      <c r="J5" s="167">
        <v>6.5191244199999998E-2</v>
      </c>
      <c r="K5" s="167">
        <v>4.6125706900000001E-2</v>
      </c>
      <c r="L5" s="167">
        <v>5.3849710899999993E-2</v>
      </c>
      <c r="M5" s="340">
        <v>7.2850494200000004E-2</v>
      </c>
      <c r="N5" s="167">
        <v>9.7528718299999997E-2</v>
      </c>
      <c r="O5" s="167">
        <v>7.8232321100000002E-2</v>
      </c>
      <c r="P5" s="167">
        <v>8.6999999999999994E-2</v>
      </c>
      <c r="Q5" s="340">
        <v>6.1823794500000001E-2</v>
      </c>
      <c r="R5" s="167">
        <v>3.6180909499999997E-2</v>
      </c>
      <c r="S5" s="167">
        <v>2.7385524100000006E-2</v>
      </c>
      <c r="T5" s="167">
        <v>3.8884934249999933E-3</v>
      </c>
      <c r="U5" s="340">
        <v>-1.1094987400000013E-2</v>
      </c>
      <c r="V5" s="14">
        <v>-1.8207123199999994E-2</v>
      </c>
      <c r="W5" s="14">
        <v>-2.2905164799999989E-2</v>
      </c>
      <c r="X5" s="14">
        <v>-2.9125902600000003E-2</v>
      </c>
      <c r="Y5" s="338">
        <v>-3.5576027900000001E-2</v>
      </c>
    </row>
    <row r="6" spans="1:25" s="128" customFormat="1">
      <c r="A6" s="128" t="s">
        <v>7</v>
      </c>
      <c r="B6" s="163">
        <v>0</v>
      </c>
      <c r="C6" s="53">
        <v>0</v>
      </c>
      <c r="D6" s="53">
        <v>0</v>
      </c>
      <c r="E6" s="336">
        <v>-9.9999999392252895E-10</v>
      </c>
      <c r="F6" s="53">
        <v>0</v>
      </c>
      <c r="G6" s="53">
        <v>0</v>
      </c>
      <c r="H6" s="53">
        <v>0</v>
      </c>
      <c r="I6" s="336">
        <v>0</v>
      </c>
      <c r="J6" s="167">
        <v>0</v>
      </c>
      <c r="K6" s="167">
        <v>0</v>
      </c>
      <c r="L6" s="167">
        <v>0</v>
      </c>
      <c r="M6" s="340">
        <v>0</v>
      </c>
      <c r="N6" s="167">
        <v>0</v>
      </c>
      <c r="O6" s="167">
        <v>0</v>
      </c>
      <c r="P6" s="167">
        <v>0</v>
      </c>
      <c r="Q6" s="340">
        <v>1.0288749999999999E-2</v>
      </c>
      <c r="R6" s="167">
        <v>1.9257028100000004E-2</v>
      </c>
      <c r="S6" s="167">
        <v>2.86906195E-2</v>
      </c>
      <c r="T6" s="167">
        <v>3.7411116874999997E-2</v>
      </c>
      <c r="U6" s="340">
        <v>4.1609354100000003E-2</v>
      </c>
      <c r="V6" s="14">
        <v>4.39908813E-2</v>
      </c>
      <c r="W6" s="14">
        <v>4.5244178900000001E-2</v>
      </c>
      <c r="X6" s="14">
        <v>4.5806600500000003E-2</v>
      </c>
      <c r="Y6" s="338">
        <v>4.6009985900000001E-2</v>
      </c>
    </row>
    <row r="7" spans="1:25" s="128" customFormat="1">
      <c r="A7" s="128" t="s">
        <v>8</v>
      </c>
      <c r="B7" s="163">
        <v>-1.0000000116860974E-9</v>
      </c>
      <c r="C7" s="53">
        <v>0</v>
      </c>
      <c r="D7" s="53">
        <v>0</v>
      </c>
      <c r="E7" s="336">
        <v>-1.0000000116860974E-9</v>
      </c>
      <c r="F7" s="53">
        <v>0</v>
      </c>
      <c r="G7" s="53">
        <v>0</v>
      </c>
      <c r="H7" s="53">
        <v>0</v>
      </c>
      <c r="I7" s="336">
        <v>0</v>
      </c>
      <c r="J7" s="167">
        <v>0</v>
      </c>
      <c r="K7" s="167">
        <v>0</v>
      </c>
      <c r="L7" s="167">
        <v>0</v>
      </c>
      <c r="M7" s="340">
        <v>0</v>
      </c>
      <c r="N7" s="167">
        <v>0</v>
      </c>
      <c r="O7" s="167">
        <v>0</v>
      </c>
      <c r="P7" s="167">
        <v>0</v>
      </c>
      <c r="Q7" s="340">
        <v>5.8891833000000032E-3</v>
      </c>
      <c r="R7" s="167">
        <v>1.1098778599999998E-2</v>
      </c>
      <c r="S7" s="167">
        <v>1.6654879900000003E-2</v>
      </c>
      <c r="T7" s="167">
        <v>2.1872130399999988E-2</v>
      </c>
      <c r="U7" s="340">
        <v>2.4415929600000004E-2</v>
      </c>
      <c r="V7" s="14">
        <v>2.5865482499999995E-2</v>
      </c>
      <c r="W7" s="14">
        <v>2.6631472100000008E-2</v>
      </c>
      <c r="X7" s="14">
        <v>2.6979291700000001E-2</v>
      </c>
      <c r="Y7" s="338">
        <v>2.7108619600000002E-2</v>
      </c>
    </row>
    <row r="8" spans="1:25" s="128" customFormat="1">
      <c r="A8" s="128" t="s">
        <v>9</v>
      </c>
      <c r="B8" s="163">
        <v>0</v>
      </c>
      <c r="C8" s="53">
        <v>0</v>
      </c>
      <c r="D8" s="53">
        <v>0</v>
      </c>
      <c r="E8" s="336">
        <v>0</v>
      </c>
      <c r="F8" s="53">
        <v>0</v>
      </c>
      <c r="G8" s="53">
        <v>0</v>
      </c>
      <c r="H8" s="53">
        <v>0</v>
      </c>
      <c r="I8" s="336">
        <v>0</v>
      </c>
      <c r="J8" s="167">
        <v>0</v>
      </c>
      <c r="K8" s="167">
        <v>0</v>
      </c>
      <c r="L8" s="167">
        <v>0</v>
      </c>
      <c r="M8" s="340">
        <v>0</v>
      </c>
      <c r="N8" s="167">
        <v>0</v>
      </c>
      <c r="O8" s="167">
        <v>0</v>
      </c>
      <c r="P8" s="167">
        <v>0</v>
      </c>
      <c r="Q8" s="340">
        <v>4.9982722000000007E-3</v>
      </c>
      <c r="R8" s="167">
        <v>9.4632837999999997E-3</v>
      </c>
      <c r="S8" s="167">
        <v>1.4268976499999989E-2</v>
      </c>
      <c r="T8" s="167">
        <v>1.8828259300000011E-2</v>
      </c>
      <c r="U8" s="340">
        <v>2.1069703700000005E-2</v>
      </c>
      <c r="V8" s="14">
        <v>2.235075940000001E-2</v>
      </c>
      <c r="W8" s="14">
        <v>2.3029513799999991E-2</v>
      </c>
      <c r="X8" s="14">
        <v>2.3340010400000007E-2</v>
      </c>
      <c r="Y8" s="338">
        <v>2.3457422399999997E-2</v>
      </c>
    </row>
    <row r="9" spans="1:25" s="128" customFormat="1">
      <c r="A9" s="128">
        <v>0.3</v>
      </c>
      <c r="B9" s="163">
        <v>0</v>
      </c>
      <c r="C9" s="53">
        <v>-1.0000000116860974E-9</v>
      </c>
      <c r="D9" s="53">
        <v>0</v>
      </c>
      <c r="E9" s="336">
        <v>-9.9999999392252895E-10</v>
      </c>
      <c r="F9" s="53">
        <v>0</v>
      </c>
      <c r="G9" s="53">
        <v>0</v>
      </c>
      <c r="H9" s="53">
        <v>0</v>
      </c>
      <c r="I9" s="336">
        <v>0</v>
      </c>
      <c r="J9" s="167">
        <v>0</v>
      </c>
      <c r="K9" s="167">
        <v>0</v>
      </c>
      <c r="L9" s="167">
        <v>0</v>
      </c>
      <c r="M9" s="340">
        <v>0</v>
      </c>
      <c r="N9" s="167">
        <v>0</v>
      </c>
      <c r="O9" s="167">
        <v>0</v>
      </c>
      <c r="P9" s="167">
        <v>0</v>
      </c>
      <c r="Q9" s="340">
        <v>5.0214479999999978E-3</v>
      </c>
      <c r="R9" s="167">
        <v>9.5473826000000012E-3</v>
      </c>
      <c r="S9" s="167">
        <v>1.4459216300000008E-2</v>
      </c>
      <c r="T9" s="167">
        <v>1.9162685700000001E-2</v>
      </c>
      <c r="U9" s="340">
        <v>2.1492224399999982E-2</v>
      </c>
      <c r="V9" s="14">
        <v>2.2827198999999992E-2</v>
      </c>
      <c r="W9" s="14">
        <v>2.3536202500000006E-2</v>
      </c>
      <c r="X9" s="14">
        <v>2.3862636499999992E-2</v>
      </c>
      <c r="Y9" s="338">
        <v>2.3987858799999998E-2</v>
      </c>
    </row>
    <row r="10" spans="1:25" s="128" customFormat="1">
      <c r="A10" s="128">
        <v>0.6</v>
      </c>
      <c r="B10" s="163">
        <v>0</v>
      </c>
      <c r="C10" s="53">
        <v>0</v>
      </c>
      <c r="D10" s="53">
        <v>0</v>
      </c>
      <c r="E10" s="336">
        <v>-9.9999999392252895E-10</v>
      </c>
      <c r="F10" s="53">
        <v>0</v>
      </c>
      <c r="G10" s="53">
        <v>0</v>
      </c>
      <c r="H10" s="53">
        <v>0</v>
      </c>
      <c r="I10" s="336">
        <v>0</v>
      </c>
      <c r="J10" s="167">
        <v>0</v>
      </c>
      <c r="K10" s="167">
        <v>0</v>
      </c>
      <c r="L10" s="167">
        <v>0</v>
      </c>
      <c r="M10" s="340">
        <v>0</v>
      </c>
      <c r="N10" s="167">
        <v>0</v>
      </c>
      <c r="O10" s="167">
        <v>0</v>
      </c>
      <c r="P10" s="167">
        <v>0</v>
      </c>
      <c r="Q10" s="340">
        <v>5.9765747000000008E-3</v>
      </c>
      <c r="R10" s="167">
        <v>1.1415906099999998E-2</v>
      </c>
      <c r="S10" s="167">
        <v>1.7372282000000003E-2</v>
      </c>
      <c r="T10" s="167">
        <v>2.3133333800000003E-2</v>
      </c>
      <c r="U10" s="340">
        <v>2.6009410900000016E-2</v>
      </c>
      <c r="V10" s="14">
        <v>2.7662348000000003E-2</v>
      </c>
      <c r="W10" s="14">
        <v>2.8542442200000004E-2</v>
      </c>
      <c r="X10" s="14">
        <v>2.8950382599999994E-2</v>
      </c>
      <c r="Y10" s="338">
        <v>2.9109175000000004E-2</v>
      </c>
    </row>
    <row r="11" spans="1:25" s="128" customFormat="1" ht="15.75" customHeight="1">
      <c r="A11" s="128">
        <v>0.9</v>
      </c>
      <c r="B11" s="163">
        <v>-9.9999999392252895E-10</v>
      </c>
      <c r="C11" s="53">
        <v>0</v>
      </c>
      <c r="D11" s="53">
        <v>0</v>
      </c>
      <c r="E11" s="336">
        <v>-1.0000000116860974E-9</v>
      </c>
      <c r="F11" s="53">
        <v>0</v>
      </c>
      <c r="G11" s="53">
        <v>0</v>
      </c>
      <c r="H11" s="53">
        <v>0</v>
      </c>
      <c r="I11" s="336">
        <v>0</v>
      </c>
      <c r="J11" s="167">
        <v>0</v>
      </c>
      <c r="K11" s="167">
        <v>0</v>
      </c>
      <c r="L11" s="167">
        <v>0</v>
      </c>
      <c r="M11" s="340">
        <v>0</v>
      </c>
      <c r="N11" s="167">
        <v>0</v>
      </c>
      <c r="O11" s="167">
        <v>0</v>
      </c>
      <c r="P11" s="167">
        <v>0</v>
      </c>
      <c r="Q11" s="340">
        <v>1.0600518400000009E-2</v>
      </c>
      <c r="R11" s="167">
        <v>2.0388471899999996E-2</v>
      </c>
      <c r="S11" s="167">
        <v>3.1250514000000007E-2</v>
      </c>
      <c r="T11" s="167">
        <v>4.1912318000000004E-2</v>
      </c>
      <c r="U11" s="340">
        <v>4.7297133999999991E-2</v>
      </c>
      <c r="V11" s="14">
        <v>5.0405088999999986E-2</v>
      </c>
      <c r="W11" s="14">
        <v>5.2065982999999982E-2</v>
      </c>
      <c r="X11" s="14">
        <v>5.2843193999999968E-2</v>
      </c>
      <c r="Y11" s="338">
        <v>5.3151861999999994E-2</v>
      </c>
    </row>
    <row r="12" spans="1:25" s="148" customFormat="1">
      <c r="A12" s="148" t="s">
        <v>10</v>
      </c>
      <c r="B12" s="425">
        <v>0.15390988166581643</v>
      </c>
      <c r="C12" s="425">
        <v>0.16320880102517865</v>
      </c>
      <c r="D12" s="425">
        <v>0.14886988473313001</v>
      </c>
      <c r="E12" s="426">
        <v>0.14072324728950658</v>
      </c>
      <c r="F12" s="425">
        <v>0.1211294314545428</v>
      </c>
      <c r="G12" s="425">
        <v>0.10487549547803421</v>
      </c>
      <c r="H12" s="425">
        <v>8.9190921299841408E-2</v>
      </c>
      <c r="I12" s="426">
        <v>7.7125846441973067E-2</v>
      </c>
      <c r="J12" s="425">
        <v>6.3835283165284862E-2</v>
      </c>
      <c r="K12" s="425">
        <v>5.1361911624015377E-2</v>
      </c>
      <c r="L12" s="425">
        <v>5.8514840548848479E-2</v>
      </c>
      <c r="M12" s="426">
        <v>7.4498969660030223E-2</v>
      </c>
      <c r="N12" s="425">
        <v>9.1529202472504956E-2</v>
      </c>
      <c r="O12" s="425">
        <v>8.37656890521985E-2</v>
      </c>
      <c r="P12" s="425">
        <v>8.6503443723962903E-2</v>
      </c>
      <c r="Q12" s="337">
        <v>8.3000000000000004E-2</v>
      </c>
      <c r="R12" s="149">
        <v>7.5999999999999998E-2</v>
      </c>
      <c r="S12" s="149">
        <v>8.6999999999999994E-2</v>
      </c>
      <c r="T12" s="149">
        <v>8.199999999999999E-2</v>
      </c>
      <c r="U12" s="337">
        <v>7.5999999999999998E-2</v>
      </c>
      <c r="V12" s="149">
        <v>7.400000000000001E-2</v>
      </c>
      <c r="W12" s="149">
        <v>7.2000000000000008E-2</v>
      </c>
      <c r="X12" s="149">
        <v>6.7000000000000004E-2</v>
      </c>
      <c r="Y12" s="337">
        <v>6.0999999999999999E-2</v>
      </c>
    </row>
    <row r="13" spans="1:25" s="148" customFormat="1">
      <c r="A13" s="128" t="s">
        <v>11</v>
      </c>
      <c r="B13" s="291">
        <v>0.15390988166581643</v>
      </c>
      <c r="C13" s="291">
        <v>0.16320880102517865</v>
      </c>
      <c r="D13" s="291">
        <v>0.14886988473313001</v>
      </c>
      <c r="E13" s="427">
        <v>0.14072324728950658</v>
      </c>
      <c r="F13" s="291">
        <v>0.1211294314545428</v>
      </c>
      <c r="G13" s="291">
        <v>0.10487549547803421</v>
      </c>
      <c r="H13" s="291">
        <v>8.9190921299841408E-2</v>
      </c>
      <c r="I13" s="427">
        <v>7.7125846441973067E-2</v>
      </c>
      <c r="J13" s="291">
        <v>6.3835283165284862E-2</v>
      </c>
      <c r="K13" s="291">
        <v>5.1361911624015377E-2</v>
      </c>
      <c r="L13" s="291">
        <v>5.8514840548848479E-2</v>
      </c>
      <c r="M13" s="427">
        <v>7.4498969660030223E-2</v>
      </c>
      <c r="N13" s="291">
        <v>9.1529202472504956E-2</v>
      </c>
      <c r="O13" s="291">
        <v>8.37656890521985E-2</v>
      </c>
      <c r="P13" s="291">
        <v>8.6503443723962903E-2</v>
      </c>
      <c r="Q13" s="338">
        <v>8.1116933099999997E-2</v>
      </c>
      <c r="R13" s="14">
        <v>7.5871707400000002E-2</v>
      </c>
      <c r="S13" s="14">
        <v>8.1262953200000002E-2</v>
      </c>
      <c r="T13" s="14">
        <v>7.44340738E-2</v>
      </c>
      <c r="U13" s="338">
        <v>6.8556273200000004E-2</v>
      </c>
      <c r="V13" s="14">
        <v>6.2471024100000001E-2</v>
      </c>
      <c r="W13" s="14">
        <v>5.7773608599999998E-2</v>
      </c>
      <c r="X13" s="14">
        <v>5.4422359000000003E-2</v>
      </c>
      <c r="Y13" s="338">
        <v>5.0681960999999998E-2</v>
      </c>
    </row>
    <row r="14" spans="1:25" s="128" customFormat="1">
      <c r="B14" s="163">
        <v>3.9999999999999994E-2</v>
      </c>
      <c r="C14" s="53">
        <v>3.9999999999999994E-2</v>
      </c>
      <c r="D14" s="53">
        <v>3.9999999999999994E-2</v>
      </c>
      <c r="E14" s="336">
        <v>0.04</v>
      </c>
      <c r="F14" s="53">
        <v>0.04</v>
      </c>
      <c r="G14" s="53" t="e">
        <v>#N/A</v>
      </c>
      <c r="H14" s="53" t="e">
        <v>#N/A</v>
      </c>
      <c r="I14" s="336" t="e">
        <v>#N/A</v>
      </c>
      <c r="J14" s="53">
        <v>3.9999999999999994E-2</v>
      </c>
      <c r="K14" s="53">
        <v>3.9999999999999994E-2</v>
      </c>
      <c r="L14" s="53">
        <v>3.9999999999999994E-2</v>
      </c>
      <c r="M14" s="336">
        <v>3.9999999999999994E-2</v>
      </c>
      <c r="N14" s="53">
        <v>3.9999999999999994E-2</v>
      </c>
      <c r="O14" s="53">
        <v>3.9999999999999994E-2</v>
      </c>
      <c r="P14" s="53">
        <v>3.9999999999999994E-2</v>
      </c>
      <c r="Q14" s="336">
        <v>3.9999999999999994E-2</v>
      </c>
      <c r="R14" s="53">
        <v>3.9999999999999994E-2</v>
      </c>
      <c r="S14" s="53">
        <v>3.9999999999999994E-2</v>
      </c>
      <c r="T14" s="53">
        <v>3.9999999999999994E-2</v>
      </c>
      <c r="U14" s="336">
        <v>3.9999999999999994E-2</v>
      </c>
      <c r="V14" s="14">
        <v>0.03</v>
      </c>
      <c r="W14" s="14">
        <v>0.03</v>
      </c>
      <c r="X14" s="14">
        <v>0.03</v>
      </c>
      <c r="Y14" s="338">
        <v>0.03</v>
      </c>
    </row>
    <row r="15" spans="1:25" s="128" customFormat="1">
      <c r="A15" s="128" t="s">
        <v>12</v>
      </c>
      <c r="B15" s="163">
        <v>0.06</v>
      </c>
      <c r="C15" s="53">
        <v>0.06</v>
      </c>
      <c r="D15" s="53">
        <v>0.06</v>
      </c>
      <c r="E15" s="336">
        <v>0.06</v>
      </c>
      <c r="F15" s="53">
        <v>0.06</v>
      </c>
      <c r="G15" s="53" t="e">
        <v>#N/A</v>
      </c>
      <c r="H15" s="53" t="e">
        <v>#N/A</v>
      </c>
      <c r="I15" s="336" t="e">
        <v>#N/A</v>
      </c>
      <c r="J15" s="53">
        <v>0.06</v>
      </c>
      <c r="K15" s="53">
        <v>0.06</v>
      </c>
      <c r="L15" s="53">
        <v>0.06</v>
      </c>
      <c r="M15" s="336">
        <v>0.06</v>
      </c>
      <c r="N15" s="53">
        <v>0.06</v>
      </c>
      <c r="O15" s="53">
        <v>0.06</v>
      </c>
      <c r="P15" s="53">
        <v>0.06</v>
      </c>
      <c r="Q15" s="336">
        <v>0.06</v>
      </c>
      <c r="R15" s="53">
        <v>0.06</v>
      </c>
      <c r="S15" s="53">
        <v>0.06</v>
      </c>
      <c r="T15" s="53">
        <v>0.06</v>
      </c>
      <c r="U15" s="336">
        <v>0.06</v>
      </c>
      <c r="V15" s="14">
        <v>0.05</v>
      </c>
      <c r="W15" s="14">
        <v>0.05</v>
      </c>
      <c r="X15" s="14">
        <v>0.05</v>
      </c>
      <c r="Y15" s="338">
        <v>0.05</v>
      </c>
    </row>
    <row r="16" spans="1:25" s="128" customFormat="1">
      <c r="B16" s="163">
        <v>0.08</v>
      </c>
      <c r="C16" s="53">
        <v>0.08</v>
      </c>
      <c r="D16" s="53">
        <v>0.08</v>
      </c>
      <c r="E16" s="336">
        <v>0.08</v>
      </c>
      <c r="F16" s="124">
        <v>0.08</v>
      </c>
      <c r="G16" s="124" t="e">
        <v>#N/A</v>
      </c>
      <c r="H16" s="128" t="e">
        <v>#N/A</v>
      </c>
      <c r="I16" s="335" t="e">
        <v>#N/A</v>
      </c>
      <c r="J16" s="53">
        <v>0.08</v>
      </c>
      <c r="K16" s="53">
        <v>0.08</v>
      </c>
      <c r="L16" s="53">
        <v>0.08</v>
      </c>
      <c r="M16" s="336">
        <v>0.08</v>
      </c>
      <c r="N16" s="53">
        <v>0.08</v>
      </c>
      <c r="O16" s="53">
        <v>0.08</v>
      </c>
      <c r="P16" s="53">
        <v>0.08</v>
      </c>
      <c r="Q16" s="336">
        <v>0.08</v>
      </c>
      <c r="R16" s="53">
        <v>0.08</v>
      </c>
      <c r="S16" s="53">
        <v>0.08</v>
      </c>
      <c r="T16" s="53">
        <v>0.08</v>
      </c>
      <c r="U16" s="341">
        <v>0.08</v>
      </c>
      <c r="V16" s="14">
        <v>7.0000000000000007E-2</v>
      </c>
      <c r="W16" s="14">
        <v>7.0000000000000007E-2</v>
      </c>
      <c r="X16" s="14">
        <v>7.0000000000000007E-2</v>
      </c>
      <c r="Y16" s="338">
        <v>7.0000000000000007E-2</v>
      </c>
    </row>
    <row r="17" spans="1:27" s="128" customFormat="1">
      <c r="B17" s="14" t="e">
        <v>#N/A</v>
      </c>
      <c r="C17" s="14" t="e">
        <v>#N/A</v>
      </c>
      <c r="D17" s="14" t="e">
        <v>#N/A</v>
      </c>
      <c r="E17" s="338" t="e">
        <v>#N/A</v>
      </c>
      <c r="F17" s="124">
        <v>9.9000000000000005E-2</v>
      </c>
      <c r="G17" s="124">
        <v>9.9000000000000005E-2</v>
      </c>
      <c r="H17" s="124">
        <v>9.9000000000000005E-2</v>
      </c>
      <c r="I17" s="339">
        <v>9.9000000000000005E-2</v>
      </c>
      <c r="J17" s="53">
        <v>9.9000000000000005E-2</v>
      </c>
      <c r="K17" s="53" t="e">
        <v>#N/A</v>
      </c>
      <c r="L17" s="53" t="e">
        <v>#N/A</v>
      </c>
      <c r="M17" s="336" t="e">
        <v>#N/A</v>
      </c>
      <c r="N17" s="53" t="e">
        <v>#N/A</v>
      </c>
      <c r="O17" s="53" t="e">
        <v>#N/A</v>
      </c>
      <c r="P17" s="53" t="e">
        <v>#N/A</v>
      </c>
      <c r="Q17" s="336" t="e">
        <v>#N/A</v>
      </c>
      <c r="R17" s="53" t="e">
        <v>#N/A</v>
      </c>
      <c r="S17" s="53" t="e">
        <v>#N/A</v>
      </c>
      <c r="T17" s="53" t="e">
        <v>#N/A</v>
      </c>
      <c r="U17" s="336" t="e">
        <v>#N/A</v>
      </c>
      <c r="V17" s="53" t="e">
        <v>#N/A</v>
      </c>
      <c r="W17" s="53" t="e">
        <v>#N/A</v>
      </c>
      <c r="X17" s="53" t="e">
        <v>#N/A</v>
      </c>
      <c r="Y17" s="336" t="e">
        <v>#N/A</v>
      </c>
    </row>
    <row r="19" spans="1:27">
      <c r="C19" s="130"/>
      <c r="D19" s="130"/>
      <c r="E19" s="130"/>
      <c r="F19" s="130"/>
      <c r="G19" s="130"/>
      <c r="N19" s="128"/>
      <c r="R19" s="663">
        <f>SUM(R5:R6)</f>
        <v>5.5437937600000001E-2</v>
      </c>
      <c r="S19" s="663">
        <f t="shared" ref="S19:Y19" si="0">SUM(S5:S6)</f>
        <v>5.6076143600000003E-2</v>
      </c>
      <c r="T19" s="663">
        <f t="shared" si="0"/>
        <v>4.1299610299999991E-2</v>
      </c>
      <c r="U19" s="663">
        <f t="shared" si="0"/>
        <v>3.051436669999999E-2</v>
      </c>
      <c r="V19" s="663">
        <f t="shared" si="0"/>
        <v>2.5783758100000005E-2</v>
      </c>
      <c r="W19" s="663">
        <f t="shared" si="0"/>
        <v>2.2339014100000013E-2</v>
      </c>
      <c r="X19" s="663">
        <f t="shared" si="0"/>
        <v>1.6680697899999999E-2</v>
      </c>
      <c r="Y19" s="663">
        <f t="shared" si="0"/>
        <v>1.0433958E-2</v>
      </c>
    </row>
    <row r="20" spans="1:27">
      <c r="N20" s="128"/>
    </row>
    <row r="21" spans="1:27">
      <c r="R21" s="663"/>
      <c r="S21" s="663"/>
      <c r="T21" s="663"/>
      <c r="U21" s="663"/>
      <c r="V21" s="663"/>
      <c r="W21" s="663"/>
      <c r="X21" s="663"/>
      <c r="Y21" s="663"/>
    </row>
    <row r="28" spans="1:27"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30" spans="1:27">
      <c r="A30" s="131"/>
      <c r="B30" s="131"/>
    </row>
  </sheetData>
  <mergeCells count="6"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IL72"/>
  <sheetViews>
    <sheetView showGridLines="0" zoomScale="85" zoomScaleNormal="85" workbookViewId="0">
      <pane xSplit="1" ySplit="2" topLeftCell="IC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5" customHeight="1"/>
  <cols>
    <col min="1" max="1" width="66.42578125" style="297" bestFit="1" customWidth="1"/>
    <col min="2" max="215" width="9.5703125" style="297" customWidth="1"/>
    <col min="216" max="244" width="9.42578125" style="297"/>
    <col min="245" max="245" width="11.42578125" style="297" bestFit="1" customWidth="1"/>
    <col min="246" max="16384" width="9.42578125" style="297"/>
  </cols>
  <sheetData>
    <row r="1" spans="1:243">
      <c r="A1" s="296" t="s">
        <v>133</v>
      </c>
      <c r="B1" s="700">
        <v>2006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>
        <v>2007</v>
      </c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>
        <v>2008</v>
      </c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>
        <v>2009</v>
      </c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>
        <v>2010</v>
      </c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>
        <v>2011</v>
      </c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>
        <v>2012</v>
      </c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>
        <v>2013</v>
      </c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>
        <v>2014</v>
      </c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>
        <v>2015</v>
      </c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>
        <v>2016</v>
      </c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>
        <v>2017</v>
      </c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1">
        <v>2018</v>
      </c>
      <c r="EQ1" s="701"/>
      <c r="ER1" s="701"/>
      <c r="ES1" s="701"/>
      <c r="ET1" s="701"/>
      <c r="EU1" s="701"/>
      <c r="EV1" s="701"/>
      <c r="EW1" s="701"/>
      <c r="EX1" s="701"/>
      <c r="EY1" s="701"/>
      <c r="EZ1" s="701"/>
      <c r="FA1" s="701"/>
      <c r="FB1" s="466">
        <v>2019</v>
      </c>
      <c r="FC1" s="466"/>
      <c r="FD1" s="466"/>
      <c r="FE1" s="466"/>
      <c r="FF1" s="466"/>
      <c r="FG1" s="466"/>
      <c r="FH1" s="466"/>
      <c r="FI1" s="466"/>
      <c r="FJ1" s="466"/>
      <c r="FK1" s="466"/>
      <c r="FL1" s="466"/>
      <c r="FM1" s="466"/>
      <c r="FN1" s="466">
        <v>2020</v>
      </c>
      <c r="FO1" s="466"/>
      <c r="FP1" s="466"/>
      <c r="FQ1" s="466"/>
      <c r="FR1" s="466"/>
      <c r="FS1" s="466"/>
      <c r="FT1" s="466"/>
      <c r="FU1" s="466"/>
      <c r="FV1" s="466"/>
      <c r="FW1" s="466"/>
      <c r="FX1" s="466"/>
      <c r="FY1" s="466"/>
      <c r="FZ1" s="466">
        <v>2021</v>
      </c>
      <c r="GA1" s="466"/>
      <c r="GB1" s="466"/>
      <c r="GC1" s="466"/>
      <c r="GD1" s="466"/>
      <c r="GE1" s="466"/>
      <c r="GF1" s="466"/>
      <c r="GG1" s="466"/>
      <c r="GH1" s="466"/>
      <c r="GI1" s="466"/>
      <c r="GJ1" s="466"/>
      <c r="GK1" s="466"/>
      <c r="GL1" s="466">
        <v>2022</v>
      </c>
      <c r="GM1" s="466"/>
      <c r="GN1" s="466"/>
      <c r="GO1" s="466"/>
      <c r="GP1" s="466"/>
      <c r="GQ1" s="466"/>
      <c r="GR1" s="466"/>
      <c r="GS1" s="466"/>
      <c r="GT1" s="466"/>
      <c r="GU1" s="466"/>
      <c r="GV1" s="466"/>
      <c r="GW1" s="466"/>
      <c r="GX1" s="701">
        <v>2023</v>
      </c>
      <c r="GY1" s="701"/>
      <c r="GZ1" s="701"/>
      <c r="HA1" s="701"/>
      <c r="HB1" s="701"/>
      <c r="HC1" s="701"/>
      <c r="HD1" s="701"/>
      <c r="HE1" s="701"/>
      <c r="HF1" s="701"/>
      <c r="HG1" s="701"/>
      <c r="HH1" s="466"/>
      <c r="HI1" s="466"/>
      <c r="HJ1" s="701">
        <v>2024</v>
      </c>
      <c r="HK1" s="701"/>
      <c r="HL1" s="701"/>
      <c r="HM1" s="701"/>
      <c r="HN1" s="701"/>
      <c r="HO1" s="701"/>
      <c r="HP1" s="701"/>
      <c r="HQ1" s="701"/>
      <c r="HR1" s="701"/>
      <c r="HS1" s="701"/>
      <c r="HT1" s="701"/>
      <c r="HU1" s="701"/>
      <c r="HV1" s="701">
        <v>2025</v>
      </c>
      <c r="HW1" s="701"/>
      <c r="HX1" s="701"/>
      <c r="HY1" s="701"/>
      <c r="HZ1" s="701"/>
      <c r="IA1" s="701"/>
      <c r="IB1" s="701"/>
      <c r="IC1" s="701"/>
      <c r="ID1" s="701"/>
      <c r="IE1" s="701"/>
      <c r="IF1" s="701"/>
      <c r="IG1" s="701"/>
      <c r="IH1" s="297">
        <v>2026</v>
      </c>
    </row>
    <row r="2" spans="1:243">
      <c r="A2" s="296" t="s">
        <v>157</v>
      </c>
      <c r="B2" s="298">
        <v>1</v>
      </c>
      <c r="C2" s="298">
        <v>2</v>
      </c>
      <c r="D2" s="298">
        <v>3</v>
      </c>
      <c r="E2" s="298">
        <v>4</v>
      </c>
      <c r="F2" s="298">
        <v>5</v>
      </c>
      <c r="G2" s="298">
        <v>6</v>
      </c>
      <c r="H2" s="298">
        <v>7</v>
      </c>
      <c r="I2" s="298">
        <v>8</v>
      </c>
      <c r="J2" s="298">
        <v>9</v>
      </c>
      <c r="K2" s="298">
        <v>10</v>
      </c>
      <c r="L2" s="298">
        <v>11</v>
      </c>
      <c r="M2" s="298">
        <v>12</v>
      </c>
      <c r="N2" s="298">
        <v>1</v>
      </c>
      <c r="O2" s="298">
        <v>2</v>
      </c>
      <c r="P2" s="298">
        <v>3</v>
      </c>
      <c r="Q2" s="298">
        <v>4</v>
      </c>
      <c r="R2" s="298">
        <v>5</v>
      </c>
      <c r="S2" s="298">
        <v>6</v>
      </c>
      <c r="T2" s="298">
        <v>7</v>
      </c>
      <c r="U2" s="298">
        <v>8</v>
      </c>
      <c r="V2" s="298">
        <v>9</v>
      </c>
      <c r="W2" s="298">
        <v>10</v>
      </c>
      <c r="X2" s="298">
        <v>11</v>
      </c>
      <c r="Y2" s="298">
        <v>12</v>
      </c>
      <c r="Z2" s="298">
        <v>1</v>
      </c>
      <c r="AA2" s="298">
        <v>2</v>
      </c>
      <c r="AB2" s="298">
        <v>3</v>
      </c>
      <c r="AC2" s="298">
        <v>4</v>
      </c>
      <c r="AD2" s="298">
        <v>5</v>
      </c>
      <c r="AE2" s="298">
        <v>6</v>
      </c>
      <c r="AF2" s="298">
        <v>7</v>
      </c>
      <c r="AG2" s="298">
        <v>8</v>
      </c>
      <c r="AH2" s="298">
        <v>9</v>
      </c>
      <c r="AI2" s="298">
        <v>10</v>
      </c>
      <c r="AJ2" s="298">
        <v>11</v>
      </c>
      <c r="AK2" s="298">
        <v>12</v>
      </c>
      <c r="AL2" s="298">
        <v>1</v>
      </c>
      <c r="AM2" s="298">
        <v>2</v>
      </c>
      <c r="AN2" s="298">
        <v>3</v>
      </c>
      <c r="AO2" s="298">
        <v>4</v>
      </c>
      <c r="AP2" s="298">
        <v>5</v>
      </c>
      <c r="AQ2" s="298">
        <v>6</v>
      </c>
      <c r="AR2" s="298">
        <v>7</v>
      </c>
      <c r="AS2" s="298">
        <v>8</v>
      </c>
      <c r="AT2" s="298">
        <v>9</v>
      </c>
      <c r="AU2" s="298">
        <v>10</v>
      </c>
      <c r="AV2" s="298">
        <v>11</v>
      </c>
      <c r="AW2" s="298">
        <v>12</v>
      </c>
      <c r="AX2" s="298">
        <v>1</v>
      </c>
      <c r="AY2" s="298">
        <v>2</v>
      </c>
      <c r="AZ2" s="298">
        <v>3</v>
      </c>
      <c r="BA2" s="298">
        <v>4</v>
      </c>
      <c r="BB2" s="298">
        <v>5</v>
      </c>
      <c r="BC2" s="298">
        <v>6</v>
      </c>
      <c r="BD2" s="298">
        <v>7</v>
      </c>
      <c r="BE2" s="298">
        <v>8</v>
      </c>
      <c r="BF2" s="298">
        <v>9</v>
      </c>
      <c r="BG2" s="298">
        <v>10</v>
      </c>
      <c r="BH2" s="298">
        <v>11</v>
      </c>
      <c r="BI2" s="298">
        <v>12</v>
      </c>
      <c r="BJ2" s="298">
        <v>1</v>
      </c>
      <c r="BK2" s="298">
        <v>2</v>
      </c>
      <c r="BL2" s="298">
        <v>3</v>
      </c>
      <c r="BM2" s="298">
        <v>4</v>
      </c>
      <c r="BN2" s="298">
        <v>5</v>
      </c>
      <c r="BO2" s="298">
        <v>6</v>
      </c>
      <c r="BP2" s="298">
        <v>7</v>
      </c>
      <c r="BQ2" s="298">
        <v>8</v>
      </c>
      <c r="BR2" s="298">
        <v>9</v>
      </c>
      <c r="BS2" s="298">
        <v>10</v>
      </c>
      <c r="BT2" s="298">
        <v>11</v>
      </c>
      <c r="BU2" s="298">
        <v>12</v>
      </c>
      <c r="BV2" s="298">
        <v>1</v>
      </c>
      <c r="BW2" s="298">
        <v>2</v>
      </c>
      <c r="BX2" s="298">
        <v>3</v>
      </c>
      <c r="BY2" s="298">
        <v>4</v>
      </c>
      <c r="BZ2" s="298">
        <v>5</v>
      </c>
      <c r="CA2" s="298">
        <v>6</v>
      </c>
      <c r="CB2" s="298">
        <v>7</v>
      </c>
      <c r="CC2" s="298">
        <v>8</v>
      </c>
      <c r="CD2" s="298">
        <v>9</v>
      </c>
      <c r="CE2" s="298">
        <v>10</v>
      </c>
      <c r="CF2" s="298">
        <v>11</v>
      </c>
      <c r="CG2" s="298">
        <v>12</v>
      </c>
      <c r="CH2" s="298">
        <v>1</v>
      </c>
      <c r="CI2" s="298">
        <v>2</v>
      </c>
      <c r="CJ2" s="298">
        <v>3</v>
      </c>
      <c r="CK2" s="298">
        <v>4</v>
      </c>
      <c r="CL2" s="298">
        <v>5</v>
      </c>
      <c r="CM2" s="298">
        <v>6</v>
      </c>
      <c r="CN2" s="298">
        <v>7</v>
      </c>
      <c r="CO2" s="298">
        <v>8</v>
      </c>
      <c r="CP2" s="298">
        <v>9</v>
      </c>
      <c r="CQ2" s="298">
        <v>10</v>
      </c>
      <c r="CR2" s="298">
        <v>11</v>
      </c>
      <c r="CS2" s="298">
        <v>12</v>
      </c>
      <c r="CT2" s="298">
        <v>1</v>
      </c>
      <c r="CU2" s="298">
        <v>2</v>
      </c>
      <c r="CV2" s="298">
        <v>3</v>
      </c>
      <c r="CW2" s="298">
        <v>4</v>
      </c>
      <c r="CX2" s="298">
        <v>5</v>
      </c>
      <c r="CY2" s="298">
        <v>6</v>
      </c>
      <c r="CZ2" s="298">
        <v>7</v>
      </c>
      <c r="DA2" s="298">
        <v>8</v>
      </c>
      <c r="DB2" s="298">
        <v>9</v>
      </c>
      <c r="DC2" s="298">
        <v>10</v>
      </c>
      <c r="DD2" s="298">
        <v>11</v>
      </c>
      <c r="DE2" s="298">
        <v>12</v>
      </c>
      <c r="DF2" s="298">
        <v>1</v>
      </c>
      <c r="DG2" s="298">
        <v>2</v>
      </c>
      <c r="DH2" s="298">
        <v>3</v>
      </c>
      <c r="DI2" s="298">
        <v>4</v>
      </c>
      <c r="DJ2" s="298">
        <v>5</v>
      </c>
      <c r="DK2" s="298">
        <v>6</v>
      </c>
      <c r="DL2" s="298">
        <v>7</v>
      </c>
      <c r="DM2" s="298">
        <v>8</v>
      </c>
      <c r="DN2" s="298">
        <v>9</v>
      </c>
      <c r="DO2" s="298">
        <v>10</v>
      </c>
      <c r="DP2" s="298">
        <v>11</v>
      </c>
      <c r="DQ2" s="298">
        <v>12</v>
      </c>
      <c r="DR2" s="298">
        <v>1</v>
      </c>
      <c r="DS2" s="298">
        <v>2</v>
      </c>
      <c r="DT2" s="298">
        <v>3</v>
      </c>
      <c r="DU2" s="298">
        <v>4</v>
      </c>
      <c r="DV2" s="298">
        <v>5</v>
      </c>
      <c r="DW2" s="298">
        <v>6</v>
      </c>
      <c r="DX2" s="298">
        <v>7</v>
      </c>
      <c r="DY2" s="298">
        <v>8</v>
      </c>
      <c r="DZ2" s="298">
        <v>9</v>
      </c>
      <c r="EA2" s="298">
        <v>10</v>
      </c>
      <c r="EB2" s="298">
        <v>11</v>
      </c>
      <c r="EC2" s="298">
        <v>12</v>
      </c>
      <c r="ED2" s="298">
        <v>1</v>
      </c>
      <c r="EE2" s="298">
        <v>2</v>
      </c>
      <c r="EF2" s="298">
        <v>3</v>
      </c>
      <c r="EG2" s="298">
        <v>4</v>
      </c>
      <c r="EH2" s="298">
        <v>5</v>
      </c>
      <c r="EI2" s="298">
        <v>6</v>
      </c>
      <c r="EJ2" s="298">
        <v>7</v>
      </c>
      <c r="EK2" s="298">
        <v>8</v>
      </c>
      <c r="EL2" s="298">
        <v>9</v>
      </c>
      <c r="EM2" s="298">
        <v>10</v>
      </c>
      <c r="EN2" s="298">
        <v>11</v>
      </c>
      <c r="EO2" s="298">
        <v>12</v>
      </c>
      <c r="EP2" s="298">
        <v>1</v>
      </c>
      <c r="EQ2" s="298">
        <v>2</v>
      </c>
      <c r="ER2" s="298">
        <v>3</v>
      </c>
      <c r="ES2" s="298">
        <v>4</v>
      </c>
      <c r="ET2" s="298">
        <v>5</v>
      </c>
      <c r="EU2" s="298">
        <v>6</v>
      </c>
      <c r="EV2" s="298">
        <v>7</v>
      </c>
      <c r="EW2" s="298">
        <v>8</v>
      </c>
      <c r="EX2" s="298">
        <v>9</v>
      </c>
      <c r="EY2" s="298">
        <v>10</v>
      </c>
      <c r="EZ2" s="298">
        <v>11</v>
      </c>
      <c r="FA2" s="298">
        <v>12</v>
      </c>
      <c r="FB2" s="298">
        <v>1</v>
      </c>
      <c r="FC2" s="298">
        <v>2</v>
      </c>
      <c r="FD2" s="298">
        <v>3</v>
      </c>
      <c r="FE2" s="298">
        <v>4</v>
      </c>
      <c r="FF2" s="298">
        <v>5</v>
      </c>
      <c r="FG2" s="298">
        <v>6</v>
      </c>
      <c r="FH2" s="298">
        <v>7</v>
      </c>
      <c r="FI2" s="298">
        <v>8</v>
      </c>
      <c r="FJ2" s="298">
        <v>9</v>
      </c>
      <c r="FK2" s="298">
        <v>10</v>
      </c>
      <c r="FL2" s="298">
        <v>11</v>
      </c>
      <c r="FM2" s="298">
        <v>12</v>
      </c>
      <c r="FN2" s="298">
        <v>1</v>
      </c>
      <c r="FO2" s="298">
        <v>2</v>
      </c>
      <c r="FP2" s="298">
        <v>3</v>
      </c>
      <c r="FQ2" s="298">
        <v>4</v>
      </c>
      <c r="FR2" s="298">
        <v>5</v>
      </c>
      <c r="FS2" s="298">
        <v>6</v>
      </c>
      <c r="FT2" s="298">
        <v>7</v>
      </c>
      <c r="FU2" s="298">
        <v>8</v>
      </c>
      <c r="FV2" s="298">
        <v>9</v>
      </c>
      <c r="FW2" s="298">
        <v>10</v>
      </c>
      <c r="FX2" s="298">
        <v>11</v>
      </c>
      <c r="FY2" s="298">
        <v>12</v>
      </c>
      <c r="FZ2" s="298">
        <v>1</v>
      </c>
      <c r="GA2" s="298">
        <v>2</v>
      </c>
      <c r="GB2" s="298">
        <v>3</v>
      </c>
      <c r="GC2" s="298">
        <v>4</v>
      </c>
      <c r="GD2" s="298">
        <v>5</v>
      </c>
      <c r="GE2" s="298">
        <v>6</v>
      </c>
      <c r="GF2" s="298">
        <v>7</v>
      </c>
      <c r="GG2" s="298">
        <v>8</v>
      </c>
      <c r="GH2" s="298">
        <v>9</v>
      </c>
      <c r="GI2" s="298">
        <v>10</v>
      </c>
      <c r="GJ2" s="298">
        <v>11</v>
      </c>
      <c r="GK2" s="298">
        <v>12</v>
      </c>
      <c r="GL2" s="298">
        <v>1</v>
      </c>
      <c r="GM2" s="298">
        <v>2</v>
      </c>
      <c r="GN2" s="298">
        <v>3</v>
      </c>
      <c r="GO2" s="298">
        <v>4</v>
      </c>
      <c r="GP2" s="298">
        <v>5</v>
      </c>
      <c r="GQ2" s="298">
        <v>6</v>
      </c>
      <c r="GR2" s="298">
        <v>7</v>
      </c>
      <c r="GS2" s="298">
        <v>8</v>
      </c>
      <c r="GT2" s="298">
        <v>9</v>
      </c>
      <c r="GU2" s="298">
        <v>10</v>
      </c>
      <c r="GV2" s="298">
        <v>11</v>
      </c>
      <c r="GW2" s="298">
        <v>12</v>
      </c>
      <c r="GX2" s="298">
        <v>1</v>
      </c>
      <c r="GY2" s="298">
        <v>2</v>
      </c>
      <c r="GZ2" s="298">
        <v>3</v>
      </c>
      <c r="HA2" s="298">
        <v>4</v>
      </c>
      <c r="HB2" s="298">
        <v>5</v>
      </c>
      <c r="HC2" s="298">
        <v>6</v>
      </c>
      <c r="HD2" s="298">
        <v>7</v>
      </c>
      <c r="HE2" s="298">
        <v>8</v>
      </c>
      <c r="HF2" s="298">
        <v>9</v>
      </c>
      <c r="HG2" s="298">
        <v>10</v>
      </c>
      <c r="HH2" s="298">
        <v>11</v>
      </c>
      <c r="HI2" s="298">
        <v>12</v>
      </c>
      <c r="HJ2" s="298">
        <v>1</v>
      </c>
      <c r="HK2" s="298">
        <v>2</v>
      </c>
      <c r="HL2" s="298">
        <v>3</v>
      </c>
      <c r="HM2" s="298">
        <v>4</v>
      </c>
      <c r="HN2" s="298">
        <v>5</v>
      </c>
      <c r="HO2" s="298">
        <v>6</v>
      </c>
      <c r="HP2" s="298">
        <v>7</v>
      </c>
      <c r="HQ2" s="298">
        <v>8</v>
      </c>
      <c r="HR2" s="298">
        <v>9</v>
      </c>
      <c r="HS2" s="298">
        <v>10</v>
      </c>
      <c r="HT2" s="298">
        <v>11</v>
      </c>
      <c r="HU2" s="298">
        <v>12</v>
      </c>
      <c r="HV2" s="298">
        <v>1</v>
      </c>
      <c r="HW2" s="298">
        <v>2</v>
      </c>
      <c r="HX2" s="466">
        <v>3</v>
      </c>
      <c r="HY2" s="466">
        <v>4</v>
      </c>
      <c r="HZ2" s="466">
        <v>5</v>
      </c>
      <c r="IA2" s="298">
        <v>6</v>
      </c>
      <c r="IB2" s="298">
        <v>7</v>
      </c>
      <c r="IC2" s="298">
        <v>8</v>
      </c>
      <c r="ID2" s="298">
        <v>9</v>
      </c>
      <c r="IE2" s="466">
        <v>10</v>
      </c>
      <c r="IF2" s="297">
        <v>11</v>
      </c>
      <c r="IG2" s="297">
        <v>12</v>
      </c>
      <c r="IH2" s="297">
        <v>1</v>
      </c>
      <c r="II2" s="297">
        <v>2</v>
      </c>
    </row>
    <row r="3" spans="1:243" ht="15" customHeight="1">
      <c r="A3" s="299" t="s">
        <v>508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300"/>
      <c r="CU3" s="300"/>
      <c r="CV3" s="300"/>
      <c r="CW3" s="300"/>
      <c r="CX3" s="300"/>
      <c r="CY3" s="300"/>
      <c r="CZ3" s="300"/>
      <c r="DA3" s="300"/>
      <c r="DB3" s="300"/>
      <c r="DC3" s="300"/>
      <c r="DD3" s="300"/>
      <c r="DE3" s="300"/>
      <c r="DF3" s="301"/>
      <c r="DG3" s="301"/>
      <c r="DH3" s="300"/>
      <c r="DI3" s="301"/>
      <c r="DJ3" s="301"/>
      <c r="DK3" s="301"/>
      <c r="DL3" s="301"/>
      <c r="DM3" s="301"/>
      <c r="DN3" s="301"/>
      <c r="DO3" s="301"/>
      <c r="DP3" s="301"/>
      <c r="DQ3" s="301"/>
      <c r="DR3" s="301"/>
      <c r="DS3" s="301"/>
      <c r="DT3" s="301"/>
      <c r="DU3" s="301"/>
      <c r="DV3" s="301"/>
      <c r="DW3" s="301"/>
      <c r="DX3" s="301"/>
      <c r="DY3" s="301"/>
      <c r="DZ3" s="301"/>
      <c r="EA3" s="301"/>
      <c r="EB3" s="301"/>
      <c r="EC3" s="301"/>
      <c r="ED3" s="301"/>
      <c r="EE3" s="301"/>
      <c r="EF3" s="301"/>
      <c r="EG3" s="301"/>
      <c r="EH3" s="301"/>
      <c r="EI3" s="301"/>
      <c r="EJ3" s="301"/>
      <c r="EK3" s="301"/>
      <c r="EL3" s="301"/>
      <c r="EM3" s="467"/>
      <c r="EN3" s="467"/>
      <c r="EO3" s="467"/>
      <c r="EP3" s="467"/>
      <c r="EQ3" s="467"/>
      <c r="ER3" s="467"/>
      <c r="ES3" s="467"/>
      <c r="ET3" s="467"/>
      <c r="EU3" s="467"/>
      <c r="EV3" s="467"/>
      <c r="EW3" s="467"/>
      <c r="EX3" s="467"/>
      <c r="EY3" s="467"/>
      <c r="EZ3" s="467"/>
      <c r="FA3" s="467"/>
      <c r="FB3" s="467"/>
      <c r="FC3" s="467"/>
      <c r="FD3" s="467"/>
      <c r="FE3" s="467"/>
      <c r="FF3" s="467"/>
      <c r="FG3" s="467"/>
      <c r="FH3" s="467"/>
      <c r="FI3" s="467"/>
      <c r="FJ3" s="467"/>
      <c r="FK3" s="467"/>
      <c r="FL3" s="467"/>
      <c r="FM3" s="467"/>
      <c r="FN3" s="467"/>
      <c r="FO3" s="467"/>
      <c r="FP3" s="467"/>
      <c r="FQ3" s="467"/>
      <c r="FR3" s="467"/>
      <c r="FS3" s="467"/>
      <c r="FT3" s="467"/>
      <c r="FU3" s="467"/>
      <c r="FV3" s="467"/>
      <c r="FW3" s="467"/>
      <c r="FX3" s="467"/>
      <c r="FY3" s="467"/>
      <c r="FZ3" s="467"/>
      <c r="GA3" s="467"/>
      <c r="GB3" s="467"/>
      <c r="GC3" s="467"/>
      <c r="GD3" s="467"/>
      <c r="GE3" s="467"/>
      <c r="GF3" s="467"/>
      <c r="GG3" s="466"/>
      <c r="GH3" s="466"/>
      <c r="GI3" s="466"/>
      <c r="GJ3" s="466"/>
      <c r="GK3" s="466"/>
      <c r="GL3" s="466"/>
      <c r="GM3" s="466"/>
      <c r="GN3" s="466"/>
      <c r="GO3" s="466"/>
      <c r="GP3" s="466"/>
      <c r="GQ3" s="466"/>
      <c r="GR3" s="466"/>
      <c r="GS3" s="466"/>
      <c r="GT3" s="466"/>
      <c r="GU3" s="466"/>
      <c r="GV3" s="466"/>
      <c r="GW3" s="466"/>
      <c r="GX3" s="466"/>
      <c r="GY3" s="466"/>
      <c r="GZ3" s="466"/>
      <c r="HA3" s="466"/>
      <c r="HB3" s="466"/>
      <c r="HC3" s="466"/>
      <c r="HD3" s="466"/>
      <c r="HE3" s="466"/>
      <c r="HF3" s="466"/>
      <c r="HG3" s="466"/>
      <c r="HH3" s="466"/>
      <c r="HI3" s="466"/>
      <c r="HJ3" s="466"/>
      <c r="HK3" s="466"/>
      <c r="HL3" s="466"/>
      <c r="HM3" s="466"/>
      <c r="HN3" s="466"/>
      <c r="HO3" s="466"/>
      <c r="HP3" s="466"/>
      <c r="HQ3" s="466"/>
      <c r="HR3" s="466"/>
      <c r="HS3" s="466"/>
      <c r="HT3" s="466"/>
      <c r="HU3" s="466"/>
      <c r="HV3" s="466"/>
      <c r="HW3" s="466"/>
      <c r="HX3" s="466"/>
      <c r="HY3" s="466"/>
      <c r="HZ3" s="466"/>
      <c r="IA3" s="466"/>
      <c r="IB3" s="466"/>
      <c r="IC3" s="466"/>
      <c r="ID3" s="466"/>
      <c r="IE3" s="466"/>
    </row>
    <row r="4" spans="1:243" ht="15" customHeight="1">
      <c r="A4" s="699" t="s">
        <v>159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  <c r="CA4" s="302"/>
      <c r="CB4" s="302"/>
      <c r="CC4" s="302"/>
      <c r="CD4" s="302"/>
      <c r="CE4" s="302"/>
      <c r="CF4" s="302"/>
      <c r="CG4" s="302"/>
      <c r="CH4" s="302"/>
      <c r="CI4" s="302"/>
      <c r="CJ4" s="302"/>
      <c r="CK4" s="302"/>
      <c r="CL4" s="302"/>
      <c r="CM4" s="302"/>
      <c r="CN4" s="302"/>
      <c r="CO4" s="302"/>
      <c r="CP4" s="302"/>
      <c r="CQ4" s="302"/>
      <c r="CR4" s="302"/>
      <c r="CS4" s="302"/>
      <c r="CT4" s="303">
        <v>0.125</v>
      </c>
      <c r="CU4" s="303">
        <v>0.125</v>
      </c>
      <c r="CV4" s="303">
        <v>0.125</v>
      </c>
      <c r="CW4" s="303">
        <v>0.125</v>
      </c>
      <c r="CX4" s="303">
        <v>0.125</v>
      </c>
      <c r="CY4" s="303">
        <v>0.125</v>
      </c>
      <c r="CZ4" s="303">
        <v>0.14000000000000001</v>
      </c>
      <c r="DA4" s="303">
        <v>0.14000000000000001</v>
      </c>
      <c r="DB4" s="303">
        <v>0.14000000000000001</v>
      </c>
      <c r="DC4" s="303">
        <v>0.14000000000000001</v>
      </c>
      <c r="DD4" s="303">
        <v>0.14000000000000001</v>
      </c>
      <c r="DE4" s="303">
        <v>0.14000000000000001</v>
      </c>
      <c r="DF4" s="303">
        <v>0.15</v>
      </c>
      <c r="DG4" s="303">
        <v>0.15</v>
      </c>
      <c r="DH4" s="303">
        <v>0.15</v>
      </c>
      <c r="DI4" s="303">
        <v>0.15</v>
      </c>
      <c r="DJ4" s="303">
        <v>0.15</v>
      </c>
      <c r="DK4" s="303">
        <v>0.15</v>
      </c>
      <c r="DL4" s="303">
        <v>0.15</v>
      </c>
      <c r="DM4" s="303">
        <v>0.15</v>
      </c>
      <c r="DN4" s="303">
        <v>0.15</v>
      </c>
      <c r="DO4" s="303">
        <v>0.15</v>
      </c>
      <c r="DP4" s="303">
        <v>0.15</v>
      </c>
      <c r="DQ4" s="303">
        <v>0.15</v>
      </c>
      <c r="DR4" s="303">
        <v>0.14000000000000001</v>
      </c>
      <c r="DS4" s="303">
        <v>0.14000000000000001</v>
      </c>
      <c r="DT4" s="303">
        <v>0.14000000000000001</v>
      </c>
      <c r="DU4" s="303">
        <v>0.14000000000000001</v>
      </c>
      <c r="DV4" s="303">
        <v>0.125</v>
      </c>
      <c r="DW4" s="303">
        <v>0.125</v>
      </c>
      <c r="DX4" s="303">
        <v>0.125</v>
      </c>
      <c r="DY4" s="303">
        <v>0.18</v>
      </c>
      <c r="DZ4" s="303">
        <v>0.18</v>
      </c>
      <c r="EA4" s="303">
        <v>0.18</v>
      </c>
      <c r="EB4" s="303">
        <v>0.18</v>
      </c>
      <c r="EC4" s="303">
        <v>0.17</v>
      </c>
      <c r="ED4" s="303">
        <v>0.17</v>
      </c>
      <c r="EE4" s="303">
        <v>0.17</v>
      </c>
      <c r="EF4" s="303">
        <v>0.17</v>
      </c>
      <c r="EG4" s="303">
        <v>0.17</v>
      </c>
      <c r="EH4" s="303">
        <v>0.17</v>
      </c>
      <c r="EI4" s="303">
        <v>0.14000000000000001</v>
      </c>
      <c r="EJ4" s="303">
        <v>0.14000000000000001</v>
      </c>
      <c r="EK4" s="303">
        <v>0.14000000000000001</v>
      </c>
      <c r="EL4" s="303">
        <v>0.14000000000000001</v>
      </c>
      <c r="EM4" s="303">
        <v>0.14000000000000001</v>
      </c>
      <c r="EN4" s="303">
        <v>0.14000000000000001</v>
      </c>
      <c r="EO4" s="303">
        <v>0.13</v>
      </c>
      <c r="EP4" s="303">
        <v>0.13</v>
      </c>
      <c r="EQ4" s="303">
        <v>0.13</v>
      </c>
      <c r="ER4" s="303">
        <v>0.12</v>
      </c>
      <c r="ES4" s="303">
        <v>0.12</v>
      </c>
      <c r="ET4" s="303">
        <v>0.12</v>
      </c>
      <c r="EU4" s="303">
        <v>0.12</v>
      </c>
      <c r="EV4" s="303">
        <v>0.12</v>
      </c>
      <c r="EW4" s="303">
        <v>0.12</v>
      </c>
      <c r="EX4" s="303">
        <v>0.12</v>
      </c>
      <c r="EY4" s="303">
        <v>0.12</v>
      </c>
      <c r="EZ4" s="303">
        <v>0.13</v>
      </c>
      <c r="FA4" s="303">
        <v>0.13</v>
      </c>
      <c r="FB4" s="303">
        <v>0.13</v>
      </c>
      <c r="FC4" s="303">
        <v>0.13</v>
      </c>
      <c r="FD4" s="303">
        <v>0.13</v>
      </c>
      <c r="FE4" s="303">
        <v>0.13</v>
      </c>
      <c r="FF4" s="303">
        <v>0.13</v>
      </c>
      <c r="FG4" s="303">
        <v>0.13</v>
      </c>
      <c r="FH4" s="303">
        <v>0.13</v>
      </c>
      <c r="FI4" s="303">
        <v>0.13</v>
      </c>
      <c r="FJ4" s="303">
        <v>0.13</v>
      </c>
      <c r="FK4" s="303">
        <v>0.13</v>
      </c>
      <c r="FL4" s="303">
        <v>0.13</v>
      </c>
      <c r="FM4" s="303">
        <v>0.13</v>
      </c>
      <c r="FN4" s="303">
        <v>0.13</v>
      </c>
      <c r="FO4" s="303">
        <v>0.13</v>
      </c>
      <c r="FP4" s="303">
        <v>0.11</v>
      </c>
      <c r="FQ4" s="303">
        <v>0.1</v>
      </c>
      <c r="FR4" s="303">
        <v>0.1</v>
      </c>
      <c r="FS4" s="303">
        <v>0.1</v>
      </c>
      <c r="FT4" s="303">
        <v>0.1</v>
      </c>
      <c r="FU4" s="303">
        <v>0.1</v>
      </c>
      <c r="FV4" s="303">
        <v>0.09</v>
      </c>
      <c r="FW4" s="303">
        <v>0.09</v>
      </c>
      <c r="FX4" s="303">
        <v>7.0000000000000007E-2</v>
      </c>
      <c r="FY4" s="303">
        <v>7.0000000000000007E-2</v>
      </c>
      <c r="FZ4" s="303">
        <v>7.0000000000000007E-2</v>
      </c>
      <c r="GA4" s="303">
        <v>7.0000000000000007E-2</v>
      </c>
      <c r="GB4" s="303">
        <v>7.0000000000000007E-2</v>
      </c>
      <c r="GC4" s="303">
        <v>7.0000000000000007E-2</v>
      </c>
      <c r="GD4" s="303">
        <v>7.0000000000000007E-2</v>
      </c>
      <c r="GE4" s="303">
        <v>7.0000000000000007E-2</v>
      </c>
      <c r="GF4" s="303">
        <v>7.0000000000000007E-2</v>
      </c>
      <c r="GG4" s="303">
        <v>7.0000000000000007E-2</v>
      </c>
      <c r="GH4" s="303">
        <v>7.0000000000000007E-2</v>
      </c>
      <c r="GI4" s="303">
        <v>7.0000000000000007E-2</v>
      </c>
      <c r="GJ4" s="303">
        <v>7.0000000000000007E-2</v>
      </c>
      <c r="GK4" s="303">
        <v>7.0000000000000007E-2</v>
      </c>
      <c r="GL4" s="303">
        <v>7.4999999999999997E-2</v>
      </c>
      <c r="GM4" s="303">
        <v>7.4999999999999997E-2</v>
      </c>
      <c r="GN4" s="303">
        <v>0.1</v>
      </c>
      <c r="GO4" s="303">
        <v>0.1</v>
      </c>
      <c r="GP4" s="303">
        <v>0.1</v>
      </c>
      <c r="GQ4" s="303">
        <v>0.11</v>
      </c>
      <c r="GR4" s="303">
        <v>0.11</v>
      </c>
      <c r="GS4" s="303">
        <v>0.11</v>
      </c>
      <c r="GT4" s="303">
        <v>0.14000000000000001</v>
      </c>
      <c r="GU4" s="303">
        <v>0.14000000000000001</v>
      </c>
      <c r="GV4" s="303">
        <v>0.14000000000000001</v>
      </c>
      <c r="GW4" s="303">
        <v>0.15</v>
      </c>
      <c r="GX4" s="303">
        <v>0.15</v>
      </c>
      <c r="GY4" s="303">
        <v>0.15</v>
      </c>
      <c r="GZ4" s="303">
        <v>0.14000000000000001</v>
      </c>
      <c r="HA4" s="303">
        <v>0.14000000000000001</v>
      </c>
      <c r="HB4" s="303">
        <v>0.14000000000000001</v>
      </c>
      <c r="HC4" s="303">
        <v>0.14000000000000001</v>
      </c>
      <c r="HD4" s="303">
        <v>0.14000000000000001</v>
      </c>
      <c r="HE4" s="303">
        <v>0.14000000000000001</v>
      </c>
      <c r="HF4" s="303">
        <v>0.14000000000000001</v>
      </c>
      <c r="HG4" s="303">
        <v>0.14000000000000001</v>
      </c>
      <c r="HH4" s="303">
        <v>0.14000000000000001</v>
      </c>
      <c r="HI4" s="303">
        <v>0.14000000000000001</v>
      </c>
      <c r="HJ4" s="303">
        <v>0.14000000000000001</v>
      </c>
      <c r="HK4" s="303">
        <v>0.14000000000000001</v>
      </c>
      <c r="HL4" s="303">
        <v>0.13</v>
      </c>
      <c r="HM4" s="303">
        <v>0.13</v>
      </c>
      <c r="HN4" s="303">
        <v>0.12</v>
      </c>
      <c r="HO4" s="303">
        <v>0.12</v>
      </c>
      <c r="HP4" s="303">
        <v>0.12</v>
      </c>
      <c r="HQ4" s="455">
        <v>0.12</v>
      </c>
      <c r="HR4" s="454">
        <v>0.12000000000000001</v>
      </c>
      <c r="HS4" s="454">
        <v>0.12000000000000001</v>
      </c>
      <c r="HT4" s="454">
        <v>0.12000000000000001</v>
      </c>
      <c r="HU4" s="454">
        <v>0.12000000000000001</v>
      </c>
      <c r="HV4" s="454">
        <v>0.12000000000000001</v>
      </c>
      <c r="HW4" s="454">
        <v>0.12000000000000001</v>
      </c>
      <c r="HX4" s="468">
        <v>0.13999999999999999</v>
      </c>
      <c r="HY4" s="454">
        <v>0.13999999999999999</v>
      </c>
      <c r="HZ4" s="454">
        <v>0.13999999999999999</v>
      </c>
      <c r="IA4" s="454">
        <v>0.13999999999999999</v>
      </c>
      <c r="IB4" s="454">
        <v>0.13999999999999999</v>
      </c>
      <c r="IC4" s="468">
        <v>0.13999999999999999</v>
      </c>
      <c r="ID4" s="468">
        <v>0.13999999999999999</v>
      </c>
      <c r="IE4" s="468">
        <v>0.13999999999999999</v>
      </c>
      <c r="IF4" s="592">
        <v>0.14000000000000001</v>
      </c>
      <c r="IG4" s="592">
        <v>0.14000000000000001</v>
      </c>
      <c r="IH4" s="592">
        <v>0.14000000000000001</v>
      </c>
      <c r="II4" s="592">
        <v>0.14000000000000001</v>
      </c>
    </row>
    <row r="5" spans="1:243" ht="15" customHeight="1">
      <c r="A5" s="699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3">
        <v>8.5000000000000006E-2</v>
      </c>
      <c r="CU5" s="303">
        <v>8.5000000000000006E-2</v>
      </c>
      <c r="CV5" s="303">
        <v>8.5000000000000006E-2</v>
      </c>
      <c r="CW5" s="303">
        <v>8.5000000000000006E-2</v>
      </c>
      <c r="CX5" s="303">
        <v>8.5000000000000006E-2</v>
      </c>
      <c r="CY5" s="303">
        <v>8.5000000000000006E-2</v>
      </c>
      <c r="CZ5" s="303">
        <v>0.1</v>
      </c>
      <c r="DA5" s="303">
        <v>0.1</v>
      </c>
      <c r="DB5" s="303">
        <v>0.1</v>
      </c>
      <c r="DC5" s="303">
        <v>0.1</v>
      </c>
      <c r="DD5" s="303">
        <v>0.1</v>
      </c>
      <c r="DE5" s="303">
        <v>0.1</v>
      </c>
      <c r="DF5" s="303">
        <v>0.11</v>
      </c>
      <c r="DG5" s="303">
        <v>0.11</v>
      </c>
      <c r="DH5" s="303">
        <v>0.11</v>
      </c>
      <c r="DI5" s="303">
        <v>0.11</v>
      </c>
      <c r="DJ5" s="303">
        <v>0.11</v>
      </c>
      <c r="DK5" s="303">
        <v>0.11</v>
      </c>
      <c r="DL5" s="303">
        <v>0.11</v>
      </c>
      <c r="DM5" s="303">
        <v>0.11</v>
      </c>
      <c r="DN5" s="303">
        <v>0.11</v>
      </c>
      <c r="DO5" s="303">
        <v>0.11</v>
      </c>
      <c r="DP5" s="303">
        <v>0.11</v>
      </c>
      <c r="DQ5" s="303">
        <v>0.11</v>
      </c>
      <c r="DR5" s="303">
        <v>0.1</v>
      </c>
      <c r="DS5" s="303">
        <v>0.1</v>
      </c>
      <c r="DT5" s="303">
        <v>0.1</v>
      </c>
      <c r="DU5" s="303">
        <v>0.1</v>
      </c>
      <c r="DV5" s="303">
        <v>8.5000000000000006E-2</v>
      </c>
      <c r="DW5" s="303">
        <v>8.5000000000000006E-2</v>
      </c>
      <c r="DX5" s="303">
        <v>8.5000000000000006E-2</v>
      </c>
      <c r="DY5" s="303">
        <v>0.14000000000000001</v>
      </c>
      <c r="DZ5" s="303">
        <v>0.14000000000000001</v>
      </c>
      <c r="EA5" s="303">
        <v>0.14000000000000001</v>
      </c>
      <c r="EB5" s="303">
        <v>0.14000000000000001</v>
      </c>
      <c r="EC5" s="303">
        <v>0.13</v>
      </c>
      <c r="ED5" s="303">
        <v>0.13</v>
      </c>
      <c r="EE5" s="303">
        <v>0.13</v>
      </c>
      <c r="EF5" s="303">
        <v>0.13</v>
      </c>
      <c r="EG5" s="303">
        <v>0.13</v>
      </c>
      <c r="EH5" s="303">
        <v>0.13</v>
      </c>
      <c r="EI5" s="303">
        <v>0.1</v>
      </c>
      <c r="EJ5" s="303">
        <v>0.1</v>
      </c>
      <c r="EK5" s="303">
        <v>0.1</v>
      </c>
      <c r="EL5" s="303">
        <v>0.1</v>
      </c>
      <c r="EM5" s="303">
        <v>0.1</v>
      </c>
      <c r="EN5" s="303">
        <v>0.1</v>
      </c>
      <c r="EO5" s="303">
        <v>0.09</v>
      </c>
      <c r="EP5" s="303">
        <v>0.09</v>
      </c>
      <c r="EQ5" s="303">
        <v>0.09</v>
      </c>
      <c r="ER5" s="303">
        <v>0.08</v>
      </c>
      <c r="ES5" s="303">
        <v>0.08</v>
      </c>
      <c r="ET5" s="303">
        <v>0.08</v>
      </c>
      <c r="EU5" s="303">
        <v>0.08</v>
      </c>
      <c r="EV5" s="303">
        <v>0.08</v>
      </c>
      <c r="EW5" s="303">
        <v>0.08</v>
      </c>
      <c r="EX5" s="303">
        <v>0.08</v>
      </c>
      <c r="EY5" s="303">
        <v>0.08</v>
      </c>
      <c r="EZ5" s="303">
        <v>0.09</v>
      </c>
      <c r="FA5" s="303">
        <v>0.09</v>
      </c>
      <c r="FB5" s="303">
        <v>0.09</v>
      </c>
      <c r="FC5" s="303">
        <v>0.09</v>
      </c>
      <c r="FD5" s="303">
        <v>0.09</v>
      </c>
      <c r="FE5" s="303">
        <v>0.09</v>
      </c>
      <c r="FF5" s="303">
        <v>0.09</v>
      </c>
      <c r="FG5" s="303">
        <v>0.09</v>
      </c>
      <c r="FH5" s="303">
        <v>0.09</v>
      </c>
      <c r="FI5" s="303">
        <v>0.09</v>
      </c>
      <c r="FJ5" s="303">
        <v>0.09</v>
      </c>
      <c r="FK5" s="303">
        <v>0.09</v>
      </c>
      <c r="FL5" s="303">
        <v>0.09</v>
      </c>
      <c r="FM5" s="303">
        <v>0.09</v>
      </c>
      <c r="FN5" s="303">
        <v>0.09</v>
      </c>
      <c r="FO5" s="303">
        <v>0.09</v>
      </c>
      <c r="FP5" s="303">
        <v>0.09</v>
      </c>
      <c r="FQ5" s="303">
        <v>0.08</v>
      </c>
      <c r="FR5" s="303">
        <v>0.08</v>
      </c>
      <c r="FS5" s="303">
        <v>0.08</v>
      </c>
      <c r="FT5" s="303">
        <v>0.08</v>
      </c>
      <c r="FU5" s="303">
        <v>0.08</v>
      </c>
      <c r="FV5" s="303">
        <v>7.0000000000000007E-2</v>
      </c>
      <c r="FW5" s="303">
        <v>7.0000000000000007E-2</v>
      </c>
      <c r="FX5" s="303">
        <v>0.05</v>
      </c>
      <c r="FY5" s="303">
        <v>0.05</v>
      </c>
      <c r="FZ5" s="303">
        <v>0.05</v>
      </c>
      <c r="GA5" s="303">
        <v>0.05</v>
      </c>
      <c r="GB5" s="303">
        <v>0.05</v>
      </c>
      <c r="GC5" s="303">
        <v>0.05</v>
      </c>
      <c r="GD5" s="303">
        <v>0.05</v>
      </c>
      <c r="GE5" s="303">
        <v>0.05</v>
      </c>
      <c r="GF5" s="303">
        <v>0.05</v>
      </c>
      <c r="GG5" s="303">
        <v>0.05</v>
      </c>
      <c r="GH5" s="303">
        <v>0.05</v>
      </c>
      <c r="GI5" s="303">
        <v>0.05</v>
      </c>
      <c r="GJ5" s="303">
        <v>0.05</v>
      </c>
      <c r="GK5" s="303">
        <v>0.05</v>
      </c>
      <c r="GL5" s="303">
        <v>5.5E-2</v>
      </c>
      <c r="GM5" s="303">
        <v>5.5E-2</v>
      </c>
      <c r="GN5" s="303">
        <v>0.08</v>
      </c>
      <c r="GO5" s="303">
        <v>0.08</v>
      </c>
      <c r="GP5" s="303">
        <v>0.08</v>
      </c>
      <c r="GQ5" s="303">
        <v>0.09</v>
      </c>
      <c r="GR5" s="303">
        <v>0.09</v>
      </c>
      <c r="GS5" s="303">
        <v>0.09</v>
      </c>
      <c r="GT5" s="303">
        <v>0.1</v>
      </c>
      <c r="GU5" s="303">
        <v>0.1</v>
      </c>
      <c r="GV5" s="303">
        <v>0.1</v>
      </c>
      <c r="GW5" s="303">
        <v>0.11</v>
      </c>
      <c r="GX5" s="303">
        <v>0.11</v>
      </c>
      <c r="GY5" s="303">
        <v>0.11</v>
      </c>
      <c r="GZ5" s="303">
        <v>0.12</v>
      </c>
      <c r="HA5" s="303">
        <v>0.12</v>
      </c>
      <c r="HB5" s="303">
        <v>0.12</v>
      </c>
      <c r="HC5" s="303">
        <v>0.12</v>
      </c>
      <c r="HD5" s="303">
        <v>0.12</v>
      </c>
      <c r="HE5" s="303">
        <v>0.12</v>
      </c>
      <c r="HF5" s="303">
        <v>0.12</v>
      </c>
      <c r="HG5" s="303">
        <v>0.12</v>
      </c>
      <c r="HH5" s="303">
        <v>0.12</v>
      </c>
      <c r="HI5" s="303">
        <v>0.12</v>
      </c>
      <c r="HJ5" s="303">
        <v>0.12</v>
      </c>
      <c r="HK5" s="303">
        <v>0.12</v>
      </c>
      <c r="HL5" s="303">
        <v>0.11</v>
      </c>
      <c r="HM5" s="303">
        <v>0.11</v>
      </c>
      <c r="HN5" s="303">
        <v>0.1</v>
      </c>
      <c r="HO5" s="303">
        <v>0.1</v>
      </c>
      <c r="HP5" s="303">
        <v>0.1</v>
      </c>
      <c r="HQ5" s="455">
        <v>0.1</v>
      </c>
      <c r="HR5" s="454">
        <v>0.08</v>
      </c>
      <c r="HS5" s="454">
        <v>0.08</v>
      </c>
      <c r="HT5" s="454">
        <v>0.08</v>
      </c>
      <c r="HU5" s="454">
        <v>0.08</v>
      </c>
      <c r="HV5" s="454">
        <v>0.08</v>
      </c>
      <c r="HW5" s="454">
        <v>0.08</v>
      </c>
      <c r="HX5" s="468">
        <v>9.9999999999999992E-2</v>
      </c>
      <c r="HY5" s="454">
        <v>9.9999999999999992E-2</v>
      </c>
      <c r="HZ5" s="454">
        <v>9.9999999999999992E-2</v>
      </c>
      <c r="IA5" s="454">
        <v>9.9999999999999992E-2</v>
      </c>
      <c r="IB5" s="454">
        <v>9.9999999999999992E-2</v>
      </c>
      <c r="IC5" s="468">
        <v>9.9999999999999992E-2</v>
      </c>
      <c r="ID5" s="468">
        <v>9.9999999999999992E-2</v>
      </c>
      <c r="IE5" s="468">
        <v>9.9999999999999992E-2</v>
      </c>
      <c r="IF5" s="592">
        <v>0.1</v>
      </c>
      <c r="IG5" s="592">
        <v>0.1</v>
      </c>
      <c r="IH5" s="592">
        <v>0.1</v>
      </c>
      <c r="II5" s="592">
        <v>0.1</v>
      </c>
    </row>
    <row r="6" spans="1:243" ht="15" customHeight="1">
      <c r="A6" s="304" t="s">
        <v>160</v>
      </c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3">
        <v>9.4800000000000009E-2</v>
      </c>
      <c r="CU6" s="303">
        <v>9.7799999999999998E-2</v>
      </c>
      <c r="CV6" s="303">
        <v>9.35E-2</v>
      </c>
      <c r="CW6" s="303">
        <v>9.5799999999999996E-2</v>
      </c>
      <c r="CX6" s="303">
        <v>0.10279999999999999</v>
      </c>
      <c r="CY6" s="303">
        <v>0.10390000000000001</v>
      </c>
      <c r="CZ6" s="303">
        <v>0.10779999999999999</v>
      </c>
      <c r="DA6" s="303">
        <v>0.12390000000000001</v>
      </c>
      <c r="DB6" s="303">
        <v>0.1241</v>
      </c>
      <c r="DC6" s="303">
        <v>0.12670000000000001</v>
      </c>
      <c r="DD6" s="303">
        <v>0.1244</v>
      </c>
      <c r="DE6" s="303">
        <v>0.12199</v>
      </c>
      <c r="DF6" s="303">
        <v>0.12579000000000001</v>
      </c>
      <c r="DG6" s="303">
        <v>0.13082000000000002</v>
      </c>
      <c r="DH6" s="303">
        <v>0.13183</v>
      </c>
      <c r="DI6" s="303">
        <v>0.1384</v>
      </c>
      <c r="DJ6" s="303">
        <v>0.13570000000000002</v>
      </c>
      <c r="DK6" s="303">
        <v>0.13239999999999999</v>
      </c>
      <c r="DL6" s="303">
        <v>0.13339999999999999</v>
      </c>
      <c r="DM6" s="303">
        <v>0.13739999999999999</v>
      </c>
      <c r="DN6" s="303">
        <v>0.13100000000000001</v>
      </c>
      <c r="DO6" s="303">
        <v>0.1341</v>
      </c>
      <c r="DP6" s="303">
        <v>0.11779999999999999</v>
      </c>
      <c r="DQ6" s="303">
        <v>0.11840000000000001</v>
      </c>
      <c r="DR6" s="303">
        <v>0.11800000000000001</v>
      </c>
      <c r="DS6" s="303">
        <v>0.1142</v>
      </c>
      <c r="DT6" s="303">
        <v>0.1255</v>
      </c>
      <c r="DU6" s="303">
        <v>0.12670000000000001</v>
      </c>
      <c r="DV6" s="303">
        <v>0.1229</v>
      </c>
      <c r="DW6" s="303">
        <v>0.1133</v>
      </c>
      <c r="DX6" s="303">
        <v>0.1091</v>
      </c>
      <c r="DY6" s="303">
        <v>0.13689999999999999</v>
      </c>
      <c r="DZ6" s="303">
        <v>0.15869999999999998</v>
      </c>
      <c r="EA6" s="303">
        <v>0.15509999999999999</v>
      </c>
      <c r="EB6" s="303">
        <v>0.15960000000000002</v>
      </c>
      <c r="EC6" s="303">
        <v>0.15509999999999999</v>
      </c>
      <c r="ED6" s="303">
        <v>0.1454</v>
      </c>
      <c r="EE6" s="303">
        <v>0.14849999999999999</v>
      </c>
      <c r="EF6" s="303">
        <v>0.1497</v>
      </c>
      <c r="EG6" s="303">
        <v>0.14990000000000001</v>
      </c>
      <c r="EH6" s="303">
        <v>0.14699999999999999</v>
      </c>
      <c r="EI6" s="303">
        <v>0.13100000000000001</v>
      </c>
      <c r="EJ6" s="303">
        <v>0.12269999999999999</v>
      </c>
      <c r="EK6" s="303">
        <v>0.1217</v>
      </c>
      <c r="EL6" s="303">
        <v>0.12050000000000001</v>
      </c>
      <c r="EM6" s="303">
        <v>0.12050000000000001</v>
      </c>
      <c r="EN6" s="303">
        <v>0.11960000000000001</v>
      </c>
      <c r="EO6" s="303">
        <v>0.1166</v>
      </c>
      <c r="EP6" s="303">
        <v>0.1076</v>
      </c>
      <c r="EQ6" s="303">
        <v>0.10980000000000001</v>
      </c>
      <c r="ER6" s="303">
        <v>0.1066</v>
      </c>
      <c r="ES6" s="303">
        <v>9.9499999999999991E-2</v>
      </c>
      <c r="ET6" s="303">
        <v>9.9600000000000008E-2</v>
      </c>
      <c r="EU6" s="303">
        <v>0.10050000000000001</v>
      </c>
      <c r="EV6" s="303">
        <v>9.7599999999999992E-2</v>
      </c>
      <c r="EW6" s="303">
        <v>9.9900000000000003E-2</v>
      </c>
      <c r="EX6" s="303">
        <v>0.10039996462494083</v>
      </c>
      <c r="EY6" s="303">
        <v>0.10039999999999999</v>
      </c>
      <c r="EZ6" s="303">
        <v>0.1018</v>
      </c>
      <c r="FA6" s="303">
        <v>0.10800000000000001</v>
      </c>
      <c r="FB6" s="303">
        <v>0.11120320850040809</v>
      </c>
      <c r="FC6" s="454">
        <v>0.1101</v>
      </c>
      <c r="FD6" s="454">
        <v>0.1094</v>
      </c>
      <c r="FE6" s="454">
        <v>0.11019999999999999</v>
      </c>
      <c r="FF6" s="454">
        <v>0.1103</v>
      </c>
      <c r="FG6" s="303">
        <v>0.11130000000000001</v>
      </c>
      <c r="FH6" s="303">
        <v>0.1099</v>
      </c>
      <c r="FI6" s="303">
        <v>0.1126012674430359</v>
      </c>
      <c r="FJ6" s="303">
        <v>0.11119999999999999</v>
      </c>
      <c r="FK6" s="303">
        <v>0.11064393423142832</v>
      </c>
      <c r="FL6" s="303">
        <v>0.11200810519915644</v>
      </c>
      <c r="FM6" s="303">
        <v>0.11019156654702048</v>
      </c>
      <c r="FN6" s="303">
        <v>0.10858213967164311</v>
      </c>
      <c r="FO6" s="454">
        <v>0.10950667764785241</v>
      </c>
      <c r="FP6" s="454">
        <v>0.10175598952373024</v>
      </c>
      <c r="FQ6" s="454">
        <v>9.8692556253068803E-2</v>
      </c>
      <c r="FR6" s="454">
        <v>8.9320650494937204E-2</v>
      </c>
      <c r="FS6" s="454">
        <v>8.9544414350355289E-2</v>
      </c>
      <c r="FT6" s="454">
        <v>8.8548521800368082E-2</v>
      </c>
      <c r="FU6" s="454">
        <v>8.7312482927924956E-2</v>
      </c>
      <c r="FV6" s="454">
        <v>8.2151625462051528E-2</v>
      </c>
      <c r="FW6" s="454">
        <v>7.6655274594852774E-2</v>
      </c>
      <c r="FX6" s="454">
        <v>7.1704660942070647E-2</v>
      </c>
      <c r="FY6" s="454">
        <v>5.6461143815762699E-2</v>
      </c>
      <c r="FZ6" s="454">
        <v>6.2787936492099863E-2</v>
      </c>
      <c r="GA6" s="454">
        <v>6.2503526010591198E-2</v>
      </c>
      <c r="GB6" s="454">
        <v>6.06117223192114E-2</v>
      </c>
      <c r="GC6" s="454">
        <v>6.050100195322905E-2</v>
      </c>
      <c r="GD6" s="454">
        <v>6.0454590648071641E-2</v>
      </c>
      <c r="GE6" s="454">
        <v>6.0395596527805379E-2</v>
      </c>
      <c r="GF6" s="454">
        <v>6.0398996629510766E-2</v>
      </c>
      <c r="GG6" s="454">
        <v>6.0146512426955602E-2</v>
      </c>
      <c r="GH6" s="454">
        <v>5.9986771327913961E-2</v>
      </c>
      <c r="GI6" s="454">
        <v>6.0716080456909266E-2</v>
      </c>
      <c r="GJ6" s="454">
        <v>6.0750191082197133E-2</v>
      </c>
      <c r="GK6" s="454">
        <v>6.1646431568460482E-2</v>
      </c>
      <c r="GL6" s="454">
        <v>6.1089278586699901E-2</v>
      </c>
      <c r="GM6" s="454">
        <v>6.5362855406809972E-2</v>
      </c>
      <c r="GN6" s="454">
        <v>7.3584644600760571E-2</v>
      </c>
      <c r="GO6" s="454">
        <v>8.7775147066433842E-2</v>
      </c>
      <c r="GP6" s="454">
        <v>9.0438168249696499E-2</v>
      </c>
      <c r="GQ6" s="454">
        <v>9.5088060793285578E-2</v>
      </c>
      <c r="GR6" s="454">
        <v>0.10119357185430188</v>
      </c>
      <c r="GS6" s="454">
        <v>0.10053382283229957</v>
      </c>
      <c r="GT6" s="454">
        <v>0.11460420191596153</v>
      </c>
      <c r="GU6" s="454">
        <v>0.12400249719760675</v>
      </c>
      <c r="GV6" s="454">
        <v>0.12564712913035994</v>
      </c>
      <c r="GW6" s="454">
        <v>0.1295818139147191</v>
      </c>
      <c r="GX6" s="454">
        <v>0.12966743708515208</v>
      </c>
      <c r="GY6" s="454">
        <v>0.12995500079997593</v>
      </c>
      <c r="GZ6" s="454">
        <v>0.13108685537410678</v>
      </c>
      <c r="HA6" s="454">
        <v>0.12906952022402224</v>
      </c>
      <c r="HB6" s="454">
        <v>0.12960660607273872</v>
      </c>
      <c r="HC6" s="454">
        <v>0.12933152023686512</v>
      </c>
      <c r="HD6" s="454">
        <v>0.12965317384087327</v>
      </c>
      <c r="HE6" s="454">
        <v>0.1302115818898561</v>
      </c>
      <c r="HF6" s="454">
        <v>0.13025680941600723</v>
      </c>
      <c r="HG6" s="454">
        <v>0.13095912982879679</v>
      </c>
      <c r="HH6" s="306">
        <v>0.13144927550656499</v>
      </c>
      <c r="HI6" s="306">
        <v>0.130517338028104</v>
      </c>
      <c r="HJ6" s="307">
        <v>0.130338586517254</v>
      </c>
      <c r="HK6" s="469">
        <v>0.13042478861245399</v>
      </c>
      <c r="HL6" s="469">
        <v>0.12602587880808599</v>
      </c>
      <c r="HM6" s="469">
        <v>0.12</v>
      </c>
      <c r="HN6" s="469">
        <v>0.116138250823779</v>
      </c>
      <c r="HO6" s="470">
        <v>0.10976692468370999</v>
      </c>
      <c r="HP6" s="470">
        <v>0.11006735786355901</v>
      </c>
      <c r="HQ6" s="455">
        <v>0.11044170318105601</v>
      </c>
      <c r="HR6" s="454">
        <v>0.10241684666501601</v>
      </c>
      <c r="HS6" s="454">
        <v>0.10062969803038301</v>
      </c>
      <c r="HT6" s="454">
        <v>9.6253781064695995E-2</v>
      </c>
      <c r="HU6" s="454">
        <v>9.9217810752957394E-2</v>
      </c>
      <c r="HV6" s="454">
        <v>9.6660548792149997E-2</v>
      </c>
      <c r="HW6" s="454">
        <v>9.9400000000000002E-2</v>
      </c>
      <c r="HX6" s="454">
        <v>0.119276844039908</v>
      </c>
      <c r="HY6" s="454">
        <v>0.119602106909822</v>
      </c>
      <c r="HZ6" s="454">
        <v>0.12047709486302</v>
      </c>
      <c r="IA6" s="454">
        <v>0.12</v>
      </c>
      <c r="IB6" s="454">
        <v>0.119632610059972</v>
      </c>
      <c r="IC6" s="468">
        <v>0.12003059510782128</v>
      </c>
      <c r="ID6" s="468">
        <v>0.12003059510782128</v>
      </c>
      <c r="IE6" s="468">
        <v>0.12</v>
      </c>
      <c r="IF6" s="592">
        <v>0.116196477307875</v>
      </c>
      <c r="IG6" s="592">
        <v>0.120252107665968</v>
      </c>
      <c r="IH6" s="592">
        <v>0.12034085159909599</v>
      </c>
      <c r="II6" s="592">
        <v>0.120039985418984</v>
      </c>
    </row>
    <row r="7" spans="1:243" ht="15" customHeight="1">
      <c r="A7" s="304" t="s">
        <v>161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3">
        <v>8.5800000000000001E-2</v>
      </c>
      <c r="CU7" s="303">
        <v>8.5199999999999998E-2</v>
      </c>
      <c r="CV7" s="303">
        <v>8.199999999999999E-2</v>
      </c>
      <c r="CW7" s="303">
        <v>8.2400000000000001E-2</v>
      </c>
      <c r="CX7" s="303">
        <v>9.3000000000000013E-2</v>
      </c>
      <c r="CY7" s="303">
        <v>9.1300000000000006E-2</v>
      </c>
      <c r="CZ7" s="303">
        <v>0.11349999999999999</v>
      </c>
      <c r="DA7" s="303">
        <v>0.1255</v>
      </c>
      <c r="DB7" s="303">
        <v>0.1241</v>
      </c>
      <c r="DC7" s="303">
        <v>0.12859999999999999</v>
      </c>
      <c r="DD7" s="303">
        <v>0.12179999999999999</v>
      </c>
      <c r="DE7" s="303">
        <v>0.12039999999999999</v>
      </c>
      <c r="DF7" s="303">
        <v>0.14699999999999999</v>
      </c>
      <c r="DG7" s="303">
        <v>0.12939999999999999</v>
      </c>
      <c r="DH7" s="303">
        <v>0.12990000000000002</v>
      </c>
      <c r="DI7" s="303">
        <v>0.1452</v>
      </c>
      <c r="DJ7" s="303">
        <v>0.14510000000000001</v>
      </c>
      <c r="DK7" s="303">
        <v>0.1368</v>
      </c>
      <c r="DL7" s="303">
        <v>0.13730000000000001</v>
      </c>
      <c r="DM7" s="303">
        <v>0.13589999999999999</v>
      </c>
      <c r="DN7" s="303">
        <v>0.1192</v>
      </c>
      <c r="DO7" s="303">
        <v>0.13880000000000001</v>
      </c>
      <c r="DP7" s="303">
        <v>0.13</v>
      </c>
      <c r="DQ7" s="303">
        <v>0.13</v>
      </c>
      <c r="DR7" s="303">
        <v>0.13</v>
      </c>
      <c r="DS7" s="456">
        <v>0.1263</v>
      </c>
      <c r="DT7" s="456">
        <v>0.13339999999999999</v>
      </c>
      <c r="DU7" s="303">
        <v>0.13980000000000001</v>
      </c>
      <c r="DV7" s="303">
        <v>0.105</v>
      </c>
      <c r="DW7" s="303">
        <v>0.1188</v>
      </c>
      <c r="DX7" s="303">
        <v>0.11230000000000001</v>
      </c>
      <c r="DY7" s="303">
        <v>0.15529999999999999</v>
      </c>
      <c r="DZ7" s="303">
        <v>0.1598</v>
      </c>
      <c r="EA7" s="303">
        <v>0.1467</v>
      </c>
      <c r="EB7" s="303">
        <v>0.155</v>
      </c>
      <c r="EC7" s="303">
        <v>0.14810000000000001</v>
      </c>
      <c r="ED7" s="303">
        <v>0.1573</v>
      </c>
      <c r="EE7" s="303">
        <v>0.15179999999999999</v>
      </c>
      <c r="EF7" s="303">
        <v>0.14080000000000001</v>
      </c>
      <c r="EG7" s="303">
        <v>0.14550000000000002</v>
      </c>
      <c r="EH7" s="303">
        <v>0.14000000000000001</v>
      </c>
      <c r="EI7" s="303">
        <v>0.13500000000000001</v>
      </c>
      <c r="EJ7" s="303">
        <v>0.12</v>
      </c>
      <c r="EK7" s="303">
        <v>0.12770000000000001</v>
      </c>
      <c r="EL7" s="303">
        <v>0.1245</v>
      </c>
      <c r="EM7" s="303">
        <v>0.128</v>
      </c>
      <c r="EN7" s="303">
        <v>0.12330000000000001</v>
      </c>
      <c r="EO7" s="303">
        <v>0.1222</v>
      </c>
      <c r="EP7" s="303">
        <v>0.1144</v>
      </c>
      <c r="EQ7" s="303">
        <v>0.1106</v>
      </c>
      <c r="ER7" s="303">
        <v>9.820000000000001E-2</v>
      </c>
      <c r="ES7" s="303">
        <v>9.5700000000000007E-2</v>
      </c>
      <c r="ET7" s="303">
        <v>9.8100000000000007E-2</v>
      </c>
      <c r="EU7" s="303">
        <v>0.10970000000000001</v>
      </c>
      <c r="EV7" s="303">
        <v>0.1007</v>
      </c>
      <c r="EW7" s="303">
        <v>0.1014</v>
      </c>
      <c r="EX7" s="303">
        <v>0.10097796981038742</v>
      </c>
      <c r="EY7" s="303">
        <v>0.1051</v>
      </c>
      <c r="EZ7" s="303">
        <v>0.1079</v>
      </c>
      <c r="FA7" s="303">
        <v>0.11130000000000001</v>
      </c>
      <c r="FB7" s="303">
        <v>0.10003376737414107</v>
      </c>
      <c r="FC7" s="303">
        <v>0.1081</v>
      </c>
      <c r="FD7" s="303">
        <v>0.10310000000000001</v>
      </c>
      <c r="FE7" s="303">
        <v>0.1125</v>
      </c>
      <c r="FF7" s="303">
        <v>0.11199999999999999</v>
      </c>
      <c r="FG7" s="303">
        <v>0.1115</v>
      </c>
      <c r="FH7" s="303">
        <v>0.107</v>
      </c>
      <c r="FI7" s="303">
        <v>0.11375891121192482</v>
      </c>
      <c r="FJ7" s="303">
        <v>0.11939999999999999</v>
      </c>
      <c r="FK7" s="303">
        <v>0.10803274083636975</v>
      </c>
      <c r="FL7" s="303">
        <v>0.1212607549955091</v>
      </c>
      <c r="FM7" s="303">
        <v>0.11602145238980512</v>
      </c>
      <c r="FN7" s="303">
        <v>0.12111111111111111</v>
      </c>
      <c r="FO7" s="454">
        <v>0.11914566967388948</v>
      </c>
      <c r="FP7" s="454">
        <v>0.11476154315378008</v>
      </c>
      <c r="FQ7" s="454">
        <v>0.11819725635006799</v>
      </c>
      <c r="FR7" s="454">
        <v>9.9685948837008626E-2</v>
      </c>
      <c r="FS7" s="454">
        <v>0.1007776961366785</v>
      </c>
      <c r="FT7" s="454">
        <v>0.102980353558626</v>
      </c>
      <c r="FU7" s="454">
        <v>9.5811428023136053E-2</v>
      </c>
      <c r="FV7" s="454">
        <v>9.0207945076217447E-2</v>
      </c>
      <c r="FW7" s="454">
        <v>8.2714603820793556E-2</v>
      </c>
      <c r="FX7" s="454">
        <v>6.8856304985337249E-2</v>
      </c>
      <c r="FY7" s="454">
        <v>6.1084507042253523E-2</v>
      </c>
      <c r="FZ7" s="454">
        <v>6.9569447980201274E-2</v>
      </c>
      <c r="GA7" s="454">
        <v>6.6458522080983087E-2</v>
      </c>
      <c r="GB7" s="454">
        <v>6.4487446341497182E-2</v>
      </c>
      <c r="GC7" s="454">
        <v>6.4826546003016586E-2</v>
      </c>
      <c r="GD7" s="454">
        <v>6.5896081562461614E-2</v>
      </c>
      <c r="GE7" s="454">
        <v>6.7021389465239417E-2</v>
      </c>
      <c r="GF7" s="454">
        <v>6.3127835983270125E-2</v>
      </c>
      <c r="GG7" s="454">
        <v>6.1062687803093298E-2</v>
      </c>
      <c r="GH7" s="454">
        <v>6.6085742304204345E-2</v>
      </c>
      <c r="GI7" s="454">
        <v>6.0919762000686682E-2</v>
      </c>
      <c r="GJ7" s="454">
        <v>6.7112564057253937E-2</v>
      </c>
      <c r="GK7" s="454">
        <v>6.8006610118445748E-2</v>
      </c>
      <c r="GL7" s="454">
        <v>6.178589285014114E-2</v>
      </c>
      <c r="GM7" s="454">
        <v>6.5618941514787935E-2</v>
      </c>
      <c r="GN7" s="454">
        <v>7.2885853802415329E-2</v>
      </c>
      <c r="GO7" s="454">
        <v>8.3548488895137746E-2</v>
      </c>
      <c r="GP7" s="454">
        <v>9.1159245761369037E-2</v>
      </c>
      <c r="GQ7" s="454">
        <v>9.6397316427941568E-2</v>
      </c>
      <c r="GR7" s="454">
        <v>0.10351524262823217</v>
      </c>
      <c r="GS7" s="454">
        <v>0.10038850667745852</v>
      </c>
      <c r="GT7" s="454">
        <v>0.11551162690921572</v>
      </c>
      <c r="GU7" s="454">
        <v>0.12698045133109334</v>
      </c>
      <c r="GV7" s="454">
        <v>0.13030140656396516</v>
      </c>
      <c r="GW7" s="454">
        <v>0.13302834100625344</v>
      </c>
      <c r="GX7" s="454">
        <v>0.12840110488433243</v>
      </c>
      <c r="GY7" s="454">
        <v>0.12957816377171216</v>
      </c>
      <c r="GZ7" s="454">
        <v>0.13445811226231333</v>
      </c>
      <c r="HA7" s="454">
        <v>0.12708267025177472</v>
      </c>
      <c r="HB7" s="454">
        <v>0.12846735146455049</v>
      </c>
      <c r="HC7" s="454">
        <v>0.12858277930970291</v>
      </c>
      <c r="HD7" s="454">
        <v>0.12871890520192095</v>
      </c>
      <c r="HE7" s="454">
        <v>0.13110908959597628</v>
      </c>
      <c r="HF7" s="454">
        <v>0.13233868986612851</v>
      </c>
      <c r="HG7" s="454">
        <v>0.13424764899252278</v>
      </c>
      <c r="HH7" s="307">
        <v>0.13110227140431399</v>
      </c>
      <c r="HI7" s="307">
        <v>0.13093035112805401</v>
      </c>
      <c r="HJ7" s="307">
        <v>0.134327326450322</v>
      </c>
      <c r="HK7" s="308">
        <v>0.134414101583191</v>
      </c>
      <c r="HL7" s="308">
        <v>0.124499093460501</v>
      </c>
      <c r="HM7" s="308">
        <v>0.12</v>
      </c>
      <c r="HN7" s="469">
        <v>0.117939620501343</v>
      </c>
      <c r="HO7" s="470">
        <v>0.11033320711104801</v>
      </c>
      <c r="HP7" s="470">
        <v>0.111209301841802</v>
      </c>
      <c r="HQ7" s="455">
        <v>0.113113893764826</v>
      </c>
      <c r="HR7" s="454">
        <v>0.101722190788729</v>
      </c>
      <c r="HS7" s="454">
        <v>0.10529675404047301</v>
      </c>
      <c r="HT7" s="454">
        <v>0.107304761064793</v>
      </c>
      <c r="HU7" s="454">
        <v>0.1</v>
      </c>
      <c r="HV7" s="454">
        <v>0.1</v>
      </c>
      <c r="HW7" s="454">
        <v>0.1</v>
      </c>
      <c r="HX7" s="454">
        <v>0.11700708833727699</v>
      </c>
      <c r="HY7" s="454">
        <v>0.12</v>
      </c>
      <c r="HZ7" s="454">
        <v>0.12</v>
      </c>
      <c r="IA7" s="454">
        <v>0.12</v>
      </c>
      <c r="IB7" s="454">
        <v>0.12</v>
      </c>
      <c r="IC7" s="468">
        <v>0.12097826086956522</v>
      </c>
      <c r="ID7" s="468">
        <v>0.12</v>
      </c>
      <c r="IE7" s="471"/>
      <c r="IF7" s="592">
        <v>0.12</v>
      </c>
      <c r="IG7" s="592">
        <v>0.120641899413127</v>
      </c>
      <c r="IH7" s="592">
        <v>0.12411071647070999</v>
      </c>
      <c r="II7" s="592">
        <v>0.120350318857641</v>
      </c>
    </row>
    <row r="8" spans="1:243" ht="15" customHeight="1">
      <c r="A8" s="304" t="s">
        <v>162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  <c r="CC8" s="305"/>
      <c r="CD8" s="305"/>
      <c r="CE8" s="305"/>
      <c r="CF8" s="305"/>
      <c r="CG8" s="305"/>
      <c r="CH8" s="305"/>
      <c r="CI8" s="305"/>
      <c r="CJ8" s="305"/>
      <c r="CK8" s="305"/>
      <c r="CL8" s="305"/>
      <c r="CM8" s="305"/>
      <c r="CN8" s="305"/>
      <c r="CO8" s="305"/>
      <c r="CP8" s="305"/>
      <c r="CQ8" s="305"/>
      <c r="CR8" s="305"/>
      <c r="CS8" s="305"/>
      <c r="CT8" s="303">
        <v>0.105</v>
      </c>
      <c r="CU8" s="303">
        <v>0.10529999999999999</v>
      </c>
      <c r="CV8" s="303">
        <v>0.10640000000000001</v>
      </c>
      <c r="CW8" s="303">
        <v>0.105</v>
      </c>
      <c r="CX8" s="303">
        <v>0.10800000000000001</v>
      </c>
      <c r="CY8" s="303">
        <v>0.1051</v>
      </c>
      <c r="CZ8" s="303">
        <v>0.10580000000000001</v>
      </c>
      <c r="DA8" s="303">
        <v>0.1202</v>
      </c>
      <c r="DB8" s="303">
        <v>0.11960000000000001</v>
      </c>
      <c r="DC8" s="303">
        <v>0.12029999999999999</v>
      </c>
      <c r="DD8" s="303">
        <v>0.1207</v>
      </c>
      <c r="DE8" s="303">
        <v>0.1202</v>
      </c>
      <c r="DF8" s="303">
        <v>0.12590000000000001</v>
      </c>
      <c r="DG8" s="303">
        <v>0.1308</v>
      </c>
      <c r="DH8" s="303">
        <v>0.13009999999999999</v>
      </c>
      <c r="DI8" s="303">
        <v>0.13009999999999999</v>
      </c>
      <c r="DJ8" s="303">
        <v>0.13</v>
      </c>
      <c r="DK8" s="303">
        <v>0.13070000000000001</v>
      </c>
      <c r="DL8" s="303">
        <v>0.1323</v>
      </c>
      <c r="DM8" s="303">
        <v>0.13059999999999999</v>
      </c>
      <c r="DN8" s="303">
        <v>0.13119999999999998</v>
      </c>
      <c r="DO8" s="303">
        <v>0.13339999999999999</v>
      </c>
      <c r="DP8" s="303">
        <v>0.13220000000000001</v>
      </c>
      <c r="DQ8" s="303">
        <v>0.13339999999999999</v>
      </c>
      <c r="DR8" s="303">
        <v>0.1293</v>
      </c>
      <c r="DS8" s="303">
        <v>0.12939999999999999</v>
      </c>
      <c r="DT8" s="303">
        <v>0.13109999999999999</v>
      </c>
      <c r="DU8" s="303">
        <v>0.127</v>
      </c>
      <c r="DV8" s="303">
        <v>0.1176</v>
      </c>
      <c r="DW8" s="303">
        <v>0.1103</v>
      </c>
      <c r="DX8" s="303">
        <v>0.1085</v>
      </c>
      <c r="DY8" s="303">
        <v>0.13800000000000001</v>
      </c>
      <c r="DZ8" s="303">
        <v>0.1552</v>
      </c>
      <c r="EA8" s="303">
        <v>0.1585</v>
      </c>
      <c r="EB8" s="303">
        <v>0.15560000000000002</v>
      </c>
      <c r="EC8" s="303">
        <v>0.15570000000000001</v>
      </c>
      <c r="ED8" s="303">
        <v>0.1484</v>
      </c>
      <c r="EE8" s="303">
        <v>0.14369999999999999</v>
      </c>
      <c r="EF8" s="303">
        <v>0.14330000000000001</v>
      </c>
      <c r="EG8" s="303">
        <v>0.14400000000000002</v>
      </c>
      <c r="EH8" s="303">
        <v>0.14499999999999999</v>
      </c>
      <c r="EI8" s="303">
        <v>0.13</v>
      </c>
      <c r="EJ8" s="303">
        <v>0.11779999999999999</v>
      </c>
      <c r="EK8" s="303">
        <v>0.1201</v>
      </c>
      <c r="EL8" s="303">
        <v>0.12303867403314918</v>
      </c>
      <c r="EM8" s="303">
        <v>0.12230000000000001</v>
      </c>
      <c r="EN8" s="303">
        <v>0.12140000000000001</v>
      </c>
      <c r="EO8" s="303">
        <v>0.1158</v>
      </c>
      <c r="EP8" s="303">
        <v>0.1106</v>
      </c>
      <c r="EQ8" s="303">
        <v>0.1118</v>
      </c>
      <c r="ER8" s="303">
        <v>0.10679999999999999</v>
      </c>
      <c r="ES8" s="454">
        <v>0.1002</v>
      </c>
      <c r="ET8" s="454">
        <v>9.9499999999999991E-2</v>
      </c>
      <c r="EU8" s="454">
        <v>0.1002</v>
      </c>
      <c r="EV8" s="303">
        <v>0.10039999999999999</v>
      </c>
      <c r="EW8" s="303">
        <v>0.1</v>
      </c>
      <c r="EX8" s="303">
        <v>0.10076060406251244</v>
      </c>
      <c r="EY8" s="303">
        <v>9.9700000000000011E-2</v>
      </c>
      <c r="EZ8" s="303">
        <v>0.10199999999999999</v>
      </c>
      <c r="FA8" s="303">
        <v>0.10539999999999999</v>
      </c>
      <c r="FB8" s="303">
        <v>0.11160305539755239</v>
      </c>
      <c r="FC8" s="303">
        <v>0.1114</v>
      </c>
      <c r="FD8" s="303">
        <v>0.1109</v>
      </c>
      <c r="FE8" s="303">
        <v>0.1106</v>
      </c>
      <c r="FF8" s="303">
        <v>0.11019999999999999</v>
      </c>
      <c r="FG8" s="303">
        <v>0.11109999999999999</v>
      </c>
      <c r="FH8" s="303">
        <v>0.10970000000000001</v>
      </c>
      <c r="FI8" s="303">
        <v>0.11096007637488499</v>
      </c>
      <c r="FJ8" s="303">
        <v>0.111</v>
      </c>
      <c r="FK8" s="303">
        <v>0.1109987540215131</v>
      </c>
      <c r="FL8" s="303">
        <v>0.11132581925189397</v>
      </c>
      <c r="FM8" s="303">
        <v>0.10915288067229953</v>
      </c>
      <c r="FN8" s="303">
        <v>0.10633386169924516</v>
      </c>
      <c r="FO8" s="454">
        <v>0.11</v>
      </c>
      <c r="FP8" s="454">
        <v>9.9206489873458703E-2</v>
      </c>
      <c r="FQ8" s="454">
        <v>9.7143006601642892E-2</v>
      </c>
      <c r="FR8" s="454">
        <v>8.9161692919003721E-2</v>
      </c>
      <c r="FS8" s="454">
        <v>8.8796367724952627E-2</v>
      </c>
      <c r="FT8" s="454">
        <v>8.8284497288187241E-2</v>
      </c>
      <c r="FU8" s="454">
        <v>8.665932544172758E-2</v>
      </c>
      <c r="FV8" s="454">
        <v>8.7013999782512758E-2</v>
      </c>
      <c r="FW8" s="454">
        <v>7.8759725854732551E-2</v>
      </c>
      <c r="FX8" s="454">
        <v>6.9890261241427151E-2</v>
      </c>
      <c r="FY8" s="454">
        <v>5.4060638735777322E-2</v>
      </c>
      <c r="FZ8" s="454">
        <v>6.0225823175024361E-2</v>
      </c>
      <c r="GA8" s="454">
        <v>0.06</v>
      </c>
      <c r="GB8" s="454">
        <v>0.06</v>
      </c>
      <c r="GC8" s="454">
        <v>0.06</v>
      </c>
      <c r="GD8" s="454">
        <v>0.06</v>
      </c>
      <c r="GE8" s="454">
        <v>0.06</v>
      </c>
      <c r="GF8" s="454">
        <v>0.06</v>
      </c>
      <c r="GG8" s="454">
        <v>0.06</v>
      </c>
      <c r="GH8" s="454">
        <v>0.06</v>
      </c>
      <c r="GI8" s="454">
        <v>6.0810695403820815E-2</v>
      </c>
      <c r="GJ8" s="454">
        <v>6.0724296302697774E-2</v>
      </c>
      <c r="GK8" s="454">
        <v>6.1904431684943931E-2</v>
      </c>
      <c r="GL8" s="454">
        <v>6.1035788198500703E-2</v>
      </c>
      <c r="GM8" s="454">
        <v>6.5856464889340063E-2</v>
      </c>
      <c r="GN8" s="454">
        <v>6.6053046703550194E-2</v>
      </c>
      <c r="GO8" s="454">
        <v>0.09</v>
      </c>
      <c r="GP8" s="454">
        <v>0.09</v>
      </c>
      <c r="GQ8" s="454">
        <v>9.5966790224781967E-2</v>
      </c>
      <c r="GR8" s="454">
        <v>0.1</v>
      </c>
      <c r="GS8" s="454">
        <v>0.1</v>
      </c>
      <c r="GT8" s="454">
        <v>0.10782657124696883</v>
      </c>
      <c r="GU8" s="454">
        <v>0.12</v>
      </c>
      <c r="GV8" s="454">
        <v>0.12</v>
      </c>
      <c r="GW8" s="454">
        <v>0.12725487188112708</v>
      </c>
      <c r="GX8" s="454">
        <v>0.13</v>
      </c>
      <c r="GY8" s="454">
        <v>0.13</v>
      </c>
      <c r="GZ8" s="454">
        <v>0.13</v>
      </c>
      <c r="HA8" s="454">
        <v>0.13</v>
      </c>
      <c r="HB8" s="454">
        <v>0.13006176824667606</v>
      </c>
      <c r="HC8" s="454">
        <v>0.13</v>
      </c>
      <c r="HD8" s="454">
        <v>0.13062574574088651</v>
      </c>
      <c r="HE8" s="454">
        <v>0.13</v>
      </c>
      <c r="HF8" s="454">
        <v>0.13</v>
      </c>
      <c r="HG8" s="454">
        <v>0.13</v>
      </c>
      <c r="HH8" s="309">
        <v>0.13</v>
      </c>
      <c r="HI8" s="309">
        <v>0.13</v>
      </c>
      <c r="HJ8" s="309">
        <v>0.13</v>
      </c>
      <c r="HK8" s="469">
        <v>0.13</v>
      </c>
      <c r="HL8" s="469">
        <v>0.128631248402334</v>
      </c>
      <c r="HM8" s="469">
        <v>0.12</v>
      </c>
      <c r="HN8" s="469">
        <v>0.11479199371392999</v>
      </c>
      <c r="HO8" s="470">
        <v>0.11</v>
      </c>
      <c r="HP8" s="470">
        <v>0.11</v>
      </c>
      <c r="HQ8" s="455">
        <v>0.11</v>
      </c>
      <c r="HR8" s="454">
        <v>0.10692541121014799</v>
      </c>
      <c r="HS8" s="454">
        <v>0.1</v>
      </c>
      <c r="HT8" s="454">
        <v>0.101314730658128</v>
      </c>
      <c r="HU8" s="454">
        <v>0.1</v>
      </c>
      <c r="HV8" s="454">
        <v>0.1</v>
      </c>
      <c r="HW8" s="454">
        <v>0.1</v>
      </c>
      <c r="HX8" s="454">
        <v>0.121543471810384</v>
      </c>
      <c r="HY8" s="454">
        <v>0.12</v>
      </c>
      <c r="HZ8" s="454">
        <v>0.120042645519499</v>
      </c>
      <c r="IA8" s="454">
        <v>0.120042645519499</v>
      </c>
      <c r="IB8" s="454">
        <v>0.120042645519499</v>
      </c>
      <c r="IC8" s="468">
        <v>0.11999999999999998</v>
      </c>
      <c r="ID8" s="468">
        <v>0.11999999999999998</v>
      </c>
      <c r="IE8" s="468">
        <v>0.12</v>
      </c>
      <c r="IF8" s="592">
        <v>0.12</v>
      </c>
      <c r="IG8" s="592">
        <v>0.12</v>
      </c>
      <c r="IH8" s="592">
        <v>0.12</v>
      </c>
      <c r="II8" s="592">
        <v>0.12</v>
      </c>
    </row>
    <row r="9" spans="1:243" ht="15" customHeight="1">
      <c r="A9" s="304" t="s">
        <v>163</v>
      </c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>
        <v>6.4000000000000001E-2</v>
      </c>
      <c r="U9" s="310">
        <v>6.4000000000000001E-2</v>
      </c>
      <c r="V9" s="310">
        <v>6.4000000000000001E-2</v>
      </c>
      <c r="W9" s="310">
        <v>7.400000000000001E-2</v>
      </c>
      <c r="X9" s="310">
        <v>8.4000000000000005E-2</v>
      </c>
      <c r="Y9" s="310">
        <v>8.4000000000000005E-2</v>
      </c>
      <c r="Z9" s="310">
        <v>8.4000000000000005E-2</v>
      </c>
      <c r="AA9" s="310">
        <v>8.4000000000000005E-2</v>
      </c>
      <c r="AB9" s="310">
        <v>9.7500000000000003E-2</v>
      </c>
      <c r="AC9" s="310">
        <v>9.7500000000000003E-2</v>
      </c>
      <c r="AD9" s="310">
        <v>9.7500000000000003E-2</v>
      </c>
      <c r="AE9" s="310">
        <v>9.7500000000000003E-2</v>
      </c>
      <c r="AF9" s="310">
        <v>9.7500000000000003E-2</v>
      </c>
      <c r="AG9" s="310">
        <v>9.7500000000000003E-2</v>
      </c>
      <c r="AH9" s="310">
        <v>0.10249999999999999</v>
      </c>
      <c r="AI9" s="310">
        <v>0.10249999999999999</v>
      </c>
      <c r="AJ9" s="310">
        <v>9.7500000000000003E-2</v>
      </c>
      <c r="AK9" s="310">
        <v>9.7500000000000003E-2</v>
      </c>
      <c r="AL9" s="310">
        <v>9.7500000000000003E-2</v>
      </c>
      <c r="AM9" s="310">
        <v>9.7500000000000003E-2</v>
      </c>
      <c r="AN9" s="310">
        <v>0.14000000000000001</v>
      </c>
      <c r="AO9" s="310">
        <v>0.14000000000000001</v>
      </c>
      <c r="AP9" s="310">
        <v>0.1275</v>
      </c>
      <c r="AQ9" s="310">
        <v>0.115</v>
      </c>
      <c r="AR9" s="310">
        <v>0.115</v>
      </c>
      <c r="AS9" s="310">
        <v>0.115</v>
      </c>
      <c r="AT9" s="310">
        <v>0.1</v>
      </c>
      <c r="AU9" s="310">
        <v>0.1</v>
      </c>
      <c r="AV9" s="310">
        <v>0.1</v>
      </c>
      <c r="AW9" s="310">
        <v>0.1</v>
      </c>
      <c r="AX9" s="310">
        <v>0.1</v>
      </c>
      <c r="AY9" s="310">
        <v>0.1</v>
      </c>
      <c r="AZ9" s="310">
        <v>0.1</v>
      </c>
      <c r="BA9" s="310">
        <v>0.1</v>
      </c>
      <c r="BB9" s="310">
        <v>0.11</v>
      </c>
      <c r="BC9" s="310">
        <v>0.11</v>
      </c>
      <c r="BD9" s="310">
        <v>0.11</v>
      </c>
      <c r="BE9" s="310">
        <v>0.11</v>
      </c>
      <c r="BF9" s="310">
        <v>0.11</v>
      </c>
      <c r="BG9" s="310">
        <v>0.11</v>
      </c>
      <c r="BH9" s="310">
        <v>0.11</v>
      </c>
      <c r="BI9" s="310">
        <v>0.11</v>
      </c>
      <c r="BJ9" s="310">
        <v>0.11</v>
      </c>
      <c r="BK9" s="310">
        <v>0.11</v>
      </c>
      <c r="BL9" s="310">
        <v>0.11</v>
      </c>
      <c r="BM9" s="310">
        <v>0.115</v>
      </c>
      <c r="BN9" s="310">
        <v>0.115</v>
      </c>
      <c r="BO9" s="310">
        <v>0.115</v>
      </c>
      <c r="BP9" s="310">
        <v>0.115</v>
      </c>
      <c r="BQ9" s="310">
        <v>0.11749999999999999</v>
      </c>
      <c r="BR9" s="310">
        <v>0.11749999999999999</v>
      </c>
      <c r="BS9" s="310">
        <v>0.1225</v>
      </c>
      <c r="BT9" s="310">
        <v>0.1225</v>
      </c>
      <c r="BU9" s="310">
        <v>0.1225</v>
      </c>
      <c r="BV9" s="310">
        <v>0.1225</v>
      </c>
      <c r="BW9" s="310">
        <v>0.1225</v>
      </c>
      <c r="BX9" s="310">
        <v>0.1275</v>
      </c>
      <c r="BY9" s="310">
        <v>0.13250000000000001</v>
      </c>
      <c r="BZ9" s="310">
        <v>0.13250000000000001</v>
      </c>
      <c r="CA9" s="310">
        <v>0.13250000000000001</v>
      </c>
      <c r="CB9" s="310">
        <v>0.13250000000000001</v>
      </c>
      <c r="CC9" s="310">
        <v>0.13250000000000001</v>
      </c>
      <c r="CD9" s="310">
        <v>0.13250000000000001</v>
      </c>
      <c r="CE9" s="310">
        <v>0.13250000000000001</v>
      </c>
      <c r="CF9" s="310">
        <v>0.13250000000000001</v>
      </c>
      <c r="CG9" s="310">
        <v>0.13250000000000001</v>
      </c>
      <c r="CH9" s="310">
        <v>0.125</v>
      </c>
      <c r="CI9" s="310">
        <v>0.125</v>
      </c>
      <c r="CJ9" s="310">
        <v>0.125</v>
      </c>
      <c r="CK9" s="310">
        <v>0.115</v>
      </c>
      <c r="CL9" s="310">
        <v>0.115</v>
      </c>
      <c r="CM9" s="310">
        <v>0.105</v>
      </c>
      <c r="CN9" s="310">
        <v>0.105</v>
      </c>
      <c r="CO9" s="310">
        <v>0.105</v>
      </c>
      <c r="CP9" s="310">
        <v>0.105</v>
      </c>
      <c r="CQ9" s="310">
        <v>0.105</v>
      </c>
      <c r="CR9" s="310">
        <v>0.105</v>
      </c>
      <c r="CS9" s="310">
        <v>0.105</v>
      </c>
      <c r="CT9" s="310">
        <v>0.105</v>
      </c>
      <c r="CU9" s="310">
        <v>0.105</v>
      </c>
      <c r="CV9" s="310">
        <v>0.105</v>
      </c>
      <c r="CW9" s="310">
        <v>0.105</v>
      </c>
      <c r="CX9" s="310">
        <v>0.105</v>
      </c>
      <c r="CY9" s="310">
        <v>0.105</v>
      </c>
      <c r="CZ9" s="310">
        <v>0.12</v>
      </c>
      <c r="DA9" s="310">
        <v>0.12</v>
      </c>
      <c r="DB9" s="310">
        <v>0.12</v>
      </c>
      <c r="DC9" s="310">
        <v>0.12</v>
      </c>
      <c r="DD9" s="310">
        <v>0.12</v>
      </c>
      <c r="DE9" s="310">
        <v>0.12</v>
      </c>
      <c r="DF9" s="303">
        <v>0.13</v>
      </c>
      <c r="DG9" s="303">
        <v>0.13</v>
      </c>
      <c r="DH9" s="303">
        <v>0.13</v>
      </c>
      <c r="DI9" s="303">
        <v>0.13</v>
      </c>
      <c r="DJ9" s="303">
        <v>0.13</v>
      </c>
      <c r="DK9" s="303">
        <v>0.13</v>
      </c>
      <c r="DL9" s="303">
        <v>0.13</v>
      </c>
      <c r="DM9" s="303">
        <v>0.13</v>
      </c>
      <c r="DN9" s="303">
        <v>0.13</v>
      </c>
      <c r="DO9" s="303">
        <v>0.13</v>
      </c>
      <c r="DP9" s="303">
        <v>0.13</v>
      </c>
      <c r="DQ9" s="303">
        <v>0.13</v>
      </c>
      <c r="DR9" s="303">
        <v>0.12</v>
      </c>
      <c r="DS9" s="303">
        <v>0.12</v>
      </c>
      <c r="DT9" s="303">
        <v>0.12</v>
      </c>
      <c r="DU9" s="303">
        <v>0.12</v>
      </c>
      <c r="DV9" s="303">
        <v>0.105</v>
      </c>
      <c r="DW9" s="303">
        <v>0.105</v>
      </c>
      <c r="DX9" s="303">
        <v>0.105</v>
      </c>
      <c r="DY9" s="303">
        <v>0.15</v>
      </c>
      <c r="DZ9" s="303">
        <v>0.15</v>
      </c>
      <c r="EA9" s="303">
        <v>0.15</v>
      </c>
      <c r="EB9" s="303">
        <v>0.15</v>
      </c>
      <c r="EC9" s="303">
        <v>0.14000000000000001</v>
      </c>
      <c r="ED9" s="303">
        <v>0.14000000000000001</v>
      </c>
      <c r="EE9" s="303">
        <v>0.14000000000000001</v>
      </c>
      <c r="EF9" s="303">
        <v>0.14000000000000001</v>
      </c>
      <c r="EG9" s="303">
        <v>0.14000000000000001</v>
      </c>
      <c r="EH9" s="303">
        <v>0.14000000000000001</v>
      </c>
      <c r="EI9" s="303">
        <v>0.12</v>
      </c>
      <c r="EJ9" s="303">
        <v>0.12</v>
      </c>
      <c r="EK9" s="303">
        <v>0.12</v>
      </c>
      <c r="EL9" s="303">
        <v>0.12</v>
      </c>
      <c r="EM9" s="303">
        <v>0.12</v>
      </c>
      <c r="EN9" s="303">
        <v>0.12</v>
      </c>
      <c r="EO9" s="303">
        <v>0.11</v>
      </c>
      <c r="EP9" s="303">
        <v>0.11</v>
      </c>
      <c r="EQ9" s="303">
        <v>0.11</v>
      </c>
      <c r="ER9" s="303">
        <v>0.1</v>
      </c>
      <c r="ES9" s="454">
        <v>0.1</v>
      </c>
      <c r="ET9" s="454">
        <v>0.1</v>
      </c>
      <c r="EU9" s="454">
        <v>0.1</v>
      </c>
      <c r="EV9" s="454">
        <v>0.1</v>
      </c>
      <c r="EW9" s="454">
        <v>0.1</v>
      </c>
      <c r="EX9" s="454">
        <v>0.1</v>
      </c>
      <c r="EY9" s="303">
        <v>0.1</v>
      </c>
      <c r="EZ9" s="303">
        <v>0.11</v>
      </c>
      <c r="FA9" s="303">
        <v>0.11</v>
      </c>
      <c r="FB9" s="303">
        <v>0.11</v>
      </c>
      <c r="FC9" s="303">
        <v>0.11</v>
      </c>
      <c r="FD9" s="303">
        <v>0.11</v>
      </c>
      <c r="FE9" s="303">
        <v>0.11</v>
      </c>
      <c r="FF9" s="303">
        <v>0.11</v>
      </c>
      <c r="FG9" s="303">
        <v>0.11</v>
      </c>
      <c r="FH9" s="303">
        <v>0.11</v>
      </c>
      <c r="FI9" s="303">
        <v>0.11</v>
      </c>
      <c r="FJ9" s="303">
        <v>0.11</v>
      </c>
      <c r="FK9" s="303">
        <v>0.11</v>
      </c>
      <c r="FL9" s="303">
        <v>0.11</v>
      </c>
      <c r="FM9" s="303">
        <v>0.11</v>
      </c>
      <c r="FN9" s="303">
        <v>0.11</v>
      </c>
      <c r="FO9" s="454">
        <v>0.11</v>
      </c>
      <c r="FP9" s="454">
        <v>0.1</v>
      </c>
      <c r="FQ9" s="454">
        <v>0.09</v>
      </c>
      <c r="FR9" s="454">
        <v>0.09</v>
      </c>
      <c r="FS9" s="454">
        <v>0.09</v>
      </c>
      <c r="FT9" s="454">
        <v>0.09</v>
      </c>
      <c r="FU9" s="454">
        <v>0.09</v>
      </c>
      <c r="FV9" s="454">
        <v>0.08</v>
      </c>
      <c r="FW9" s="454">
        <v>0.08</v>
      </c>
      <c r="FX9" s="454">
        <v>0.06</v>
      </c>
      <c r="FY9" s="454">
        <v>0.06</v>
      </c>
      <c r="FZ9" s="454">
        <v>0.06</v>
      </c>
      <c r="GA9" s="454">
        <v>0.06</v>
      </c>
      <c r="GB9" s="454">
        <v>0.06</v>
      </c>
      <c r="GC9" s="454">
        <v>0.06</v>
      </c>
      <c r="GD9" s="454">
        <v>0.06</v>
      </c>
      <c r="GE9" s="454">
        <v>0.06</v>
      </c>
      <c r="GF9" s="454">
        <v>0.06</v>
      </c>
      <c r="GG9" s="454">
        <v>0.06</v>
      </c>
      <c r="GH9" s="454">
        <v>0.06</v>
      </c>
      <c r="GI9" s="454">
        <v>0.06</v>
      </c>
      <c r="GJ9" s="454">
        <v>0.06</v>
      </c>
      <c r="GK9" s="454">
        <v>0.06</v>
      </c>
      <c r="GL9" s="454">
        <v>6.5000000000000002E-2</v>
      </c>
      <c r="GM9" s="454">
        <v>6.5000000000000002E-2</v>
      </c>
      <c r="GN9" s="454">
        <v>0.09</v>
      </c>
      <c r="GO9" s="454">
        <v>0.09</v>
      </c>
      <c r="GP9" s="454">
        <v>0.09</v>
      </c>
      <c r="GQ9" s="454">
        <v>0.1</v>
      </c>
      <c r="GR9" s="454">
        <v>0.1</v>
      </c>
      <c r="GS9" s="454">
        <v>0.1</v>
      </c>
      <c r="GT9" s="454">
        <v>0.12</v>
      </c>
      <c r="GU9" s="454">
        <v>0.12</v>
      </c>
      <c r="GV9" s="454">
        <v>0.12</v>
      </c>
      <c r="GW9" s="454">
        <v>0.13</v>
      </c>
      <c r="GX9" s="454">
        <v>0.13</v>
      </c>
      <c r="GY9" s="454">
        <v>0.13</v>
      </c>
      <c r="GZ9" s="454">
        <v>0.13</v>
      </c>
      <c r="HA9" s="454">
        <v>0.13</v>
      </c>
      <c r="HB9" s="454">
        <v>0.13</v>
      </c>
      <c r="HC9" s="454">
        <v>0.13</v>
      </c>
      <c r="HD9" s="454">
        <v>0.13</v>
      </c>
      <c r="HE9" s="454">
        <v>0.13</v>
      </c>
      <c r="HF9" s="454">
        <v>0.13</v>
      </c>
      <c r="HG9" s="454">
        <v>0.13</v>
      </c>
      <c r="HH9" s="454">
        <v>0.13</v>
      </c>
      <c r="HI9" s="454">
        <v>0.13</v>
      </c>
      <c r="HJ9" s="454">
        <v>0.13</v>
      </c>
      <c r="HK9" s="469">
        <v>0.13</v>
      </c>
      <c r="HL9" s="469">
        <v>0.12</v>
      </c>
      <c r="HM9" s="469">
        <v>0.12</v>
      </c>
      <c r="HN9" s="469">
        <v>0.11</v>
      </c>
      <c r="HO9" s="470">
        <v>0.11</v>
      </c>
      <c r="HP9" s="470">
        <v>0.11</v>
      </c>
      <c r="HQ9" s="455">
        <v>0.11</v>
      </c>
      <c r="HR9" s="454">
        <v>0.1</v>
      </c>
      <c r="HS9" s="454">
        <v>0.1</v>
      </c>
      <c r="HT9" s="454">
        <v>0.1</v>
      </c>
      <c r="HU9" s="454">
        <v>0.1</v>
      </c>
      <c r="HV9" s="454">
        <v>0.1</v>
      </c>
      <c r="HW9" s="454">
        <v>0.1</v>
      </c>
      <c r="HX9" s="454">
        <v>0.12</v>
      </c>
      <c r="HY9" s="454">
        <v>0.12</v>
      </c>
      <c r="HZ9" s="454">
        <v>0.12</v>
      </c>
      <c r="IA9" s="454">
        <v>0.12</v>
      </c>
      <c r="IB9" s="454">
        <v>0.12</v>
      </c>
      <c r="IC9" s="468">
        <v>0.12</v>
      </c>
      <c r="ID9" s="468">
        <v>0.12</v>
      </c>
      <c r="IE9" s="468">
        <v>0.12</v>
      </c>
      <c r="IF9" s="592">
        <v>0.12</v>
      </c>
      <c r="IG9" s="592">
        <v>0.12</v>
      </c>
      <c r="IH9" s="592">
        <v>0.12</v>
      </c>
      <c r="II9" s="592">
        <v>0.12</v>
      </c>
    </row>
    <row r="10" spans="1:243" s="602" customFormat="1" ht="15" customHeight="1">
      <c r="A10" s="594" t="s">
        <v>510</v>
      </c>
      <c r="B10" s="595"/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  <c r="AA10" s="595"/>
      <c r="AB10" s="595"/>
      <c r="AC10" s="595"/>
      <c r="AD10" s="595"/>
      <c r="AE10" s="595"/>
      <c r="AF10" s="595"/>
      <c r="AG10" s="595"/>
      <c r="AH10" s="595"/>
      <c r="AI10" s="595"/>
      <c r="AJ10" s="595"/>
      <c r="AK10" s="595"/>
      <c r="AL10" s="595"/>
      <c r="AM10" s="595"/>
      <c r="AN10" s="595"/>
      <c r="AO10" s="595"/>
      <c r="AP10" s="595"/>
      <c r="AQ10" s="595"/>
      <c r="AR10" s="595"/>
      <c r="AS10" s="595"/>
      <c r="AT10" s="595"/>
      <c r="AU10" s="595"/>
      <c r="AV10" s="595"/>
      <c r="AW10" s="595"/>
      <c r="AX10" s="595"/>
      <c r="AY10" s="595"/>
      <c r="AZ10" s="595"/>
      <c r="BA10" s="595"/>
      <c r="BB10" s="595"/>
      <c r="BC10" s="595"/>
      <c r="BD10" s="595"/>
      <c r="BE10" s="595"/>
      <c r="BF10" s="595"/>
      <c r="BG10" s="595"/>
      <c r="BH10" s="595"/>
      <c r="BI10" s="595"/>
      <c r="BJ10" s="595"/>
      <c r="BK10" s="595"/>
      <c r="BL10" s="595"/>
      <c r="BM10" s="595"/>
      <c r="BN10" s="595"/>
      <c r="BO10" s="595"/>
      <c r="BP10" s="595"/>
      <c r="BQ10" s="595"/>
      <c r="BR10" s="595"/>
      <c r="BS10" s="595"/>
      <c r="BT10" s="595"/>
      <c r="BU10" s="595"/>
      <c r="BV10" s="595"/>
      <c r="BW10" s="595"/>
      <c r="BX10" s="595"/>
      <c r="BY10" s="595"/>
      <c r="BZ10" s="595"/>
      <c r="CA10" s="595"/>
      <c r="CB10" s="595"/>
      <c r="CC10" s="595"/>
      <c r="CD10" s="595"/>
      <c r="CE10" s="595"/>
      <c r="CF10" s="595"/>
      <c r="CG10" s="595"/>
      <c r="CH10" s="595"/>
      <c r="CI10" s="595"/>
      <c r="CJ10" s="595"/>
      <c r="CK10" s="595"/>
      <c r="CL10" s="595"/>
      <c r="CM10" s="595"/>
      <c r="CN10" s="595"/>
      <c r="CO10" s="595"/>
      <c r="CP10" s="595"/>
      <c r="CQ10" s="595"/>
      <c r="CR10" s="595"/>
      <c r="CS10" s="595"/>
      <c r="CT10" s="596"/>
      <c r="CU10" s="596"/>
      <c r="CV10" s="596"/>
      <c r="CW10" s="596"/>
      <c r="CX10" s="596"/>
      <c r="CY10" s="596"/>
      <c r="CZ10" s="596"/>
      <c r="DA10" s="596"/>
      <c r="DB10" s="596"/>
      <c r="DC10" s="596"/>
      <c r="DD10" s="596"/>
      <c r="DE10" s="596"/>
      <c r="DF10" s="597"/>
      <c r="DG10" s="597"/>
      <c r="DH10" s="597"/>
      <c r="DI10" s="597"/>
      <c r="DJ10" s="597"/>
      <c r="DK10" s="597"/>
      <c r="DL10" s="597"/>
      <c r="DM10" s="597"/>
      <c r="DN10" s="597"/>
      <c r="DO10" s="597"/>
      <c r="DP10" s="597"/>
      <c r="DQ10" s="597"/>
      <c r="DR10" s="597"/>
      <c r="DS10" s="597"/>
      <c r="DT10" s="597"/>
      <c r="DU10" s="597"/>
      <c r="DV10" s="597"/>
      <c r="DW10" s="597"/>
      <c r="DX10" s="597"/>
      <c r="DY10" s="597"/>
      <c r="DZ10" s="597"/>
      <c r="EA10" s="597"/>
      <c r="EB10" s="597"/>
      <c r="EC10" s="597"/>
      <c r="ED10" s="597"/>
      <c r="EE10" s="597"/>
      <c r="EF10" s="597"/>
      <c r="EG10" s="597"/>
      <c r="EH10" s="597"/>
      <c r="EI10" s="597"/>
      <c r="EJ10" s="597"/>
      <c r="EK10" s="597"/>
      <c r="EL10" s="597"/>
      <c r="EM10" s="598"/>
      <c r="EN10" s="598"/>
      <c r="EO10" s="598"/>
      <c r="EP10" s="598"/>
      <c r="EQ10" s="598"/>
      <c r="ER10" s="598"/>
      <c r="ES10" s="598"/>
      <c r="ET10" s="598"/>
      <c r="EU10" s="598"/>
      <c r="EV10" s="598"/>
      <c r="EW10" s="598"/>
      <c r="EX10" s="598"/>
      <c r="EY10" s="598"/>
      <c r="EZ10" s="598"/>
      <c r="FA10" s="598"/>
      <c r="FB10" s="598"/>
      <c r="FC10" s="598"/>
      <c r="FD10" s="598"/>
      <c r="FE10" s="598"/>
      <c r="FF10" s="598"/>
      <c r="FG10" s="598"/>
      <c r="FH10" s="598"/>
      <c r="FI10" s="598"/>
      <c r="FJ10" s="598"/>
      <c r="FK10" s="598"/>
      <c r="FL10" s="598"/>
      <c r="FM10" s="598"/>
      <c r="FN10" s="598"/>
      <c r="FO10" s="598"/>
      <c r="FP10" s="598"/>
      <c r="FQ10" s="598"/>
      <c r="FR10" s="598"/>
      <c r="FS10" s="598"/>
      <c r="FT10" s="598"/>
      <c r="FU10" s="598"/>
      <c r="FV10" s="598"/>
      <c r="FW10" s="598"/>
      <c r="FX10" s="598"/>
      <c r="FY10" s="598"/>
      <c r="FZ10" s="598"/>
      <c r="GA10" s="598"/>
      <c r="GB10" s="598"/>
      <c r="GC10" s="598"/>
      <c r="GD10" s="598"/>
      <c r="GE10" s="598"/>
      <c r="GF10" s="598"/>
      <c r="GG10" s="598"/>
      <c r="GH10" s="598"/>
      <c r="GI10" s="598"/>
      <c r="GJ10" s="598"/>
      <c r="GK10" s="598"/>
      <c r="GL10" s="598"/>
      <c r="GM10" s="598"/>
      <c r="GN10" s="598"/>
      <c r="GO10" s="598"/>
      <c r="GP10" s="598"/>
      <c r="GQ10" s="598"/>
      <c r="GR10" s="598"/>
      <c r="GS10" s="598"/>
      <c r="GT10" s="598"/>
      <c r="GU10" s="598"/>
      <c r="GV10" s="598"/>
      <c r="GW10" s="598"/>
      <c r="GX10" s="598"/>
      <c r="GY10" s="598"/>
      <c r="GZ10" s="598"/>
      <c r="HA10" s="598"/>
      <c r="HB10" s="598"/>
      <c r="HC10" s="598"/>
      <c r="HD10" s="598"/>
      <c r="HE10" s="598"/>
      <c r="HF10" s="598"/>
      <c r="HG10" s="598"/>
      <c r="HH10" s="599"/>
      <c r="HI10" s="599"/>
      <c r="HJ10" s="599"/>
      <c r="HK10" s="600"/>
      <c r="HL10" s="600"/>
      <c r="HM10" s="600"/>
      <c r="HN10" s="600"/>
      <c r="HO10" s="599"/>
      <c r="HP10" s="599"/>
      <c r="HQ10" s="599"/>
      <c r="HR10" s="599"/>
      <c r="HS10" s="599"/>
      <c r="HT10" s="599"/>
      <c r="HU10" s="599"/>
      <c r="HV10" s="599"/>
      <c r="HW10" s="599"/>
      <c r="HX10" s="599"/>
      <c r="HY10" s="599"/>
      <c r="HZ10" s="599"/>
      <c r="IA10" s="599"/>
      <c r="IB10" s="599"/>
      <c r="IC10" s="599"/>
      <c r="ID10" s="599"/>
      <c r="IE10" s="599"/>
      <c r="IF10" s="601"/>
      <c r="IG10" s="601"/>
      <c r="IH10" s="601"/>
      <c r="II10" s="601"/>
    </row>
    <row r="11" spans="1:243" ht="15" customHeight="1">
      <c r="A11" s="699" t="s">
        <v>164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2"/>
      <c r="CQ11" s="302"/>
      <c r="CR11" s="302"/>
      <c r="CS11" s="302"/>
      <c r="CT11" s="303">
        <v>0.17</v>
      </c>
      <c r="CU11" s="303">
        <v>0.16399999999999998</v>
      </c>
      <c r="CV11" s="303">
        <v>0.17800000000000002</v>
      </c>
      <c r="CW11" s="303">
        <v>0.17600000000000002</v>
      </c>
      <c r="CX11" s="303">
        <v>0.17199999999999999</v>
      </c>
      <c r="CY11" s="303">
        <v>0.17300000000000001</v>
      </c>
      <c r="CZ11" s="303">
        <v>0.17499999999999999</v>
      </c>
      <c r="DA11" s="303">
        <v>0.1763704197040894</v>
      </c>
      <c r="DB11" s="303">
        <v>0.16266361866593207</v>
      </c>
      <c r="DC11" s="303">
        <v>0.16917403821711788</v>
      </c>
      <c r="DD11" s="303">
        <v>0.17103386605863713</v>
      </c>
      <c r="DE11" s="303">
        <v>0.16898918211348682</v>
      </c>
      <c r="DF11" s="303">
        <v>0.1687036274237575</v>
      </c>
      <c r="DG11" s="303">
        <v>0.17999006910249321</v>
      </c>
      <c r="DH11" s="303">
        <v>0.1757369384902735</v>
      </c>
      <c r="DI11" s="303">
        <v>0.18600000000000003</v>
      </c>
      <c r="DJ11" s="303">
        <v>0.184</v>
      </c>
      <c r="DK11" s="303">
        <v>0.182</v>
      </c>
      <c r="DL11" s="303">
        <v>0.18403214466823614</v>
      </c>
      <c r="DM11" s="303">
        <v>0.19130335658420169</v>
      </c>
      <c r="DN11" s="303">
        <v>0.17640297187037732</v>
      </c>
      <c r="DO11" s="303">
        <v>0.18608623499002566</v>
      </c>
      <c r="DP11" s="303">
        <v>0.18464480186440835</v>
      </c>
      <c r="DQ11" s="303">
        <v>0.18334516752900551</v>
      </c>
      <c r="DR11" s="303">
        <v>0.190536866085599</v>
      </c>
      <c r="DS11" s="303">
        <v>0.19059818824589872</v>
      </c>
      <c r="DT11" s="303">
        <v>0.17888251412070683</v>
      </c>
      <c r="DU11" s="303">
        <v>0.17452547839929719</v>
      </c>
      <c r="DV11" s="303">
        <v>0.17184166905458129</v>
      </c>
      <c r="DW11" s="303">
        <v>0.16880182208695607</v>
      </c>
      <c r="DX11" s="303">
        <v>0.172720292650312</v>
      </c>
      <c r="DY11" s="303">
        <v>0.18404599225446991</v>
      </c>
      <c r="DZ11" s="303">
        <v>0.19399999999999998</v>
      </c>
      <c r="EA11" s="303">
        <v>0.19712931321637644</v>
      </c>
      <c r="EB11" s="303">
        <v>0.19730341539886539</v>
      </c>
      <c r="EC11" s="303">
        <v>0.19114413063363603</v>
      </c>
      <c r="ED11" s="303">
        <v>0.19583686207827786</v>
      </c>
      <c r="EE11" s="303">
        <v>0.19141050220680417</v>
      </c>
      <c r="EF11" s="303">
        <v>0.19346563247674495</v>
      </c>
      <c r="EG11" s="303">
        <v>0.19441735979349561</v>
      </c>
      <c r="EH11" s="303">
        <v>0.19800000000000001</v>
      </c>
      <c r="EI11" s="303">
        <v>0.19899999999999998</v>
      </c>
      <c r="EJ11" s="303">
        <v>0.19697326824689135</v>
      </c>
      <c r="EK11" s="303">
        <v>0.19777663995321582</v>
      </c>
      <c r="EL11" s="303">
        <v>0.19735597470192817</v>
      </c>
      <c r="EM11" s="303">
        <v>0.19706733944112961</v>
      </c>
      <c r="EN11" s="303">
        <v>0.19413139844121197</v>
      </c>
      <c r="EO11" s="303">
        <v>0.18649930791578742</v>
      </c>
      <c r="EP11" s="303">
        <v>0.19225069245456047</v>
      </c>
      <c r="EQ11" s="303">
        <v>0.18942324253903048</v>
      </c>
      <c r="ER11" s="303">
        <v>0.18904731561477958</v>
      </c>
      <c r="ES11" s="303">
        <v>0.19089999999999999</v>
      </c>
      <c r="ET11" s="303">
        <v>0.185</v>
      </c>
      <c r="EU11" s="303">
        <v>0.17739999999999997</v>
      </c>
      <c r="EV11" s="303">
        <v>0.17635857473206748</v>
      </c>
      <c r="EW11" s="303">
        <v>0.17999806462636644</v>
      </c>
      <c r="EX11" s="303">
        <v>0.17600000000000002</v>
      </c>
      <c r="EY11" s="303">
        <v>0.17530066793800633</v>
      </c>
      <c r="EZ11" s="303">
        <v>0.16988692330621688</v>
      </c>
      <c r="FA11" s="303">
        <v>0.16699999999999998</v>
      </c>
      <c r="FB11" s="303">
        <v>0.17100000000000001</v>
      </c>
      <c r="FC11" s="303">
        <v>0.17010808942074193</v>
      </c>
      <c r="FD11" s="303">
        <v>0.17066568928765602</v>
      </c>
      <c r="FE11" s="303">
        <v>0.17280520897011301</v>
      </c>
      <c r="FF11" s="303">
        <v>0.17100000000000001</v>
      </c>
      <c r="FG11" s="303">
        <v>0.16879999999999998</v>
      </c>
      <c r="FH11" s="303">
        <v>0.16969403321993962</v>
      </c>
      <c r="FI11" s="303">
        <v>0.16897533779012999</v>
      </c>
      <c r="FJ11" s="303">
        <v>0.16678708082430119</v>
      </c>
      <c r="FK11" s="303">
        <v>0.16685835885023209</v>
      </c>
      <c r="FL11" s="303">
        <v>0.16810765883603834</v>
      </c>
      <c r="FM11" s="303">
        <v>0.16581647173394709</v>
      </c>
      <c r="FN11" s="303">
        <v>0.168123252443654</v>
      </c>
      <c r="FO11" s="303">
        <v>0.16647337796537445</v>
      </c>
      <c r="FP11" s="303">
        <v>0.16409794635298991</v>
      </c>
      <c r="FQ11" s="303">
        <v>0.16458646173187902</v>
      </c>
      <c r="FR11" s="303">
        <v>0.16220668067995259</v>
      </c>
      <c r="FS11" s="303">
        <v>0.16062419710182596</v>
      </c>
      <c r="FT11" s="303">
        <v>0.15285319139043277</v>
      </c>
      <c r="FU11" s="303">
        <v>0.15981080199756106</v>
      </c>
      <c r="FV11" s="303">
        <v>0.16193087007873083</v>
      </c>
      <c r="FW11" s="303">
        <v>0.15709532404818899</v>
      </c>
      <c r="FX11" s="303">
        <v>0.15534351173279068</v>
      </c>
      <c r="FY11" s="303">
        <v>0.14365900843535345</v>
      </c>
      <c r="FZ11" s="303">
        <v>0.152</v>
      </c>
      <c r="GA11" s="303">
        <v>0.15184842524449488</v>
      </c>
      <c r="GB11" s="303">
        <v>0.13357981422153109</v>
      </c>
      <c r="GC11" s="303">
        <v>0.11926263821119569</v>
      </c>
      <c r="GD11" s="303">
        <v>0.11527216885079823</v>
      </c>
      <c r="GE11" s="303">
        <v>0.12080978490082771</v>
      </c>
      <c r="GF11" s="303">
        <v>0.12764932890234676</v>
      </c>
      <c r="GG11" s="303">
        <v>0.1338739969297422</v>
      </c>
      <c r="GH11" s="303">
        <v>0.136613264743534</v>
      </c>
      <c r="GI11" s="303">
        <v>0.13795858926855714</v>
      </c>
      <c r="GJ11" s="303">
        <v>0.13832057490312075</v>
      </c>
      <c r="GK11" s="303">
        <v>0.13172840510112502</v>
      </c>
      <c r="GL11" s="303">
        <v>0.14085229308343497</v>
      </c>
      <c r="GM11" s="303">
        <v>0.14140847056320813</v>
      </c>
      <c r="GN11" s="303">
        <v>0.14339280936950968</v>
      </c>
      <c r="GO11" s="303">
        <v>0.14253925761541564</v>
      </c>
      <c r="GP11" s="303">
        <v>0.1384640973604894</v>
      </c>
      <c r="GQ11" s="303">
        <v>0.14234609708550944</v>
      </c>
      <c r="GR11" s="303">
        <v>0.13987626577736034</v>
      </c>
      <c r="GS11" s="303">
        <v>0.14360346865001833</v>
      </c>
      <c r="GT11" s="303">
        <v>0.14418208490617704</v>
      </c>
      <c r="GU11" s="303">
        <v>0.148342597537093</v>
      </c>
      <c r="GV11" s="303">
        <v>0.14912831250836744</v>
      </c>
      <c r="GW11" s="303">
        <v>0.15174079310796473</v>
      </c>
      <c r="GX11" s="303">
        <v>0.15901863200861399</v>
      </c>
      <c r="GY11" s="303">
        <v>0.1576111359709477</v>
      </c>
      <c r="GZ11" s="303">
        <v>0.16294098800703063</v>
      </c>
      <c r="HA11" s="303">
        <v>0.1643</v>
      </c>
      <c r="HB11" s="303">
        <v>0.16307053224074952</v>
      </c>
      <c r="HC11" s="303">
        <v>0.16326653497228463</v>
      </c>
      <c r="HD11" s="303">
        <v>0.16106794660805229</v>
      </c>
      <c r="HE11" s="303">
        <f t="shared" ref="HE11:HJ11" si="0">HE13</f>
        <v>0.16309415134655211</v>
      </c>
      <c r="HF11" s="303">
        <f t="shared" si="0"/>
        <v>0.16521158764991256</v>
      </c>
      <c r="HG11" s="303">
        <f t="shared" si="0"/>
        <v>0.16269853171147053</v>
      </c>
      <c r="HH11" s="303">
        <f t="shared" si="0"/>
        <v>0.16032085768485399</v>
      </c>
      <c r="HI11" s="303">
        <f t="shared" si="0"/>
        <v>0.159724991664209</v>
      </c>
      <c r="HJ11" s="303">
        <f t="shared" si="0"/>
        <v>0.16739254855931299</v>
      </c>
      <c r="HK11" s="303">
        <v>0.167257114845456</v>
      </c>
      <c r="HL11" s="303">
        <v>0.167622639747767</v>
      </c>
      <c r="HM11" s="303">
        <v>0.16656735920322599</v>
      </c>
      <c r="HN11" s="303">
        <v>0.16193217936548199</v>
      </c>
      <c r="HO11" s="454">
        <v>0.15999180704991101</v>
      </c>
      <c r="HP11" s="454">
        <v>0.15911292976713401</v>
      </c>
      <c r="HQ11" s="455">
        <v>0.16492922614185701</v>
      </c>
      <c r="HR11" s="454">
        <v>0.167917455754613</v>
      </c>
      <c r="HS11" s="454">
        <v>0.166849734449519</v>
      </c>
      <c r="HT11" s="454">
        <v>0.165772764927231</v>
      </c>
      <c r="HU11" s="454">
        <v>0.16322004660855399</v>
      </c>
      <c r="HV11" s="454">
        <v>0.166376326509662</v>
      </c>
      <c r="HW11" s="454">
        <v>0.16719999999999999</v>
      </c>
      <c r="HX11" s="454">
        <v>0.16628442603113799</v>
      </c>
      <c r="HY11" s="454">
        <v>0.16615294543484199</v>
      </c>
      <c r="HZ11" s="454">
        <v>0.16563579660969199</v>
      </c>
      <c r="IA11" s="454">
        <v>0.16813131696998801</v>
      </c>
      <c r="IB11" s="454">
        <v>0.16868874861320399</v>
      </c>
      <c r="IC11" s="454">
        <v>0.16804381731368401</v>
      </c>
      <c r="ID11" s="454">
        <v>0.1691859532603264</v>
      </c>
      <c r="IE11" s="454">
        <v>0.16967001838852319</v>
      </c>
      <c r="IF11" s="592">
        <v>0.16995436655796001</v>
      </c>
      <c r="IG11" s="592">
        <v>0.16705087332256</v>
      </c>
      <c r="IH11" s="592">
        <v>0.169951940403125</v>
      </c>
      <c r="II11" s="592">
        <v>0.17085232916881901</v>
      </c>
    </row>
    <row r="12" spans="1:243" ht="15" customHeight="1">
      <c r="A12" s="699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  <c r="DF12" s="303"/>
      <c r="DG12" s="303"/>
      <c r="DH12" s="303"/>
      <c r="DI12" s="303"/>
      <c r="DJ12" s="303"/>
      <c r="DK12" s="303"/>
      <c r="DL12" s="303"/>
      <c r="DM12" s="303"/>
      <c r="DN12" s="303"/>
      <c r="DO12" s="303"/>
      <c r="DP12" s="303"/>
      <c r="DQ12" s="303"/>
      <c r="DR12" s="303">
        <v>0.129</v>
      </c>
      <c r="DS12" s="303">
        <v>0.127</v>
      </c>
      <c r="DT12" s="303">
        <v>0.12349056331175945</v>
      </c>
      <c r="DU12" s="303">
        <v>0.12023897103596035</v>
      </c>
      <c r="DV12" s="303">
        <v>0.11832354523297761</v>
      </c>
      <c r="DW12" s="303">
        <v>0.12801627827064416</v>
      </c>
      <c r="DX12" s="303">
        <v>0.12849548426222385</v>
      </c>
      <c r="DY12" s="303">
        <v>0.12340142665889749</v>
      </c>
      <c r="DZ12" s="303">
        <v>0.13371914966982129</v>
      </c>
      <c r="EA12" s="303">
        <v>0.13481105605393073</v>
      </c>
      <c r="EB12" s="303">
        <v>0.13341835101561803</v>
      </c>
      <c r="EC12" s="303">
        <v>0.12431644676203604</v>
      </c>
      <c r="ED12" s="303">
        <v>0.13657268152694743</v>
      </c>
      <c r="EE12" s="303">
        <v>0.13219266027950227</v>
      </c>
      <c r="EF12" s="303">
        <v>0.13283919554278328</v>
      </c>
      <c r="EG12" s="303">
        <v>0.12681842245046879</v>
      </c>
      <c r="EH12" s="303">
        <v>0.13212157018466208</v>
      </c>
      <c r="EI12" s="303">
        <v>0.12509465338381029</v>
      </c>
      <c r="EJ12" s="303">
        <v>0.12568935708806314</v>
      </c>
      <c r="EK12" s="303">
        <v>0.12288329900133745</v>
      </c>
      <c r="EL12" s="303">
        <v>0.12401107830000001</v>
      </c>
      <c r="EM12" s="303">
        <v>0.12965909438188514</v>
      </c>
      <c r="EN12" s="303">
        <v>0.12255749346482199</v>
      </c>
      <c r="EO12" s="303">
        <v>0.129659094381885</v>
      </c>
      <c r="EP12" s="303">
        <v>0.123883091820831</v>
      </c>
      <c r="EQ12" s="303">
        <v>0.11929932224716254</v>
      </c>
      <c r="ER12" s="303">
        <v>0.11423812958453686</v>
      </c>
      <c r="ES12" s="303">
        <v>0.11468842053448</v>
      </c>
      <c r="ET12" s="303">
        <v>0.119329601836194</v>
      </c>
      <c r="EU12" s="303">
        <v>0.10829130176021153</v>
      </c>
      <c r="EV12" s="303">
        <v>0.10680814515098133</v>
      </c>
      <c r="EW12" s="303">
        <v>0.12101719568406517</v>
      </c>
      <c r="EX12" s="303">
        <v>0.114</v>
      </c>
      <c r="EY12" s="303">
        <v>0.11708786150071168</v>
      </c>
      <c r="EZ12" s="303">
        <v>0.11637162709146626</v>
      </c>
      <c r="FA12" s="303">
        <v>0.11199999999999999</v>
      </c>
      <c r="FB12" s="303">
        <v>0.106</v>
      </c>
      <c r="FC12" s="303">
        <v>0.10603894214102093</v>
      </c>
      <c r="FD12" s="303">
        <v>0.12707194494493701</v>
      </c>
      <c r="FE12" s="303">
        <v>0.11078072693222202</v>
      </c>
      <c r="FF12" s="303">
        <v>9.4E-2</v>
      </c>
      <c r="FG12" s="303">
        <v>0.10574890332205256</v>
      </c>
      <c r="FH12" s="303">
        <v>0.10332360224390585</v>
      </c>
      <c r="FI12" s="303">
        <v>0.11033416996864817</v>
      </c>
      <c r="FJ12" s="303">
        <v>0.11034100922319666</v>
      </c>
      <c r="FK12" s="303">
        <v>0.11131975920130657</v>
      </c>
      <c r="FL12" s="303">
        <v>0.10950652245260736</v>
      </c>
      <c r="FM12" s="303">
        <v>0.10545271427293045</v>
      </c>
      <c r="FN12" s="303">
        <v>0.1059476030675557</v>
      </c>
      <c r="FO12" s="303">
        <v>9.8109801670732383E-2</v>
      </c>
      <c r="FP12" s="303">
        <v>0.1112986370650806</v>
      </c>
      <c r="FQ12" s="303">
        <v>0.10937460931725999</v>
      </c>
      <c r="FR12" s="303">
        <v>0.10728377281218608</v>
      </c>
      <c r="FS12" s="303">
        <v>0.10029931159000936</v>
      </c>
      <c r="FT12" s="303">
        <v>0.10531098239667498</v>
      </c>
      <c r="FU12" s="303">
        <v>0.10425937157096177</v>
      </c>
      <c r="FV12" s="303">
        <v>9.953231988585004E-2</v>
      </c>
      <c r="FW12" s="303">
        <v>0.1042112497561781</v>
      </c>
      <c r="FX12" s="303">
        <v>0.10159678825543265</v>
      </c>
      <c r="FY12" s="303">
        <v>8.3617912585665102E-2</v>
      </c>
      <c r="FZ12" s="303">
        <v>7.9000000000000001E-2</v>
      </c>
      <c r="GA12" s="303">
        <v>7.130609243710781E-2</v>
      </c>
      <c r="GB12" s="303">
        <v>6.8939208358318377E-2</v>
      </c>
      <c r="GC12" s="303">
        <v>5.9086629651508911E-2</v>
      </c>
      <c r="GD12" s="303">
        <v>6.4894555741433393E-2</v>
      </c>
      <c r="GE12" s="303">
        <v>6.0525126915708681E-2</v>
      </c>
      <c r="GF12" s="303">
        <v>6.7062955427943313E-2</v>
      </c>
      <c r="GG12" s="303">
        <v>7.554676016888652E-2</v>
      </c>
      <c r="GH12" s="303">
        <v>6.7448019342426155E-2</v>
      </c>
      <c r="GI12" s="303">
        <v>6.7401210465271366E-2</v>
      </c>
      <c r="GJ12" s="303">
        <v>5.399909411663726E-2</v>
      </c>
      <c r="GK12" s="303">
        <v>5.7579074472316208E-2</v>
      </c>
      <c r="GL12" s="303">
        <v>7.2539206949983046E-2</v>
      </c>
      <c r="GM12" s="303">
        <v>6.4731240717449165E-2</v>
      </c>
      <c r="GN12" s="303">
        <v>6.7214850494218686E-2</v>
      </c>
      <c r="GO12" s="303">
        <v>7.8541339067334362E-2</v>
      </c>
      <c r="GP12" s="303">
        <v>7.6453067544972567E-2</v>
      </c>
      <c r="GQ12" s="303">
        <v>7.4984028913507014E-2</v>
      </c>
      <c r="GR12" s="303">
        <v>8.2745353110602868E-2</v>
      </c>
      <c r="GS12" s="303">
        <v>9.1849069194508359E-2</v>
      </c>
      <c r="GT12" s="303">
        <v>8.8478397402919545E-2</v>
      </c>
      <c r="GU12" s="303">
        <v>0.11398883282633199</v>
      </c>
      <c r="GV12" s="303">
        <v>0.11054370710501592</v>
      </c>
      <c r="GW12" s="303">
        <v>0.10927301200532888</v>
      </c>
      <c r="GX12" s="303">
        <v>0.10640726281833707</v>
      </c>
      <c r="GY12" s="303">
        <v>0.10829471273418037</v>
      </c>
      <c r="GZ12" s="303">
        <v>0.1050977762515802</v>
      </c>
      <c r="HA12" s="303">
        <v>0.10816209112047304</v>
      </c>
      <c r="HB12" s="303">
        <v>0.11187007024529416</v>
      </c>
      <c r="HC12" s="303">
        <v>0.10909112367922325</v>
      </c>
      <c r="HD12" s="303">
        <v>0.10973786410375055</v>
      </c>
      <c r="HE12" s="303">
        <f>HE15</f>
        <v>0.11069191122523817</v>
      </c>
      <c r="HF12" s="303">
        <f t="shared" ref="HF12" si="1">HF15</f>
        <v>0.10991886981323316</v>
      </c>
      <c r="HG12" s="303">
        <f>HG15</f>
        <v>0.11916007261954473</v>
      </c>
      <c r="HH12" s="303">
        <f>HH15</f>
        <v>0.116181808976197</v>
      </c>
      <c r="HI12" s="303">
        <f>HI15</f>
        <v>0.11635116652819701</v>
      </c>
      <c r="HJ12" s="303">
        <f>HJ15</f>
        <v>0.114478584662337</v>
      </c>
      <c r="HK12" s="303">
        <v>0.1140825663613</v>
      </c>
      <c r="HL12" s="303">
        <v>0.118500583523729</v>
      </c>
      <c r="HM12" s="303">
        <v>0.11389252555859899</v>
      </c>
      <c r="HN12" s="303">
        <v>0.114388036029501</v>
      </c>
      <c r="HO12" s="454">
        <v>0.11621981113587</v>
      </c>
      <c r="HP12" s="454">
        <v>0.112946183837541</v>
      </c>
      <c r="HQ12" s="455">
        <v>0.11497535949716001</v>
      </c>
      <c r="HR12" s="454">
        <v>0.115408485382022</v>
      </c>
      <c r="HS12" s="454">
        <v>0.120612217014131</v>
      </c>
      <c r="HT12" s="454">
        <v>0.117648128802785</v>
      </c>
      <c r="HU12" s="454">
        <v>0.11901363069374001</v>
      </c>
      <c r="HV12" s="454">
        <v>0.114648050566294</v>
      </c>
      <c r="HW12" s="454">
        <v>0.11260000000000001</v>
      </c>
      <c r="HX12" s="454">
        <v>0.114792240592205</v>
      </c>
      <c r="HY12" s="454">
        <v>0.119884169649749</v>
      </c>
      <c r="HZ12" s="454">
        <v>0.11884692612833</v>
      </c>
      <c r="IA12" s="454">
        <v>0.11592015035333</v>
      </c>
      <c r="IB12" s="454">
        <v>0.114002648758935</v>
      </c>
      <c r="IC12" s="454">
        <v>0.11716508791756</v>
      </c>
      <c r="ID12" s="454">
        <v>0.11869787772458081</v>
      </c>
      <c r="IE12" s="454">
        <v>0.12277869535184037</v>
      </c>
      <c r="IF12" s="592">
        <v>0.117034788028378</v>
      </c>
      <c r="IG12" s="592">
        <v>0.12029559909597599</v>
      </c>
      <c r="IH12" s="592">
        <v>0.116612476418475</v>
      </c>
      <c r="II12" s="592">
        <v>0.118424677313587</v>
      </c>
    </row>
    <row r="13" spans="1:243" ht="15" customHeight="1">
      <c r="A13" s="304" t="s">
        <v>165</v>
      </c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05"/>
      <c r="CM13" s="305"/>
      <c r="CN13" s="305"/>
      <c r="CO13" s="305"/>
      <c r="CP13" s="305"/>
      <c r="CQ13" s="305"/>
      <c r="CR13" s="305"/>
      <c r="CS13" s="305"/>
      <c r="CT13" s="303">
        <v>0.17</v>
      </c>
      <c r="CU13" s="310">
        <v>0.16399999999999998</v>
      </c>
      <c r="CV13" s="303">
        <v>0.17800000000000002</v>
      </c>
      <c r="CW13" s="303">
        <v>0.17600000000000002</v>
      </c>
      <c r="CX13" s="303">
        <v>0.17199999999999999</v>
      </c>
      <c r="CY13" s="303">
        <v>0.17300000000000001</v>
      </c>
      <c r="CZ13" s="303">
        <v>0.17499999999999999</v>
      </c>
      <c r="DA13" s="303">
        <v>0.1763704197040894</v>
      </c>
      <c r="DB13" s="303">
        <v>0.16266361866593207</v>
      </c>
      <c r="DC13" s="303">
        <v>0.16917403821711788</v>
      </c>
      <c r="DD13" s="303">
        <v>0.17103386605863713</v>
      </c>
      <c r="DE13" s="303">
        <v>0.16898918211348682</v>
      </c>
      <c r="DF13" s="303">
        <v>0.1687036274237575</v>
      </c>
      <c r="DG13" s="303">
        <v>0.17999006910249321</v>
      </c>
      <c r="DH13" s="303">
        <v>0.1757369384902735</v>
      </c>
      <c r="DI13" s="303">
        <v>0.18600000000000003</v>
      </c>
      <c r="DJ13" s="303">
        <v>0.184</v>
      </c>
      <c r="DK13" s="303">
        <v>0.182</v>
      </c>
      <c r="DL13" s="303">
        <v>0.18403214466823614</v>
      </c>
      <c r="DM13" s="303">
        <v>0.19130335658420169</v>
      </c>
      <c r="DN13" s="303">
        <v>0.17640297187037732</v>
      </c>
      <c r="DO13" s="303">
        <v>0.18608623499002566</v>
      </c>
      <c r="DP13" s="303">
        <v>0.18464480186440835</v>
      </c>
      <c r="DQ13" s="303">
        <v>0.18334516752900551</v>
      </c>
      <c r="DR13" s="303">
        <v>0.190536866085599</v>
      </c>
      <c r="DS13" s="303">
        <v>0.19059818824589872</v>
      </c>
      <c r="DT13" s="303">
        <v>0.17888251412070683</v>
      </c>
      <c r="DU13" s="303">
        <v>0.17452547839929719</v>
      </c>
      <c r="DV13" s="303">
        <v>0.17184166905458129</v>
      </c>
      <c r="DW13" s="303">
        <v>0.16880182208695607</v>
      </c>
      <c r="DX13" s="303">
        <v>0.172720292650312</v>
      </c>
      <c r="DY13" s="303">
        <v>0.18404599225446991</v>
      </c>
      <c r="DZ13" s="303">
        <v>0.19399999999999998</v>
      </c>
      <c r="EA13" s="303">
        <v>0.19712931321637644</v>
      </c>
      <c r="EB13" s="303">
        <v>0.19730341539886539</v>
      </c>
      <c r="EC13" s="303">
        <v>0.19114413063363603</v>
      </c>
      <c r="ED13" s="303">
        <v>0.19583686207827786</v>
      </c>
      <c r="EE13" s="303">
        <v>0.19141050220680417</v>
      </c>
      <c r="EF13" s="303">
        <v>0.19346563247674495</v>
      </c>
      <c r="EG13" s="303">
        <v>0.19441735979349561</v>
      </c>
      <c r="EH13" s="303">
        <v>0.19800000000000001</v>
      </c>
      <c r="EI13" s="303">
        <v>0.19899999999999998</v>
      </c>
      <c r="EJ13" s="303">
        <v>0.19697326824689135</v>
      </c>
      <c r="EK13" s="303">
        <v>0.19777663995321582</v>
      </c>
      <c r="EL13" s="303">
        <v>0.19735597470192817</v>
      </c>
      <c r="EM13" s="303">
        <v>0.19706733944112961</v>
      </c>
      <c r="EN13" s="303">
        <v>0.19413139844121197</v>
      </c>
      <c r="EO13" s="303">
        <v>0.18649930791578742</v>
      </c>
      <c r="EP13" s="303">
        <v>0.19225069245456047</v>
      </c>
      <c r="EQ13" s="303">
        <v>0.18942324253903048</v>
      </c>
      <c r="ER13" s="303">
        <v>0.18904731561477958</v>
      </c>
      <c r="ES13" s="454">
        <v>0.19089999999999999</v>
      </c>
      <c r="ET13" s="454">
        <v>0.185</v>
      </c>
      <c r="EU13" s="454">
        <v>0.17739999999999997</v>
      </c>
      <c r="EV13" s="303">
        <v>0.17635857473206748</v>
      </c>
      <c r="EW13" s="303">
        <v>0.17999806462636644</v>
      </c>
      <c r="EX13" s="303">
        <v>0.17600000000000002</v>
      </c>
      <c r="EY13" s="303">
        <v>0.17530066793800633</v>
      </c>
      <c r="EZ13" s="303">
        <v>0.16988692330621688</v>
      </c>
      <c r="FA13" s="303">
        <v>0.16699999999999998</v>
      </c>
      <c r="FB13" s="303">
        <v>0.17100000000000001</v>
      </c>
      <c r="FC13" s="303">
        <v>0.17010808942074193</v>
      </c>
      <c r="FD13" s="303">
        <v>0.17066568928765602</v>
      </c>
      <c r="FE13" s="303">
        <v>0.17280520897011301</v>
      </c>
      <c r="FF13" s="303">
        <v>0.17100000000000001</v>
      </c>
      <c r="FG13" s="303">
        <v>0.16879999999999998</v>
      </c>
      <c r="FH13" s="303">
        <v>0.16969403321993962</v>
      </c>
      <c r="FI13" s="303">
        <v>0.16897533779012999</v>
      </c>
      <c r="FJ13" s="303">
        <v>0.16678708082430119</v>
      </c>
      <c r="FK13" s="303">
        <v>0.16685835885023209</v>
      </c>
      <c r="FL13" s="454">
        <v>0.16810765883603834</v>
      </c>
      <c r="FM13" s="454">
        <v>0.16581647173394709</v>
      </c>
      <c r="FN13" s="454">
        <v>0.16812325244365361</v>
      </c>
      <c r="FO13" s="454">
        <v>0.16647337796537445</v>
      </c>
      <c r="FP13" s="454">
        <v>0.16409794635298991</v>
      </c>
      <c r="FQ13" s="454">
        <v>0.16458646173187902</v>
      </c>
      <c r="FR13" s="454">
        <v>0.16220668067995259</v>
      </c>
      <c r="FS13" s="454">
        <v>0.16062419710182596</v>
      </c>
      <c r="FT13" s="454">
        <v>0.15285319139043277</v>
      </c>
      <c r="FU13" s="454">
        <v>0.15981080199756106</v>
      </c>
      <c r="FV13" s="454">
        <v>0.16193087007873083</v>
      </c>
      <c r="FW13" s="454">
        <v>0.15709532404818899</v>
      </c>
      <c r="FX13" s="454">
        <v>0.15534351173279068</v>
      </c>
      <c r="FY13" s="454">
        <v>0.14365900843535345</v>
      </c>
      <c r="FZ13" s="454">
        <v>0.152</v>
      </c>
      <c r="GA13" s="454">
        <v>0.15184842524449488</v>
      </c>
      <c r="GB13" s="454">
        <v>0.13357981422153109</v>
      </c>
      <c r="GC13" s="454">
        <v>0.11926263821119569</v>
      </c>
      <c r="GD13" s="454">
        <v>0.11527216885079823</v>
      </c>
      <c r="GE13" s="454">
        <v>0.12080978490082771</v>
      </c>
      <c r="GF13" s="454">
        <v>0.12764932890234676</v>
      </c>
      <c r="GG13" s="454">
        <v>0.1338739969297422</v>
      </c>
      <c r="GH13" s="454">
        <v>0.136613264743534</v>
      </c>
      <c r="GI13" s="454">
        <v>0.13795858926855714</v>
      </c>
      <c r="GJ13" s="454">
        <v>0.13832057490312075</v>
      </c>
      <c r="GK13" s="454">
        <v>0.13172840510112502</v>
      </c>
      <c r="GL13" s="454">
        <v>0.14085229308343497</v>
      </c>
      <c r="GM13" s="454">
        <v>0.14140847056320813</v>
      </c>
      <c r="GN13" s="454">
        <v>0.14339280936950968</v>
      </c>
      <c r="GO13" s="454">
        <v>0.14253925761541564</v>
      </c>
      <c r="GP13" s="454">
        <v>0.1384640973604894</v>
      </c>
      <c r="GQ13" s="454">
        <v>0.14234609708550944</v>
      </c>
      <c r="GR13" s="454">
        <v>0.13987626577736034</v>
      </c>
      <c r="GS13" s="454">
        <v>0.14360346865001833</v>
      </c>
      <c r="GT13" s="454">
        <v>0.14418208490617704</v>
      </c>
      <c r="GU13" s="454">
        <v>0.148342597537093</v>
      </c>
      <c r="GV13" s="454">
        <v>0.14912831250836744</v>
      </c>
      <c r="GW13" s="454">
        <v>0.15174079310796473</v>
      </c>
      <c r="GX13" s="454">
        <v>0.15901863200861399</v>
      </c>
      <c r="GY13" s="454">
        <v>0.1576111359709477</v>
      </c>
      <c r="GZ13" s="454">
        <v>0.16294098800703063</v>
      </c>
      <c r="HA13" s="454">
        <v>0.1643</v>
      </c>
      <c r="HB13" s="454">
        <v>0.16307053224074952</v>
      </c>
      <c r="HC13" s="454">
        <v>0.16326653497228463</v>
      </c>
      <c r="HD13" s="454">
        <v>0.16106794660805229</v>
      </c>
      <c r="HE13" s="454">
        <v>0.16309415134655211</v>
      </c>
      <c r="HF13" s="454">
        <v>0.16521158764991256</v>
      </c>
      <c r="HG13" s="454">
        <v>0.16269853171147053</v>
      </c>
      <c r="HH13" s="307">
        <v>0.16032085768485399</v>
      </c>
      <c r="HI13" s="307">
        <v>0.159724991664209</v>
      </c>
      <c r="HJ13" s="307">
        <v>0.16739254855931299</v>
      </c>
      <c r="HK13" s="469">
        <v>0.167257114845456</v>
      </c>
      <c r="HL13" s="469">
        <v>0.167622639747767</v>
      </c>
      <c r="HM13" s="469">
        <v>0.16656735920322599</v>
      </c>
      <c r="HN13" s="469">
        <v>0.16193217936548199</v>
      </c>
      <c r="HO13" s="454">
        <v>0.15999180704991101</v>
      </c>
      <c r="HP13" s="454">
        <v>0.15911292976713401</v>
      </c>
      <c r="HQ13" s="455">
        <v>0.16492922614185701</v>
      </c>
      <c r="HR13" s="454">
        <v>0.167917455754613</v>
      </c>
      <c r="HS13" s="454">
        <v>0.166849734449519</v>
      </c>
      <c r="HT13" s="454">
        <v>0.165772764927231</v>
      </c>
      <c r="HU13" s="454">
        <v>0.16322004660855399</v>
      </c>
      <c r="HV13" s="454">
        <v>0.166376326509662</v>
      </c>
      <c r="HW13" s="454">
        <v>0.16719999999999999</v>
      </c>
      <c r="HX13" s="454">
        <v>0.16628442603113799</v>
      </c>
      <c r="HY13" s="454">
        <v>0.16615294543484199</v>
      </c>
      <c r="HZ13" s="454">
        <v>0.16563579660969199</v>
      </c>
      <c r="IA13" s="454">
        <v>0.16813131696998801</v>
      </c>
      <c r="IB13" s="454">
        <v>0.16868874861320399</v>
      </c>
      <c r="IC13" s="454">
        <v>0.16804381731368401</v>
      </c>
      <c r="ID13" s="454">
        <v>0.1691859532603264</v>
      </c>
      <c r="IE13" s="454">
        <v>0.16967001838852319</v>
      </c>
      <c r="IF13" s="592">
        <v>0.16995436655796001</v>
      </c>
      <c r="IG13" s="592">
        <v>0.16705087332256</v>
      </c>
      <c r="IH13" s="592">
        <v>0.169951940403125</v>
      </c>
      <c r="II13" s="592">
        <v>0.17085232916881901</v>
      </c>
    </row>
    <row r="14" spans="1:243" ht="15" customHeight="1">
      <c r="A14" s="304" t="s">
        <v>166</v>
      </c>
      <c r="B14" s="305">
        <v>0.17800000000000002</v>
      </c>
      <c r="C14" s="305">
        <v>0.15359999999999999</v>
      </c>
      <c r="D14" s="305">
        <v>0.1583</v>
      </c>
      <c r="E14" s="305">
        <v>0.16200000000000001</v>
      </c>
      <c r="F14" s="305">
        <v>0.16600000000000001</v>
      </c>
      <c r="G14" s="305">
        <v>0.159</v>
      </c>
      <c r="H14" s="305">
        <v>0.16829999999999998</v>
      </c>
      <c r="I14" s="305">
        <v>0.16300000000000001</v>
      </c>
      <c r="J14" s="305">
        <v>0.15251692534682371</v>
      </c>
      <c r="K14" s="305">
        <v>0.16104867123751496</v>
      </c>
      <c r="L14" s="305">
        <v>0.14400000000000002</v>
      </c>
      <c r="M14" s="305">
        <v>0.155</v>
      </c>
      <c r="N14" s="305">
        <v>0.151</v>
      </c>
      <c r="O14" s="305">
        <v>0.15679999999999999</v>
      </c>
      <c r="P14" s="305">
        <v>0.13200000000000001</v>
      </c>
      <c r="Q14" s="305">
        <v>0.16300000000000001</v>
      </c>
      <c r="R14" s="305">
        <v>0.1411</v>
      </c>
      <c r="S14" s="305">
        <v>0.155</v>
      </c>
      <c r="T14" s="305">
        <v>0.14460000000000001</v>
      </c>
      <c r="U14" s="305">
        <v>0.12</v>
      </c>
      <c r="V14" s="305">
        <v>0.12869999999999998</v>
      </c>
      <c r="W14" s="305">
        <v>0.13800000000000001</v>
      </c>
      <c r="X14" s="305">
        <v>0.13400000000000001</v>
      </c>
      <c r="Y14" s="305">
        <v>0.14199999999999999</v>
      </c>
      <c r="Z14" s="305">
        <v>0.13900000000000001</v>
      </c>
      <c r="AA14" s="305">
        <v>0.16300000000000001</v>
      </c>
      <c r="AB14" s="305">
        <v>0.13800000000000001</v>
      </c>
      <c r="AC14" s="305">
        <v>0.13900000000000001</v>
      </c>
      <c r="AD14" s="305">
        <v>0.17100000000000001</v>
      </c>
      <c r="AE14" s="305">
        <v>0.15</v>
      </c>
      <c r="AF14" s="305">
        <v>0.14400000000000002</v>
      </c>
      <c r="AG14" s="305">
        <v>0.152</v>
      </c>
      <c r="AH14" s="305">
        <v>0.157</v>
      </c>
      <c r="AI14" s="305">
        <v>0.16699999999999998</v>
      </c>
      <c r="AJ14" s="305">
        <v>0.16</v>
      </c>
      <c r="AK14" s="305">
        <v>0.16800000000000001</v>
      </c>
      <c r="AL14" s="305">
        <v>0.17499999999999999</v>
      </c>
      <c r="AM14" s="305">
        <v>0.17</v>
      </c>
      <c r="AN14" s="305">
        <v>0.19399999999999998</v>
      </c>
      <c r="AO14" s="305">
        <v>0.19870000000000002</v>
      </c>
      <c r="AP14" s="305">
        <v>0.17600000000000002</v>
      </c>
      <c r="AQ14" s="305">
        <v>0.16300000000000001</v>
      </c>
      <c r="AR14" s="305">
        <v>0.17639636861129801</v>
      </c>
      <c r="AS14" s="305">
        <v>0.159</v>
      </c>
      <c r="AT14" s="305">
        <v>0.1479127746698006</v>
      </c>
      <c r="AU14" s="305">
        <v>0.15849071927212829</v>
      </c>
      <c r="AV14" s="305">
        <v>0.16399999999999998</v>
      </c>
      <c r="AW14" s="305">
        <v>0.16508022717713974</v>
      </c>
      <c r="AX14" s="305">
        <v>0.15382033795887737</v>
      </c>
      <c r="AY14" s="305">
        <v>0.1494082106832966</v>
      </c>
      <c r="AZ14" s="305">
        <v>0.14934331405420448</v>
      </c>
      <c r="BA14" s="305">
        <v>0.1557305408432943</v>
      </c>
      <c r="BB14" s="305">
        <v>0.14488688781475328</v>
      </c>
      <c r="BC14" s="305">
        <v>0.13991220294298945</v>
      </c>
      <c r="BD14" s="305">
        <v>0.14330068349836367</v>
      </c>
      <c r="BE14" s="305">
        <v>0.13977964901540724</v>
      </c>
      <c r="BF14" s="305">
        <v>0.1406302723733143</v>
      </c>
      <c r="BG14" s="305">
        <v>0.13794813959606397</v>
      </c>
      <c r="BH14" s="305">
        <v>0.12889566356268001</v>
      </c>
      <c r="BI14" s="305">
        <v>0.12635069649464264</v>
      </c>
      <c r="BJ14" s="305">
        <v>0.12460552377049693</v>
      </c>
      <c r="BK14" s="305">
        <v>0.12195633697900997</v>
      </c>
      <c r="BL14" s="305">
        <v>0.13028728358252201</v>
      </c>
      <c r="BM14" s="305">
        <v>0.12932592473971069</v>
      </c>
      <c r="BN14" s="305">
        <v>0.14303789412590012</v>
      </c>
      <c r="BO14" s="305">
        <v>0.12273798224910829</v>
      </c>
      <c r="BP14" s="305">
        <v>0.12195623493894057</v>
      </c>
      <c r="BQ14" s="305">
        <v>0.1271880822877425</v>
      </c>
      <c r="BR14" s="305">
        <v>0.12101095876200875</v>
      </c>
      <c r="BS14" s="305">
        <v>0.13292130823115372</v>
      </c>
      <c r="BT14" s="305">
        <v>0.12154899598876395</v>
      </c>
      <c r="BU14" s="305">
        <v>0.12092640673716186</v>
      </c>
      <c r="BV14" s="305">
        <v>0.13024901337501193</v>
      </c>
      <c r="BW14" s="305">
        <v>0.13995443560387555</v>
      </c>
      <c r="BX14" s="305">
        <v>0.12352002390722086</v>
      </c>
      <c r="BY14" s="305">
        <v>0.1239065931190029</v>
      </c>
      <c r="BZ14" s="305">
        <v>0.12940791563731749</v>
      </c>
      <c r="CA14" s="305">
        <v>0.12935043515354003</v>
      </c>
      <c r="CB14" s="305">
        <v>0.12934974996450255</v>
      </c>
      <c r="CC14" s="305">
        <v>0.14067057088065821</v>
      </c>
      <c r="CD14" s="305">
        <v>0.14246239287923357</v>
      </c>
      <c r="CE14" s="305">
        <v>0.14397593453343849</v>
      </c>
      <c r="CF14" s="305">
        <v>0.13337600464660115</v>
      </c>
      <c r="CG14" s="305">
        <v>0.13469196071634187</v>
      </c>
      <c r="CH14" s="305">
        <v>0.13600000000000001</v>
      </c>
      <c r="CI14" s="305">
        <v>0.13100000000000001</v>
      </c>
      <c r="CJ14" s="305">
        <v>0.14163243895042532</v>
      </c>
      <c r="CK14" s="305">
        <v>0.13200000000000001</v>
      </c>
      <c r="CL14" s="305">
        <v>0.13241955514208611</v>
      </c>
      <c r="CM14" s="305">
        <v>0.12336926793249914</v>
      </c>
      <c r="CN14" s="305">
        <v>0.128</v>
      </c>
      <c r="CO14" s="305">
        <v>0.125</v>
      </c>
      <c r="CP14" s="305">
        <v>0.121</v>
      </c>
      <c r="CQ14" s="305">
        <v>0.12021278281153451</v>
      </c>
      <c r="CR14" s="305">
        <v>0.12287635481295364</v>
      </c>
      <c r="CS14" s="305">
        <v>0.127</v>
      </c>
      <c r="CT14" s="303">
        <v>0.124</v>
      </c>
      <c r="CU14" s="303">
        <v>0.13800000000000001</v>
      </c>
      <c r="CV14" s="310">
        <v>0.127</v>
      </c>
      <c r="CW14" s="303">
        <v>0.121</v>
      </c>
      <c r="CX14" s="303">
        <v>0.121</v>
      </c>
      <c r="CY14" s="303">
        <v>0.124</v>
      </c>
      <c r="CZ14" s="303">
        <v>0.13300000000000001</v>
      </c>
      <c r="DA14" s="303">
        <v>0.13500000000000001</v>
      </c>
      <c r="DB14" s="303">
        <v>0.13750631150061099</v>
      </c>
      <c r="DC14" s="303">
        <v>0.12486296031864576</v>
      </c>
      <c r="DD14" s="303">
        <v>0.12689517396055167</v>
      </c>
      <c r="DE14" s="303">
        <v>0.12944418657021084</v>
      </c>
      <c r="DF14" s="303">
        <v>0.13633587323905175</v>
      </c>
      <c r="DG14" s="303">
        <v>0.14172822257227899</v>
      </c>
      <c r="DH14" s="303">
        <v>0.11676559899122886</v>
      </c>
      <c r="DI14" s="303">
        <v>0.12924731678629248</v>
      </c>
      <c r="DJ14" s="303">
        <v>0.12868173065402605</v>
      </c>
      <c r="DK14" s="303">
        <v>0.11797954079013119</v>
      </c>
      <c r="DL14" s="303">
        <v>0.12569463665895883</v>
      </c>
      <c r="DM14" s="303">
        <v>0.12247853075177156</v>
      </c>
      <c r="DN14" s="303">
        <v>0.10480780002100232</v>
      </c>
      <c r="DO14" s="303">
        <v>0.11403283500551148</v>
      </c>
      <c r="DP14" s="303">
        <v>0.12061619716318259</v>
      </c>
      <c r="DQ14" s="303">
        <v>0.11954793891854511</v>
      </c>
      <c r="DR14" s="303">
        <v>0.12263641827328098</v>
      </c>
      <c r="DS14" s="303">
        <v>0.12578475153146987</v>
      </c>
      <c r="DT14" s="303">
        <v>0.12355389570709438</v>
      </c>
      <c r="DU14" s="303">
        <v>0.11199670430106781</v>
      </c>
      <c r="DV14" s="303">
        <v>0.11673477767815622</v>
      </c>
      <c r="DW14" s="303">
        <v>0.10708762240773746</v>
      </c>
      <c r="DX14" s="303">
        <v>0.13163566716614594</v>
      </c>
      <c r="DY14" s="303">
        <v>0.13333745399132138</v>
      </c>
      <c r="DZ14" s="303">
        <v>0.12521307073547702</v>
      </c>
      <c r="EA14" s="303">
        <v>0.12518867049673171</v>
      </c>
      <c r="EB14" s="303">
        <v>0.12814290214008087</v>
      </c>
      <c r="EC14" s="303">
        <v>0.12958629114579348</v>
      </c>
      <c r="ED14" s="303">
        <v>0.12274172153940974</v>
      </c>
      <c r="EE14" s="303">
        <v>0.11433270577170136</v>
      </c>
      <c r="EF14" s="303">
        <v>0.11128324778736413</v>
      </c>
      <c r="EG14" s="303">
        <v>0.130532971492831</v>
      </c>
      <c r="EH14" s="303">
        <v>0.12056902079015117</v>
      </c>
      <c r="EI14" s="303">
        <v>0.12540076389655855</v>
      </c>
      <c r="EJ14" s="303">
        <v>0.11746129181736403</v>
      </c>
      <c r="EK14" s="303">
        <v>0.11654915289228293</v>
      </c>
      <c r="EL14" s="303">
        <v>0.11573309141263563</v>
      </c>
      <c r="EM14" s="303">
        <v>9.7669872921283971E-2</v>
      </c>
      <c r="EN14" s="303">
        <v>0.11765048638147617</v>
      </c>
      <c r="EO14" s="303">
        <v>0.11619881970790066</v>
      </c>
      <c r="EP14" s="303">
        <v>0.10809663006763819</v>
      </c>
      <c r="EQ14" s="303">
        <v>0.11484796351557694</v>
      </c>
      <c r="ER14" s="303">
        <v>0.11307896238235086</v>
      </c>
      <c r="ES14" s="454">
        <v>0.10244654759161508</v>
      </c>
      <c r="ET14" s="454">
        <v>0.10112164514536666</v>
      </c>
      <c r="EU14" s="454">
        <v>0.10177364199194723</v>
      </c>
      <c r="EV14" s="303">
        <v>0.10435388920460165</v>
      </c>
      <c r="EW14" s="303">
        <v>0.10207485369103184</v>
      </c>
      <c r="EX14" s="303">
        <v>9.8000000000000004E-2</v>
      </c>
      <c r="EY14" s="303">
        <v>0.10020766445157252</v>
      </c>
      <c r="EZ14" s="303">
        <v>0.10502462911637946</v>
      </c>
      <c r="FA14" s="303">
        <v>8.8000000000000009E-2</v>
      </c>
      <c r="FB14" s="303">
        <v>9.6000000000000002E-2</v>
      </c>
      <c r="FC14" s="303">
        <v>0.11062696573777206</v>
      </c>
      <c r="FD14" s="303">
        <v>0.10300000000000001</v>
      </c>
      <c r="FE14" s="303">
        <v>9.4524404553225361E-2</v>
      </c>
      <c r="FF14" s="303">
        <v>0.10099999999999999</v>
      </c>
      <c r="FG14" s="303">
        <v>0.10865401550359825</v>
      </c>
      <c r="FH14" s="303">
        <v>9.8184029355660091E-2</v>
      </c>
      <c r="FI14" s="303">
        <v>0.10384636386725105</v>
      </c>
      <c r="FJ14" s="303">
        <v>9.8628914249801303E-2</v>
      </c>
      <c r="FK14" s="303">
        <v>8.9000784455969165E-2</v>
      </c>
      <c r="FL14" s="454">
        <v>0.10658827995015993</v>
      </c>
      <c r="FM14" s="454">
        <v>8.6967747063593351E-2</v>
      </c>
      <c r="FN14" s="454">
        <v>9.9130619267972453E-2</v>
      </c>
      <c r="FO14" s="454">
        <v>0.10320735838110934</v>
      </c>
      <c r="FP14" s="454">
        <v>0.10492194030865183</v>
      </c>
      <c r="FQ14" s="454">
        <v>0.1058812527658879</v>
      </c>
      <c r="FR14" s="454">
        <v>0.10733145773493012</v>
      </c>
      <c r="FS14" s="454">
        <v>0.10343462752269675</v>
      </c>
      <c r="FT14" s="454">
        <v>0.10627210060470091</v>
      </c>
      <c r="FU14" s="454">
        <v>0.112317009861244</v>
      </c>
      <c r="FV14" s="454">
        <v>0.10954506039350871</v>
      </c>
      <c r="FW14" s="454">
        <v>0.10093749301667237</v>
      </c>
      <c r="FX14" s="454">
        <v>0.10225175841044795</v>
      </c>
      <c r="FY14" s="454">
        <v>9.8308559992486277E-2</v>
      </c>
      <c r="FZ14" s="454">
        <v>9.0307374527103496E-2</v>
      </c>
      <c r="GA14" s="454">
        <v>9.330484128384553E-2</v>
      </c>
      <c r="GB14" s="454">
        <v>8.5756415856966459E-2</v>
      </c>
      <c r="GC14" s="454">
        <v>8.8717765898711304E-2</v>
      </c>
      <c r="GD14" s="454">
        <v>8.5312845315326291E-2</v>
      </c>
      <c r="GE14" s="454">
        <v>7.6244752693612292E-2</v>
      </c>
      <c r="GF14" s="454">
        <v>9.6352225565814215E-2</v>
      </c>
      <c r="GG14" s="454">
        <v>8.3460147401124299E-2</v>
      </c>
      <c r="GH14" s="454">
        <v>8.8658535583268042E-2</v>
      </c>
      <c r="GI14" s="454">
        <v>8.2431360401544737E-2</v>
      </c>
      <c r="GJ14" s="454">
        <v>8.3036204073550848E-2</v>
      </c>
      <c r="GK14" s="454">
        <v>7.7648719801374805E-2</v>
      </c>
      <c r="GL14" s="454">
        <v>8.2796415168145232E-2</v>
      </c>
      <c r="GM14" s="454">
        <v>8.9770854638571901E-2</v>
      </c>
      <c r="GN14" s="454">
        <v>8.3726271599990257E-2</v>
      </c>
      <c r="GO14" s="454">
        <v>7.6586925400432215E-2</v>
      </c>
      <c r="GP14" s="454">
        <v>9.3570762117592729E-2</v>
      </c>
      <c r="GQ14" s="454">
        <v>8.8410204134034026E-2</v>
      </c>
      <c r="GR14" s="454">
        <v>9.9029906170271145E-2</v>
      </c>
      <c r="GS14" s="454">
        <v>7.6713823229030767E-2</v>
      </c>
      <c r="GT14" s="454">
        <v>0.10422733621997995</v>
      </c>
      <c r="GU14" s="454">
        <v>9.2805245662062039E-2</v>
      </c>
      <c r="GV14" s="454">
        <v>0.10546793003725208</v>
      </c>
      <c r="GW14" s="454">
        <v>0.10153137078789364</v>
      </c>
      <c r="GX14" s="454">
        <v>8.8068261948799909E-2</v>
      </c>
      <c r="GY14" s="454">
        <v>8.3277114801485169E-2</v>
      </c>
      <c r="GZ14" s="454">
        <v>0.1032580858168418</v>
      </c>
      <c r="HA14" s="454">
        <v>0.10171093779689031</v>
      </c>
      <c r="HB14" s="454">
        <v>9.545979811073485E-2</v>
      </c>
      <c r="HC14" s="454">
        <v>9.8409551995695926E-2</v>
      </c>
      <c r="HD14" s="454">
        <v>0.11001597518727349</v>
      </c>
      <c r="HE14" s="454">
        <v>0.10249825706517102</v>
      </c>
      <c r="HF14" s="454">
        <v>0.10317555977515226</v>
      </c>
      <c r="HG14" s="454">
        <v>0.10851660850860359</v>
      </c>
      <c r="HH14" s="307">
        <v>0.117261976909201</v>
      </c>
      <c r="HI14" s="307">
        <v>0.104665075036162</v>
      </c>
      <c r="HJ14" s="307">
        <v>0.100543982480059</v>
      </c>
      <c r="HK14" s="469">
        <v>9.4438625215197206E-2</v>
      </c>
      <c r="HL14" s="469">
        <v>0.106920935742761</v>
      </c>
      <c r="HM14" s="469">
        <v>9.0756732644523497E-2</v>
      </c>
      <c r="HN14" s="469">
        <v>9.2628667626746597E-2</v>
      </c>
      <c r="HO14" s="454">
        <v>0.10997551727245</v>
      </c>
      <c r="HP14" s="454">
        <v>0.10656207924648201</v>
      </c>
      <c r="HQ14" s="455">
        <v>9.4711157900245202E-2</v>
      </c>
      <c r="HR14" s="454">
        <v>0.10897245953842601</v>
      </c>
      <c r="HS14" s="454">
        <v>9.1144076446926306E-2</v>
      </c>
      <c r="HT14" s="454">
        <v>0.101817582516273</v>
      </c>
      <c r="HU14" s="454">
        <v>9.5960424057635899E-2</v>
      </c>
      <c r="HV14" s="454">
        <v>9.5049591603732303E-2</v>
      </c>
      <c r="HW14" s="454">
        <v>9.3600000000000003E-2</v>
      </c>
      <c r="HX14" s="454">
        <v>0.11084970205613701</v>
      </c>
      <c r="HY14" s="454">
        <v>0.11703139020737</v>
      </c>
      <c r="HZ14" s="454">
        <v>0.109082822400303</v>
      </c>
      <c r="IA14" s="454">
        <v>0.111989252890522</v>
      </c>
      <c r="IB14" s="454">
        <v>0.11127163062611201</v>
      </c>
      <c r="IC14" s="454">
        <v>0.110293779541365</v>
      </c>
      <c r="ID14" s="454">
        <v>0.11212854128002953</v>
      </c>
      <c r="IE14" s="454">
        <v>0.10542209765285791</v>
      </c>
      <c r="IF14" s="592">
        <v>9.3898472264312693E-2</v>
      </c>
      <c r="IG14" s="592">
        <v>9.7452879233164605E-2</v>
      </c>
      <c r="IH14" s="592">
        <v>9.5852999918892706E-2</v>
      </c>
      <c r="II14" s="592">
        <v>0.10119525920080299</v>
      </c>
    </row>
    <row r="15" spans="1:243" ht="15" customHeight="1">
      <c r="A15" s="304" t="s">
        <v>167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05"/>
      <c r="BA15" s="305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305"/>
      <c r="BZ15" s="305"/>
      <c r="CA15" s="305"/>
      <c r="CB15" s="305"/>
      <c r="CC15" s="305"/>
      <c r="CD15" s="305"/>
      <c r="CE15" s="305"/>
      <c r="CF15" s="305"/>
      <c r="CG15" s="305"/>
      <c r="CH15" s="305"/>
      <c r="CI15" s="305"/>
      <c r="CJ15" s="305"/>
      <c r="CK15" s="305"/>
      <c r="CL15" s="305"/>
      <c r="CM15" s="305"/>
      <c r="CN15" s="305"/>
      <c r="CO15" s="305"/>
      <c r="CP15" s="305"/>
      <c r="CQ15" s="305"/>
      <c r="CR15" s="305"/>
      <c r="CS15" s="305"/>
      <c r="CT15" s="303"/>
      <c r="CU15" s="303"/>
      <c r="CV15" s="303"/>
      <c r="CW15" s="303"/>
      <c r="CX15" s="303"/>
      <c r="CY15" s="303"/>
      <c r="CZ15" s="303"/>
      <c r="DA15" s="303"/>
      <c r="DB15" s="303"/>
      <c r="DC15" s="303"/>
      <c r="DD15" s="303"/>
      <c r="DE15" s="303"/>
      <c r="DF15" s="303"/>
      <c r="DG15" s="303"/>
      <c r="DH15" s="303"/>
      <c r="DI15" s="303"/>
      <c r="DJ15" s="303"/>
      <c r="DK15" s="303"/>
      <c r="DL15" s="303"/>
      <c r="DM15" s="303"/>
      <c r="DN15" s="303"/>
      <c r="DO15" s="303"/>
      <c r="DP15" s="303"/>
      <c r="DQ15" s="303"/>
      <c r="DR15" s="303">
        <v>0.129</v>
      </c>
      <c r="DS15" s="303">
        <v>0.127</v>
      </c>
      <c r="DT15" s="303">
        <v>0.12349056331175945</v>
      </c>
      <c r="DU15" s="303">
        <v>0.12023897103596035</v>
      </c>
      <c r="DV15" s="303">
        <v>0.11832354523297761</v>
      </c>
      <c r="DW15" s="303">
        <v>0.12801627827064416</v>
      </c>
      <c r="DX15" s="303">
        <v>0.12849548426222385</v>
      </c>
      <c r="DY15" s="303">
        <v>0.12340142665889749</v>
      </c>
      <c r="DZ15" s="303">
        <v>0.13371914966982129</v>
      </c>
      <c r="EA15" s="303">
        <v>0.13481105605393073</v>
      </c>
      <c r="EB15" s="303">
        <v>0.13341835101561803</v>
      </c>
      <c r="EC15" s="303">
        <v>0.12431644676203604</v>
      </c>
      <c r="ED15" s="303">
        <v>0.13657268152694743</v>
      </c>
      <c r="EE15" s="303">
        <v>0.13219266027950227</v>
      </c>
      <c r="EF15" s="303">
        <v>0.13283919554278328</v>
      </c>
      <c r="EG15" s="303">
        <v>0.12681842245046879</v>
      </c>
      <c r="EH15" s="303">
        <v>0.13212157018466208</v>
      </c>
      <c r="EI15" s="303">
        <v>0.12509465338381029</v>
      </c>
      <c r="EJ15" s="303">
        <v>0.12568935708806314</v>
      </c>
      <c r="EK15" s="303">
        <v>0.12288329900133745</v>
      </c>
      <c r="EL15" s="303">
        <v>0.12401107830000001</v>
      </c>
      <c r="EM15" s="303">
        <v>0.12965909438188514</v>
      </c>
      <c r="EN15" s="303">
        <v>0.12255749346482199</v>
      </c>
      <c r="EO15" s="303">
        <v>0.129659094381885</v>
      </c>
      <c r="EP15" s="303">
        <v>0.123883091820831</v>
      </c>
      <c r="EQ15" s="303">
        <v>0.11929932224716254</v>
      </c>
      <c r="ER15" s="303">
        <v>0.11423812958453686</v>
      </c>
      <c r="ES15" s="454">
        <v>0.11468842053448</v>
      </c>
      <c r="ET15" s="454">
        <v>0.119329601836194</v>
      </c>
      <c r="EU15" s="454">
        <v>0.10829130176021153</v>
      </c>
      <c r="EV15" s="303">
        <v>0.10680814515098133</v>
      </c>
      <c r="EW15" s="303">
        <v>0.12101719568406517</v>
      </c>
      <c r="EX15" s="303">
        <v>0.114</v>
      </c>
      <c r="EY15" s="303">
        <v>0.11708786150071168</v>
      </c>
      <c r="EZ15" s="303">
        <v>0.11637162709146626</v>
      </c>
      <c r="FA15" s="303">
        <v>0.11199999999999999</v>
      </c>
      <c r="FB15" s="303">
        <v>0.106</v>
      </c>
      <c r="FC15" s="303">
        <v>0.10603894214102093</v>
      </c>
      <c r="FD15" s="303">
        <v>0.12707194494493701</v>
      </c>
      <c r="FE15" s="303">
        <v>0.11078072693222202</v>
      </c>
      <c r="FF15" s="303">
        <v>9.4E-2</v>
      </c>
      <c r="FG15" s="303">
        <v>0.10574890332205256</v>
      </c>
      <c r="FH15" s="303">
        <v>0.10332360224390585</v>
      </c>
      <c r="FI15" s="303">
        <v>0.11033416996864817</v>
      </c>
      <c r="FJ15" s="303">
        <v>0.11034100922319666</v>
      </c>
      <c r="FK15" s="303">
        <v>0.11131975920130657</v>
      </c>
      <c r="FL15" s="454">
        <v>0.10950652245260736</v>
      </c>
      <c r="FM15" s="454">
        <v>0.10545271427293045</v>
      </c>
      <c r="FN15" s="454">
        <v>0.1059476030675557</v>
      </c>
      <c r="FO15" s="454">
        <v>9.8109801670732383E-2</v>
      </c>
      <c r="FP15" s="454">
        <v>0.1112986370650806</v>
      </c>
      <c r="FQ15" s="454">
        <v>0.10937460931725999</v>
      </c>
      <c r="FR15" s="454">
        <v>0.10728377281218608</v>
      </c>
      <c r="FS15" s="454">
        <v>0.10029931159000936</v>
      </c>
      <c r="FT15" s="454">
        <v>0.10531098239667498</v>
      </c>
      <c r="FU15" s="454">
        <v>0.10425937157096177</v>
      </c>
      <c r="FV15" s="454">
        <v>9.953231988585004E-2</v>
      </c>
      <c r="FW15" s="454">
        <v>0.1042112497561781</v>
      </c>
      <c r="FX15" s="454">
        <v>0.10159678825543265</v>
      </c>
      <c r="FY15" s="454">
        <v>8.3617912585665102E-2</v>
      </c>
      <c r="FZ15" s="454">
        <v>7.9000000000000001E-2</v>
      </c>
      <c r="GA15" s="454">
        <v>7.130609243710781E-2</v>
      </c>
      <c r="GB15" s="454">
        <v>6.8939208358318377E-2</v>
      </c>
      <c r="GC15" s="454">
        <v>5.9086629651508911E-2</v>
      </c>
      <c r="GD15" s="454">
        <v>6.4894555741433393E-2</v>
      </c>
      <c r="GE15" s="454">
        <v>6.0525126915708681E-2</v>
      </c>
      <c r="GF15" s="454">
        <v>6.7062955427943313E-2</v>
      </c>
      <c r="GG15" s="454">
        <v>7.554676016888652E-2</v>
      </c>
      <c r="GH15" s="454">
        <v>6.7448019342426155E-2</v>
      </c>
      <c r="GI15" s="454">
        <v>6.7401210465271366E-2</v>
      </c>
      <c r="GJ15" s="454">
        <v>5.399909411663726E-2</v>
      </c>
      <c r="GK15" s="454">
        <v>5.7579074472316208E-2</v>
      </c>
      <c r="GL15" s="454">
        <v>7.2539206949983046E-2</v>
      </c>
      <c r="GM15" s="454">
        <v>6.4731240717449165E-2</v>
      </c>
      <c r="GN15" s="454">
        <v>6.7214850494218686E-2</v>
      </c>
      <c r="GO15" s="454">
        <v>7.8541339067334362E-2</v>
      </c>
      <c r="GP15" s="454">
        <v>7.6453067544972567E-2</v>
      </c>
      <c r="GQ15" s="454">
        <v>7.4984028913507014E-2</v>
      </c>
      <c r="GR15" s="454">
        <v>8.2745353110602868E-2</v>
      </c>
      <c r="GS15" s="454">
        <v>9.1849069194508359E-2</v>
      </c>
      <c r="GT15" s="454">
        <v>8.8478397402919545E-2</v>
      </c>
      <c r="GU15" s="454">
        <v>0.11398883282633199</v>
      </c>
      <c r="GV15" s="454">
        <v>0.11054370710501592</v>
      </c>
      <c r="GW15" s="454">
        <v>0.10927301200532888</v>
      </c>
      <c r="GX15" s="454">
        <v>0.10640726281833707</v>
      </c>
      <c r="GY15" s="454">
        <v>0.10829471273418037</v>
      </c>
      <c r="GZ15" s="454">
        <v>0.1050977762515802</v>
      </c>
      <c r="HA15" s="454">
        <v>0.10816209112047304</v>
      </c>
      <c r="HB15" s="454">
        <v>0.11187007024529416</v>
      </c>
      <c r="HC15" s="454">
        <v>0.10909112367922325</v>
      </c>
      <c r="HD15" s="454">
        <v>0.10973786410375055</v>
      </c>
      <c r="HE15" s="454">
        <v>0.11069191122523817</v>
      </c>
      <c r="HF15" s="454">
        <v>0.10991886981323316</v>
      </c>
      <c r="HG15" s="454">
        <v>0.11916007261954473</v>
      </c>
      <c r="HH15" s="311">
        <v>0.116181808976197</v>
      </c>
      <c r="HI15" s="311">
        <v>0.11635116652819701</v>
      </c>
      <c r="HJ15" s="311">
        <v>0.114478584662337</v>
      </c>
      <c r="HK15" s="469">
        <v>0.1140825663613</v>
      </c>
      <c r="HL15" s="469">
        <v>0.118500583523729</v>
      </c>
      <c r="HM15" s="469">
        <v>0.11389252555859899</v>
      </c>
      <c r="HN15" s="469">
        <v>0.114388036029501</v>
      </c>
      <c r="HO15" s="454">
        <v>0.11621981113587</v>
      </c>
      <c r="HP15" s="454">
        <v>0.112946183837541</v>
      </c>
      <c r="HQ15" s="455">
        <v>0.11497535949716001</v>
      </c>
      <c r="HR15" s="454">
        <v>0.115408485382022</v>
      </c>
      <c r="HS15" s="454">
        <v>0.120612217014131</v>
      </c>
      <c r="HT15" s="454">
        <v>0.117648128802785</v>
      </c>
      <c r="HU15" s="454">
        <v>0.11901363069374001</v>
      </c>
      <c r="HV15" s="454">
        <v>0.114648050566294</v>
      </c>
      <c r="HW15" s="454">
        <v>0.11260000000000001</v>
      </c>
      <c r="HX15" s="454">
        <v>0.114792240592205</v>
      </c>
      <c r="HY15" s="454">
        <v>0.119884169649749</v>
      </c>
      <c r="HZ15" s="454">
        <v>0.11884692612833</v>
      </c>
      <c r="IA15" s="454">
        <v>0.11592015035333</v>
      </c>
      <c r="IB15" s="454">
        <v>0.114002648758935</v>
      </c>
      <c r="IC15" s="454">
        <v>0.11716508791756</v>
      </c>
      <c r="ID15" s="454">
        <v>0.11869787772458081</v>
      </c>
      <c r="IE15" s="454">
        <v>0.12277869535184037</v>
      </c>
      <c r="IF15" s="592">
        <v>0.117034788028378</v>
      </c>
      <c r="IG15" s="592">
        <v>0.12029559909597599</v>
      </c>
      <c r="IH15" s="592">
        <v>0.11742051397059</v>
      </c>
      <c r="II15" s="592">
        <v>0.118424677313587</v>
      </c>
    </row>
    <row r="16" spans="1:243" ht="15" customHeight="1">
      <c r="A16" s="304" t="s">
        <v>168</v>
      </c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05"/>
      <c r="BA16" s="305"/>
      <c r="BB16" s="305"/>
      <c r="BC16" s="305"/>
      <c r="BD16" s="305"/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  <c r="BO16" s="305"/>
      <c r="BP16" s="305"/>
      <c r="BQ16" s="305"/>
      <c r="BR16" s="305"/>
      <c r="BS16" s="305"/>
      <c r="BT16" s="305"/>
      <c r="BU16" s="305"/>
      <c r="BV16" s="305"/>
      <c r="BW16" s="305"/>
      <c r="BX16" s="305"/>
      <c r="BY16" s="305"/>
      <c r="BZ16" s="305"/>
      <c r="CA16" s="305"/>
      <c r="CB16" s="305"/>
      <c r="CC16" s="305"/>
      <c r="CD16" s="305"/>
      <c r="CE16" s="305"/>
      <c r="CF16" s="305"/>
      <c r="CG16" s="305"/>
      <c r="CH16" s="305"/>
      <c r="CI16" s="305"/>
      <c r="CJ16" s="305"/>
      <c r="CK16" s="305"/>
      <c r="CL16" s="305"/>
      <c r="CM16" s="305"/>
      <c r="CN16" s="305"/>
      <c r="CO16" s="305"/>
      <c r="CP16" s="305"/>
      <c r="CQ16" s="305"/>
      <c r="CR16" s="305"/>
      <c r="CS16" s="305"/>
      <c r="CT16" s="303"/>
      <c r="CU16" s="303"/>
      <c r="CV16" s="303"/>
      <c r="CW16" s="303"/>
      <c r="CX16" s="303"/>
      <c r="CY16" s="303"/>
      <c r="CZ16" s="303"/>
      <c r="DA16" s="303"/>
      <c r="DB16" s="303"/>
      <c r="DC16" s="303"/>
      <c r="DD16" s="303"/>
      <c r="DE16" s="303"/>
      <c r="DF16" s="303"/>
      <c r="DG16" s="303"/>
      <c r="DH16" s="303"/>
      <c r="DI16" s="303"/>
      <c r="DJ16" s="303"/>
      <c r="DK16" s="303"/>
      <c r="DL16" s="303"/>
      <c r="DM16" s="303"/>
      <c r="DN16" s="303"/>
      <c r="DO16" s="303"/>
      <c r="DP16" s="303"/>
      <c r="DQ16" s="303"/>
      <c r="DR16" s="303">
        <v>7.0999999999999994E-2</v>
      </c>
      <c r="DS16" s="303">
        <v>6.7000000000000004E-2</v>
      </c>
      <c r="DT16" s="303">
        <v>6.4938568924236731E-2</v>
      </c>
      <c r="DU16" s="303">
        <v>6.9427359389463872E-2</v>
      </c>
      <c r="DV16" s="303">
        <v>6.6636231036854482E-2</v>
      </c>
      <c r="DW16" s="303">
        <v>5.8360150705069599E-2</v>
      </c>
      <c r="DX16" s="303">
        <v>6.5140855583188093E-2</v>
      </c>
      <c r="DY16" s="303">
        <v>6.6880912047483032E-2</v>
      </c>
      <c r="DZ16" s="303">
        <v>5.8146656458344645E-2</v>
      </c>
      <c r="EA16" s="303">
        <v>5.3830419321614746E-2</v>
      </c>
      <c r="EB16" s="303">
        <v>4.6568250879522329E-2</v>
      </c>
      <c r="EC16" s="303">
        <v>5.2856369530807829E-2</v>
      </c>
      <c r="ED16" s="303">
        <v>5.6626322148600493E-2</v>
      </c>
      <c r="EE16" s="303">
        <v>4.1934596249538235E-2</v>
      </c>
      <c r="EF16" s="303">
        <v>5.4707610462971845E-2</v>
      </c>
      <c r="EG16" s="303">
        <v>4.3410086516830829E-2</v>
      </c>
      <c r="EH16" s="303">
        <v>7.0970733516592388E-2</v>
      </c>
      <c r="EI16" s="303">
        <v>4.2520531700384841E-2</v>
      </c>
      <c r="EJ16" s="303">
        <v>5.2656570722726039E-2</v>
      </c>
      <c r="EK16" s="303">
        <v>5.170737317283719E-2</v>
      </c>
      <c r="EL16" s="303">
        <v>5.1021201100000003E-2</v>
      </c>
      <c r="EM16" s="303">
        <v>5.2845463243965086E-2</v>
      </c>
      <c r="EN16" s="303">
        <v>5.3594490492370202E-2</v>
      </c>
      <c r="EO16" s="303">
        <v>5.2845463243965086E-2</v>
      </c>
      <c r="EP16" s="303">
        <v>6.1664852116444742E-2</v>
      </c>
      <c r="EQ16" s="303">
        <v>5.516092122985311E-2</v>
      </c>
      <c r="ER16" s="303">
        <v>4.9538500085789999E-2</v>
      </c>
      <c r="ES16" s="454">
        <v>3.872115069133833E-2</v>
      </c>
      <c r="ET16" s="454">
        <v>5.9665837631048477E-2</v>
      </c>
      <c r="EU16" s="454">
        <v>5.5542554263184128E-2</v>
      </c>
      <c r="EV16" s="303">
        <v>5.6475891325228893E-2</v>
      </c>
      <c r="EW16" s="303">
        <v>5.0369484986094053E-2</v>
      </c>
      <c r="EX16" s="303">
        <v>4.9000000000000002E-2</v>
      </c>
      <c r="EY16" s="303">
        <v>4.7826309541507711E-2</v>
      </c>
      <c r="EZ16" s="303">
        <v>4.1375099617854391E-2</v>
      </c>
      <c r="FA16" s="303">
        <v>4.4999999999999998E-2</v>
      </c>
      <c r="FB16" s="303">
        <v>4.5999999999999999E-2</v>
      </c>
      <c r="FC16" s="303">
        <v>4.4744301039768571E-2</v>
      </c>
      <c r="FD16" s="303">
        <v>4.2047387465059594E-2</v>
      </c>
      <c r="FE16" s="303">
        <v>4.3868335021431726E-2</v>
      </c>
      <c r="FF16" s="303">
        <v>6.3E-2</v>
      </c>
      <c r="FG16" s="303">
        <v>3.9121474709175097E-2</v>
      </c>
      <c r="FH16" s="303">
        <v>4.8040419684308382E-2</v>
      </c>
      <c r="FI16" s="303">
        <v>4.8700848441002247E-2</v>
      </c>
      <c r="FJ16" s="303">
        <v>5.7715986436010322E-2</v>
      </c>
      <c r="FK16" s="303">
        <v>4.1909908228639665E-2</v>
      </c>
      <c r="FL16" s="454">
        <v>4.3134187098058607E-2</v>
      </c>
      <c r="FM16" s="454">
        <v>4.469603532596287E-2</v>
      </c>
      <c r="FN16" s="454">
        <v>3.5675347028395331E-2</v>
      </c>
      <c r="FO16" s="454">
        <v>3.7648411086244435E-2</v>
      </c>
      <c r="FP16" s="454">
        <v>5.4092254525200154E-2</v>
      </c>
      <c r="FQ16" s="454">
        <v>5.3170103522944656E-2</v>
      </c>
      <c r="FR16" s="454">
        <v>3.4881411351937966E-2</v>
      </c>
      <c r="FS16" s="454">
        <v>3.2738059661514052E-2</v>
      </c>
      <c r="FT16" s="454">
        <v>3.2479914005917696E-2</v>
      </c>
      <c r="FU16" s="454">
        <v>3.3249492681564657E-2</v>
      </c>
      <c r="FV16" s="454">
        <v>2.9968384633452291E-2</v>
      </c>
      <c r="FW16" s="454">
        <v>3.3803827861077468E-2</v>
      </c>
      <c r="FX16" s="454">
        <v>2.6998634940563839E-2</v>
      </c>
      <c r="FY16" s="454">
        <v>3.7032771309423035E-2</v>
      </c>
      <c r="FZ16" s="454">
        <v>0.02</v>
      </c>
      <c r="GA16" s="454">
        <v>2.2930710406354797E-2</v>
      </c>
      <c r="GB16" s="454">
        <v>2.2456539953285785E-2</v>
      </c>
      <c r="GC16" s="454">
        <v>2.6939777812619189E-2</v>
      </c>
      <c r="GD16" s="454">
        <v>1.5886609709219363E-2</v>
      </c>
      <c r="GE16" s="454">
        <v>1.6438402886640831E-2</v>
      </c>
      <c r="GF16" s="454">
        <v>3.2732500927117714E-2</v>
      </c>
      <c r="GG16" s="454">
        <v>2.1552354712885032E-2</v>
      </c>
      <c r="GH16" s="454">
        <v>1.6222305079602581E-2</v>
      </c>
      <c r="GI16" s="454">
        <v>1.3701019934093147E-2</v>
      </c>
      <c r="GJ16" s="454">
        <v>1.5906095685249606E-2</v>
      </c>
      <c r="GK16" s="454">
        <v>3.4347061659043436E-2</v>
      </c>
      <c r="GL16" s="454">
        <v>2.0937856503916094E-2</v>
      </c>
      <c r="GM16" s="454">
        <v>2.4382103392139465E-2</v>
      </c>
      <c r="GN16" s="454">
        <v>2.0546775916193905E-2</v>
      </c>
      <c r="GO16" s="454">
        <v>1.7332835072922572E-2</v>
      </c>
      <c r="GP16" s="454">
        <v>2.2063111493718628E-2</v>
      </c>
      <c r="GQ16" s="454">
        <v>1.7801495194018545E-2</v>
      </c>
      <c r="GR16" s="454">
        <v>2.7761580137577395E-2</v>
      </c>
      <c r="GS16" s="454">
        <v>2.3240591981348618E-2</v>
      </c>
      <c r="GT16" s="454">
        <v>2.3992072034407105E-2</v>
      </c>
      <c r="GU16" s="454">
        <v>2.1741692681586704E-2</v>
      </c>
      <c r="GV16" s="454">
        <v>2.5048151426810671E-2</v>
      </c>
      <c r="GW16" s="454">
        <v>3.3602483860052448E-2</v>
      </c>
      <c r="GX16" s="454">
        <v>2.9736554078398831E-2</v>
      </c>
      <c r="GY16" s="454">
        <v>2.3471678474000331E-2</v>
      </c>
      <c r="GZ16" s="454">
        <v>2.9810682646172634E-2</v>
      </c>
      <c r="HA16" s="454">
        <v>2.8318263935379395E-2</v>
      </c>
      <c r="HB16" s="454">
        <v>3.3297324384003867E-2</v>
      </c>
      <c r="HC16" s="454">
        <v>2.8113585126078092E-2</v>
      </c>
      <c r="HD16" s="454">
        <v>3.4882248768142068E-2</v>
      </c>
      <c r="HE16" s="454">
        <v>3.3908607678751805E-2</v>
      </c>
      <c r="HF16" s="454">
        <v>3.3055167776829562E-2</v>
      </c>
      <c r="HG16" s="454">
        <v>3.6123200921987071E-2</v>
      </c>
      <c r="HH16" s="311">
        <v>4.1830173256056202E-2</v>
      </c>
      <c r="HI16" s="311">
        <v>4.2084749745138497E-2</v>
      </c>
      <c r="HJ16" s="311">
        <v>3.4509965927909302E-2</v>
      </c>
      <c r="HK16" s="469">
        <v>3.8957922089522E-2</v>
      </c>
      <c r="HL16" s="469">
        <v>3.21448817338632E-2</v>
      </c>
      <c r="HM16" s="469">
        <v>3.3670134135232302E-2</v>
      </c>
      <c r="HN16" s="469">
        <v>4.6010549386282101E-2</v>
      </c>
      <c r="HO16" s="454">
        <v>2.9075582231137601E-2</v>
      </c>
      <c r="HP16" s="454">
        <v>3.9146781840266903E-2</v>
      </c>
      <c r="HQ16" s="455">
        <v>3.48853291117142E-2</v>
      </c>
      <c r="HR16" s="454">
        <v>3.8567331688285501E-2</v>
      </c>
      <c r="HS16" s="454">
        <v>4.8773570867997898E-2</v>
      </c>
      <c r="HT16" s="454">
        <v>3.2459395711784203E-2</v>
      </c>
      <c r="HU16" s="454">
        <v>4.1431647949187599E-2</v>
      </c>
      <c r="HV16" s="454">
        <v>3.2786260411801001E-2</v>
      </c>
      <c r="HW16" s="454">
        <v>3.1399999999999997E-2</v>
      </c>
      <c r="HX16" s="454">
        <v>3.0047273620757799E-2</v>
      </c>
      <c r="HY16" s="454">
        <v>4.1599582008504297E-2</v>
      </c>
      <c r="HZ16" s="454">
        <v>3.6594309405831797E-2</v>
      </c>
      <c r="IA16" s="454">
        <v>3.3076138346282397E-2</v>
      </c>
      <c r="IB16" s="454">
        <v>4.4899305447890801E-2</v>
      </c>
      <c r="IC16" s="454">
        <v>3.4512463553503896E-2</v>
      </c>
      <c r="ID16" s="454">
        <v>4.8161413516875078E-2</v>
      </c>
      <c r="IE16" s="454">
        <v>4.2608758968693532E-2</v>
      </c>
      <c r="IF16" s="592">
        <v>3.9035613910212999E-2</v>
      </c>
      <c r="IG16" s="592">
        <v>3.6185315377679897E-2</v>
      </c>
      <c r="IH16" s="592">
        <v>4.13514790704946E-2</v>
      </c>
      <c r="II16" s="592">
        <v>3.4100414264045101E-2</v>
      </c>
    </row>
    <row r="17" spans="1:243" ht="15" customHeight="1">
      <c r="A17" s="304" t="s">
        <v>169</v>
      </c>
      <c r="B17" s="305">
        <v>0.29499999999999998</v>
      </c>
      <c r="C17" s="305">
        <v>0.2757</v>
      </c>
      <c r="D17" s="305">
        <v>0.28339999999999999</v>
      </c>
      <c r="E17" s="305">
        <v>0.27300000000000002</v>
      </c>
      <c r="F17" s="305">
        <v>0.27300000000000002</v>
      </c>
      <c r="G17" s="305">
        <v>0.24199999999999999</v>
      </c>
      <c r="H17" s="305">
        <v>0.255</v>
      </c>
      <c r="I17" s="305">
        <v>0.28100000000000003</v>
      </c>
      <c r="J17" s="305">
        <v>0.26098144185562</v>
      </c>
      <c r="K17" s="305">
        <v>0.27606451142852861</v>
      </c>
      <c r="L17" s="305">
        <v>0.27200000000000002</v>
      </c>
      <c r="M17" s="305">
        <v>0.245</v>
      </c>
      <c r="N17" s="305">
        <v>0.253</v>
      </c>
      <c r="O17" s="305">
        <v>0.21640000000000001</v>
      </c>
      <c r="P17" s="305">
        <v>0.22500000000000001</v>
      </c>
      <c r="Q17" s="305">
        <v>0.223</v>
      </c>
      <c r="R17" s="305">
        <v>0.2369</v>
      </c>
      <c r="S17" s="305">
        <v>0.21</v>
      </c>
      <c r="T17" s="305">
        <v>0.22270000000000001</v>
      </c>
      <c r="U17" s="305">
        <v>0.2</v>
      </c>
      <c r="V17" s="305">
        <v>0.19739999999999999</v>
      </c>
      <c r="W17" s="305">
        <v>0.21299999999999999</v>
      </c>
      <c r="X17" s="305">
        <v>0.223</v>
      </c>
      <c r="Y17" s="305">
        <v>0.19899999999999998</v>
      </c>
      <c r="Z17" s="305">
        <v>0.17300000000000001</v>
      </c>
      <c r="AA17" s="305">
        <v>0.221</v>
      </c>
      <c r="AB17" s="305">
        <v>0.20800000000000002</v>
      </c>
      <c r="AC17" s="305">
        <v>0.217</v>
      </c>
      <c r="AD17" s="305">
        <v>0.184</v>
      </c>
      <c r="AE17" s="305">
        <v>0.217</v>
      </c>
      <c r="AF17" s="305">
        <v>0.218</v>
      </c>
      <c r="AG17" s="305">
        <v>0.218</v>
      </c>
      <c r="AH17" s="305">
        <v>0.215</v>
      </c>
      <c r="AI17" s="305">
        <v>0.21</v>
      </c>
      <c r="AJ17" s="305">
        <v>0.185</v>
      </c>
      <c r="AK17" s="305">
        <v>0.20399999999999999</v>
      </c>
      <c r="AL17" s="305">
        <v>0.21199999999999999</v>
      </c>
      <c r="AM17" s="305">
        <v>0.21600000000000003</v>
      </c>
      <c r="AN17" s="305">
        <v>0.20399999999999999</v>
      </c>
      <c r="AO17" s="305">
        <v>0.19450000000000001</v>
      </c>
      <c r="AP17" s="305">
        <v>0.23300000000000001</v>
      </c>
      <c r="AQ17" s="305">
        <v>0.23499999999999999</v>
      </c>
      <c r="AR17" s="305">
        <v>0.23394371391622651</v>
      </c>
      <c r="AS17" s="305">
        <v>0.23699999999999999</v>
      </c>
      <c r="AT17" s="305">
        <v>0.22158266885807198</v>
      </c>
      <c r="AU17" s="305">
        <v>0.21927293435744452</v>
      </c>
      <c r="AV17" s="305">
        <v>0.1855</v>
      </c>
      <c r="AW17" s="305">
        <v>0.20823628432532484</v>
      </c>
      <c r="AX17" s="305">
        <v>0.22249901179657233</v>
      </c>
      <c r="AY17" s="305">
        <v>0.21413441236719763</v>
      </c>
      <c r="AZ17" s="305">
        <v>0.20048013454592856</v>
      </c>
      <c r="BA17" s="305">
        <v>0.20470090962067164</v>
      </c>
      <c r="BB17" s="305">
        <v>0.20170254666653245</v>
      </c>
      <c r="BC17" s="305">
        <v>0.19729701006222022</v>
      </c>
      <c r="BD17" s="305">
        <v>0.19433144388238366</v>
      </c>
      <c r="BE17" s="305">
        <v>0.20387951903827811</v>
      </c>
      <c r="BF17" s="305">
        <v>0.19412523751022662</v>
      </c>
      <c r="BG17" s="305">
        <v>0.1948697149609194</v>
      </c>
      <c r="BH17" s="305">
        <v>0.18876669603252949</v>
      </c>
      <c r="BI17" s="305">
        <v>0.17906169768705887</v>
      </c>
      <c r="BJ17" s="305">
        <v>0.18397514977335136</v>
      </c>
      <c r="BK17" s="305">
        <v>0.1778994854706796</v>
      </c>
      <c r="BL17" s="305">
        <v>0.15765616631443993</v>
      </c>
      <c r="BM17" s="305">
        <v>0.16378035374054975</v>
      </c>
      <c r="BN17" s="305">
        <v>0.16567184333461435</v>
      </c>
      <c r="BO17" s="305">
        <v>0.16191935794002879</v>
      </c>
      <c r="BP17" s="305">
        <v>0.17376443731977698</v>
      </c>
      <c r="BQ17" s="305">
        <v>0.17240787372532732</v>
      </c>
      <c r="BR17" s="305">
        <v>0.16143261330186501</v>
      </c>
      <c r="BS17" s="305">
        <v>0.15897012493485635</v>
      </c>
      <c r="BT17" s="305">
        <v>0.16074328003766947</v>
      </c>
      <c r="BU17" s="305">
        <v>0.154911687791699</v>
      </c>
      <c r="BV17" s="305">
        <v>0.15518872899816083</v>
      </c>
      <c r="BW17" s="305">
        <v>0.18385954309257296</v>
      </c>
      <c r="BX17" s="305">
        <v>0.17892211519886161</v>
      </c>
      <c r="BY17" s="305">
        <v>0.18447518127724691</v>
      </c>
      <c r="BZ17" s="305">
        <v>0.18560558209573066</v>
      </c>
      <c r="CA17" s="305">
        <v>0.17931837766008912</v>
      </c>
      <c r="CB17" s="305">
        <v>0.18283231437685546</v>
      </c>
      <c r="CC17" s="305">
        <v>0.18286127053270751</v>
      </c>
      <c r="CD17" s="305">
        <v>0.18582851146685717</v>
      </c>
      <c r="CE17" s="305">
        <v>0.18744729742674993</v>
      </c>
      <c r="CF17" s="305">
        <v>0.18581599727746656</v>
      </c>
      <c r="CG17" s="305">
        <v>0.18150281278774916</v>
      </c>
      <c r="CH17" s="305">
        <v>0.18899999999999997</v>
      </c>
      <c r="CI17" s="305">
        <v>0.191</v>
      </c>
      <c r="CJ17" s="305">
        <v>0.1956400210426894</v>
      </c>
      <c r="CK17" s="305">
        <v>0.191</v>
      </c>
      <c r="CL17" s="305">
        <v>0.18476896766028428</v>
      </c>
      <c r="CM17" s="305">
        <v>0.17913374573131213</v>
      </c>
      <c r="CN17" s="305">
        <v>0.17300000000000001</v>
      </c>
      <c r="CO17" s="305">
        <v>0.18899999999999997</v>
      </c>
      <c r="CP17" s="305">
        <v>0.19</v>
      </c>
      <c r="CQ17" s="305">
        <v>0.18820345754850043</v>
      </c>
      <c r="CR17" s="305">
        <v>0.17329999999999998</v>
      </c>
      <c r="CS17" s="305">
        <v>0.17399999999999999</v>
      </c>
      <c r="CT17" s="303">
        <v>0.18899999999999997</v>
      </c>
      <c r="CU17" s="303">
        <v>0.184</v>
      </c>
      <c r="CV17" s="303">
        <v>0.19699999999999998</v>
      </c>
      <c r="CW17" s="303">
        <v>0.19399999999999998</v>
      </c>
      <c r="CX17" s="303">
        <v>0.191</v>
      </c>
      <c r="CY17" s="303">
        <v>0.188</v>
      </c>
      <c r="CZ17" s="310">
        <v>0.192</v>
      </c>
      <c r="DA17" s="303">
        <v>0.19558527822122765</v>
      </c>
      <c r="DB17" s="303">
        <v>0.18260310726599169</v>
      </c>
      <c r="DC17" s="303">
        <v>0.18915747031712002</v>
      </c>
      <c r="DD17" s="303">
        <v>0.18630743911195091</v>
      </c>
      <c r="DE17" s="303">
        <v>0.19540148679052594</v>
      </c>
      <c r="DF17" s="303">
        <v>0.20035671739866154</v>
      </c>
      <c r="DG17" s="303">
        <v>0.19002466516539812</v>
      </c>
      <c r="DH17" s="303">
        <v>0.19095220851704264</v>
      </c>
      <c r="DI17" s="303">
        <v>0.20243330201321183</v>
      </c>
      <c r="DJ17" s="303">
        <v>0.19752278943627144</v>
      </c>
      <c r="DK17" s="303">
        <v>0.1981791257594023</v>
      </c>
      <c r="DL17" s="303">
        <v>0.19412835985330218</v>
      </c>
      <c r="DM17" s="303">
        <v>0.20054014079364901</v>
      </c>
      <c r="DN17" s="303">
        <v>0.18702669156813215</v>
      </c>
      <c r="DO17" s="303">
        <v>0.20024393199944335</v>
      </c>
      <c r="DP17" s="303">
        <v>0.19523747558985527</v>
      </c>
      <c r="DQ17" s="303">
        <v>0.19088129164495046</v>
      </c>
      <c r="DR17" s="303">
        <v>0.19673765726725401</v>
      </c>
      <c r="DS17" s="303">
        <v>0.20130405589079531</v>
      </c>
      <c r="DT17" s="303">
        <v>0.19707915254181374</v>
      </c>
      <c r="DU17" s="303">
        <v>0.20048386191563133</v>
      </c>
      <c r="DV17" s="303">
        <v>0.19083203617581809</v>
      </c>
      <c r="DW17" s="303">
        <v>0.19146014890964713</v>
      </c>
      <c r="DX17" s="303">
        <v>0.1915507424420517</v>
      </c>
      <c r="DY17" s="303">
        <v>0.19383461238119071</v>
      </c>
      <c r="DZ17" s="303">
        <v>0.20087753008122206</v>
      </c>
      <c r="EA17" s="303">
        <v>0.20222260175996151</v>
      </c>
      <c r="EB17" s="303">
        <v>0.20598798028580551</v>
      </c>
      <c r="EC17" s="303">
        <v>0.19661344491891936</v>
      </c>
      <c r="ED17" s="303">
        <v>0.20175628587870753</v>
      </c>
      <c r="EE17" s="303">
        <v>0.20090415869255904</v>
      </c>
      <c r="EF17" s="303">
        <v>0.20158505221238252</v>
      </c>
      <c r="EG17" s="303">
        <v>0.2001557222211795</v>
      </c>
      <c r="EH17" s="303">
        <v>0.20358658626289208</v>
      </c>
      <c r="EI17" s="303">
        <v>0.20285123533898852</v>
      </c>
      <c r="EJ17" s="303">
        <v>0.20051382053697175</v>
      </c>
      <c r="EK17" s="303">
        <v>0.20108407282721377</v>
      </c>
      <c r="EL17" s="303">
        <v>0.20023937638929101</v>
      </c>
      <c r="EM17" s="303">
        <v>0.20073105793221616</v>
      </c>
      <c r="EN17" s="303">
        <v>0.19756096718759103</v>
      </c>
      <c r="EO17" s="303">
        <v>0.18986233184642803</v>
      </c>
      <c r="EP17" s="303">
        <v>0.19417674961701922</v>
      </c>
      <c r="EQ17" s="303">
        <v>0.19087221235829074</v>
      </c>
      <c r="ER17" s="303">
        <v>0.19121843935778776</v>
      </c>
      <c r="ES17" s="454">
        <v>0.19266637175603768</v>
      </c>
      <c r="ET17" s="454">
        <v>0.18698109746382818</v>
      </c>
      <c r="EU17" s="454">
        <v>0.17997649174563995</v>
      </c>
      <c r="EV17" s="303">
        <v>0.17762615042550828</v>
      </c>
      <c r="EW17" s="303">
        <v>0.18127382193239294</v>
      </c>
      <c r="EX17" s="303">
        <v>0.17699999999999999</v>
      </c>
      <c r="EY17" s="303">
        <v>0.17601164147558601</v>
      </c>
      <c r="EZ17" s="303">
        <v>0.17198006857783446</v>
      </c>
      <c r="FA17" s="303">
        <v>0.16899999999999998</v>
      </c>
      <c r="FB17" s="303">
        <v>0.17199999999999999</v>
      </c>
      <c r="FC17" s="303">
        <v>0.17071080657285087</v>
      </c>
      <c r="FD17" s="303">
        <v>0.17100000000000001</v>
      </c>
      <c r="FE17" s="303">
        <v>0.17450155957984873</v>
      </c>
      <c r="FF17" s="303">
        <v>0.17300000000000001</v>
      </c>
      <c r="FG17" s="303">
        <v>0.17015681066628002</v>
      </c>
      <c r="FH17" s="303">
        <v>0.17130116140843366</v>
      </c>
      <c r="FI17" s="303">
        <v>0.17046473306348889</v>
      </c>
      <c r="FJ17" s="303">
        <v>0.16877694490653602</v>
      </c>
      <c r="FK17" s="303">
        <v>0.16820307313670405</v>
      </c>
      <c r="FL17" s="454">
        <v>0.16986852518585557</v>
      </c>
      <c r="FM17" s="454">
        <v>0.16891787392077848</v>
      </c>
      <c r="FN17" s="454">
        <v>0.1693814379169197</v>
      </c>
      <c r="FO17" s="454">
        <v>0.16779121317259271</v>
      </c>
      <c r="FP17" s="454">
        <v>0.16556159902755646</v>
      </c>
      <c r="FQ17" s="454">
        <v>0.16588044763785145</v>
      </c>
      <c r="FR17" s="454">
        <v>0.16333113138243266</v>
      </c>
      <c r="FS17" s="454">
        <v>0.16315709765219533</v>
      </c>
      <c r="FT17" s="454">
        <v>0.15755058792263255</v>
      </c>
      <c r="FU17" s="454">
        <v>0.16484005758280243</v>
      </c>
      <c r="FV17" s="454">
        <v>0.16420120668353358</v>
      </c>
      <c r="FW17" s="454">
        <v>0.15957460540753371</v>
      </c>
      <c r="FX17" s="454">
        <v>0.15794724913523056</v>
      </c>
      <c r="FY17" s="454">
        <v>0.14751736564685747</v>
      </c>
      <c r="FZ17" s="454">
        <v>0.15430643313700557</v>
      </c>
      <c r="GA17" s="454">
        <v>0.15396286419668523</v>
      </c>
      <c r="GB17" s="454">
        <v>0.15363993713423951</v>
      </c>
      <c r="GC17" s="454">
        <v>0.14969481858072872</v>
      </c>
      <c r="GD17" s="454">
        <v>0.14791469753395683</v>
      </c>
      <c r="GE17" s="454">
        <v>0.14756931881693222</v>
      </c>
      <c r="GF17" s="454">
        <v>0.14579319504622187</v>
      </c>
      <c r="GG17" s="454">
        <v>0.14404796753226362</v>
      </c>
      <c r="GH17" s="454">
        <v>0.1442669714654258</v>
      </c>
      <c r="GI17" s="454">
        <v>0.14342407389523515</v>
      </c>
      <c r="GJ17" s="454">
        <v>0.14520909538676258</v>
      </c>
      <c r="GK17" s="454">
        <v>0.14286499462139499</v>
      </c>
      <c r="GL17" s="454">
        <v>0.14446541700622462</v>
      </c>
      <c r="GM17" s="454">
        <v>0.14306733816052569</v>
      </c>
      <c r="GN17" s="454">
        <v>0.1455457825234103</v>
      </c>
      <c r="GO17" s="454">
        <v>0.14613623742546009</v>
      </c>
      <c r="GP17" s="454">
        <v>0.14811109052331095</v>
      </c>
      <c r="GQ17" s="454">
        <v>0.14617285113054015</v>
      </c>
      <c r="GR17" s="454">
        <v>0.14273976869636615</v>
      </c>
      <c r="GS17" s="454">
        <v>0.14728526391063293</v>
      </c>
      <c r="GT17" s="454">
        <v>0.14703018720885383</v>
      </c>
      <c r="GU17" s="454">
        <v>0.15121977932193725</v>
      </c>
      <c r="GV17" s="454">
        <v>0.15314050282293559</v>
      </c>
      <c r="GW17" s="454">
        <v>0.15715656849363335</v>
      </c>
      <c r="GX17" s="454">
        <v>0.16066535998316817</v>
      </c>
      <c r="GY17" s="454">
        <v>0.15986064958869847</v>
      </c>
      <c r="GZ17" s="454">
        <v>0.16694368007430516</v>
      </c>
      <c r="HA17" s="454">
        <v>0.16918513872919852</v>
      </c>
      <c r="HB17" s="454">
        <v>0.16887758116826329</v>
      </c>
      <c r="HC17" s="454">
        <v>0.16853427221589151</v>
      </c>
      <c r="HD17" s="454">
        <v>0.16317176683401613</v>
      </c>
      <c r="HE17" s="454">
        <v>0.16435585425708049</v>
      </c>
      <c r="HF17" s="454">
        <v>0.16811530003702424</v>
      </c>
      <c r="HG17" s="454">
        <v>0.16670584488112589</v>
      </c>
      <c r="HH17" s="307">
        <v>0.166216446393295</v>
      </c>
      <c r="HI17" s="307">
        <v>0.167385761549942</v>
      </c>
      <c r="HJ17" s="307">
        <v>0.16972163810937299</v>
      </c>
      <c r="HK17" s="469">
        <v>0.17004299611218199</v>
      </c>
      <c r="HL17" s="469">
        <v>0.17035899303521199</v>
      </c>
      <c r="HM17" s="469">
        <v>0.17151548448079701</v>
      </c>
      <c r="HN17" s="469">
        <v>0.16873030230688801</v>
      </c>
      <c r="HO17" s="454">
        <v>0.17087991926090601</v>
      </c>
      <c r="HP17" s="454">
        <v>0.16830396474189499</v>
      </c>
      <c r="HQ17" s="455">
        <v>0.16956524592714001</v>
      </c>
      <c r="HR17" s="454">
        <v>0.17072346781997</v>
      </c>
      <c r="HS17" s="454">
        <v>0.17027611685109101</v>
      </c>
      <c r="HT17" s="454">
        <v>0.17003197566495801</v>
      </c>
      <c r="HU17" s="454">
        <v>0.169126786511274</v>
      </c>
      <c r="HV17" s="454">
        <v>0.16942319097855299</v>
      </c>
      <c r="HW17" s="454">
        <v>0.1706</v>
      </c>
      <c r="HX17" s="454">
        <v>0.16953088146593201</v>
      </c>
      <c r="HY17" s="454">
        <v>0.17199921363548101</v>
      </c>
      <c r="HZ17" s="454">
        <v>0.17177704188066101</v>
      </c>
      <c r="IA17" s="454">
        <v>0.17272560229151601</v>
      </c>
      <c r="IB17" s="454">
        <v>0.17098680308979</v>
      </c>
      <c r="IC17" s="454">
        <v>0.17028505082775658</v>
      </c>
      <c r="ID17" s="454">
        <v>0.17260007793310692</v>
      </c>
      <c r="IE17" s="454">
        <v>0.17359140159760314</v>
      </c>
      <c r="IF17" s="592">
        <v>0.17354847336844501</v>
      </c>
      <c r="IG17" s="592">
        <v>0.17238702173594</v>
      </c>
      <c r="IH17" s="592">
        <v>0.17139723592626599</v>
      </c>
      <c r="II17" s="592">
        <v>0.172643318268937</v>
      </c>
    </row>
    <row r="18" spans="1:243" ht="15" customHeight="1">
      <c r="A18" s="304" t="s">
        <v>163</v>
      </c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>
        <v>6.4000000000000001E-2</v>
      </c>
      <c r="U18" s="305">
        <v>6.4000000000000001E-2</v>
      </c>
      <c r="V18" s="305">
        <v>6.4000000000000001E-2</v>
      </c>
      <c r="W18" s="305">
        <v>7.400000000000001E-2</v>
      </c>
      <c r="X18" s="305">
        <v>8.4000000000000005E-2</v>
      </c>
      <c r="Y18" s="305">
        <v>8.4000000000000005E-2</v>
      </c>
      <c r="Z18" s="305">
        <v>8.4000000000000005E-2</v>
      </c>
      <c r="AA18" s="305">
        <v>8.4000000000000005E-2</v>
      </c>
      <c r="AB18" s="305">
        <v>9.7500000000000003E-2</v>
      </c>
      <c r="AC18" s="305">
        <v>9.7500000000000003E-2</v>
      </c>
      <c r="AD18" s="305">
        <v>9.7500000000000003E-2</v>
      </c>
      <c r="AE18" s="305">
        <v>9.7500000000000003E-2</v>
      </c>
      <c r="AF18" s="305">
        <v>9.7500000000000003E-2</v>
      </c>
      <c r="AG18" s="305">
        <v>9.7500000000000003E-2</v>
      </c>
      <c r="AH18" s="305">
        <v>0.10249999999999999</v>
      </c>
      <c r="AI18" s="305">
        <v>0.10249999999999999</v>
      </c>
      <c r="AJ18" s="305">
        <v>9.7500000000000003E-2</v>
      </c>
      <c r="AK18" s="305">
        <v>9.7500000000000003E-2</v>
      </c>
      <c r="AL18" s="305">
        <v>9.7500000000000003E-2</v>
      </c>
      <c r="AM18" s="305">
        <v>9.7500000000000003E-2</v>
      </c>
      <c r="AN18" s="305">
        <v>0.14000000000000001</v>
      </c>
      <c r="AO18" s="305">
        <v>0.14000000000000001</v>
      </c>
      <c r="AP18" s="305">
        <v>0.1275</v>
      </c>
      <c r="AQ18" s="305">
        <v>0.115</v>
      </c>
      <c r="AR18" s="305">
        <v>0.115</v>
      </c>
      <c r="AS18" s="305">
        <v>0.115</v>
      </c>
      <c r="AT18" s="305">
        <v>0.1</v>
      </c>
      <c r="AU18" s="305">
        <v>0.1</v>
      </c>
      <c r="AV18" s="305">
        <v>0.1</v>
      </c>
      <c r="AW18" s="305">
        <v>0.1</v>
      </c>
      <c r="AX18" s="305">
        <v>0.1</v>
      </c>
      <c r="AY18" s="305">
        <v>0.1</v>
      </c>
      <c r="AZ18" s="305">
        <v>0.1</v>
      </c>
      <c r="BA18" s="305">
        <v>0.1</v>
      </c>
      <c r="BB18" s="305">
        <v>0.11</v>
      </c>
      <c r="BC18" s="305">
        <v>0.11</v>
      </c>
      <c r="BD18" s="305">
        <v>0.11</v>
      </c>
      <c r="BE18" s="305">
        <v>0.11</v>
      </c>
      <c r="BF18" s="305">
        <v>0.11</v>
      </c>
      <c r="BG18" s="305">
        <v>0.11</v>
      </c>
      <c r="BH18" s="305">
        <v>0.11</v>
      </c>
      <c r="BI18" s="305">
        <v>0.11</v>
      </c>
      <c r="BJ18" s="305">
        <v>0.11</v>
      </c>
      <c r="BK18" s="305">
        <v>0.11</v>
      </c>
      <c r="BL18" s="305">
        <v>0.11</v>
      </c>
      <c r="BM18" s="305">
        <v>0.115</v>
      </c>
      <c r="BN18" s="305">
        <v>0.115</v>
      </c>
      <c r="BO18" s="305">
        <v>0.115</v>
      </c>
      <c r="BP18" s="305">
        <v>0.115</v>
      </c>
      <c r="BQ18" s="305">
        <v>0.11749999999999999</v>
      </c>
      <c r="BR18" s="305">
        <v>0.11749999999999999</v>
      </c>
      <c r="BS18" s="305">
        <v>0.1225</v>
      </c>
      <c r="BT18" s="305">
        <v>0.1225</v>
      </c>
      <c r="BU18" s="305">
        <v>0.1225</v>
      </c>
      <c r="BV18" s="305">
        <v>0.1225</v>
      </c>
      <c r="BW18" s="305">
        <v>0.1225</v>
      </c>
      <c r="BX18" s="305">
        <v>0.1275</v>
      </c>
      <c r="BY18" s="305">
        <v>0.13250000000000001</v>
      </c>
      <c r="BZ18" s="305">
        <v>0.13250000000000001</v>
      </c>
      <c r="CA18" s="305">
        <v>0.13250000000000001</v>
      </c>
      <c r="CB18" s="305">
        <v>0.13250000000000001</v>
      </c>
      <c r="CC18" s="305">
        <v>0.13250000000000001</v>
      </c>
      <c r="CD18" s="305">
        <v>0.13250000000000001</v>
      </c>
      <c r="CE18" s="305">
        <v>0.13250000000000001</v>
      </c>
      <c r="CF18" s="305">
        <v>0.13250000000000001</v>
      </c>
      <c r="CG18" s="305">
        <v>0.13250000000000001</v>
      </c>
      <c r="CH18" s="305">
        <v>0.125</v>
      </c>
      <c r="CI18" s="305">
        <v>0.125</v>
      </c>
      <c r="CJ18" s="305">
        <v>0.125</v>
      </c>
      <c r="CK18" s="305">
        <v>0.115</v>
      </c>
      <c r="CL18" s="305">
        <v>0.115</v>
      </c>
      <c r="CM18" s="305">
        <v>0.105</v>
      </c>
      <c r="CN18" s="305">
        <v>0.105</v>
      </c>
      <c r="CO18" s="305">
        <v>0.105</v>
      </c>
      <c r="CP18" s="305">
        <v>0.105</v>
      </c>
      <c r="CQ18" s="305">
        <v>0.105</v>
      </c>
      <c r="CR18" s="305">
        <v>0.105</v>
      </c>
      <c r="CS18" s="305">
        <v>0.105</v>
      </c>
      <c r="CT18" s="310">
        <v>0.105</v>
      </c>
      <c r="CU18" s="310">
        <v>0.105</v>
      </c>
      <c r="CV18" s="310">
        <v>0.105</v>
      </c>
      <c r="CW18" s="310">
        <v>0.105</v>
      </c>
      <c r="CX18" s="310">
        <v>0.105</v>
      </c>
      <c r="CY18" s="310">
        <v>0.105</v>
      </c>
      <c r="CZ18" s="310">
        <v>0.12</v>
      </c>
      <c r="DA18" s="310">
        <v>0.12</v>
      </c>
      <c r="DB18" s="310">
        <v>0.12</v>
      </c>
      <c r="DC18" s="310">
        <v>0.12</v>
      </c>
      <c r="DD18" s="310">
        <v>0.12</v>
      </c>
      <c r="DE18" s="310">
        <v>0.12</v>
      </c>
      <c r="DF18" s="303">
        <v>0.13</v>
      </c>
      <c r="DG18" s="303">
        <v>0.13</v>
      </c>
      <c r="DH18" s="303">
        <v>0.13</v>
      </c>
      <c r="DI18" s="303">
        <v>0.13</v>
      </c>
      <c r="DJ18" s="303">
        <v>0.13</v>
      </c>
      <c r="DK18" s="303">
        <v>0.13</v>
      </c>
      <c r="DL18" s="303">
        <v>0.13</v>
      </c>
      <c r="DM18" s="303">
        <v>0.13</v>
      </c>
      <c r="DN18" s="303">
        <v>0.13</v>
      </c>
      <c r="DO18" s="303">
        <v>0.13</v>
      </c>
      <c r="DP18" s="303">
        <v>0.13</v>
      </c>
      <c r="DQ18" s="303">
        <v>0.13</v>
      </c>
      <c r="DR18" s="303">
        <v>0.12</v>
      </c>
      <c r="DS18" s="303">
        <v>0.12</v>
      </c>
      <c r="DT18" s="303">
        <v>0.12</v>
      </c>
      <c r="DU18" s="303">
        <v>0.12</v>
      </c>
      <c r="DV18" s="303">
        <v>0.105</v>
      </c>
      <c r="DW18" s="303">
        <v>0.105</v>
      </c>
      <c r="DX18" s="303">
        <v>0.105</v>
      </c>
      <c r="DY18" s="303">
        <v>0.15</v>
      </c>
      <c r="DZ18" s="303">
        <v>0.15</v>
      </c>
      <c r="EA18" s="303">
        <v>0.15</v>
      </c>
      <c r="EB18" s="303">
        <v>0.15</v>
      </c>
      <c r="EC18" s="303">
        <v>0.14000000000000001</v>
      </c>
      <c r="ED18" s="303">
        <v>0.14000000000000001</v>
      </c>
      <c r="EE18" s="303">
        <v>0.14000000000000001</v>
      </c>
      <c r="EF18" s="303">
        <v>0.14000000000000001</v>
      </c>
      <c r="EG18" s="303">
        <v>0.14000000000000001</v>
      </c>
      <c r="EH18" s="303">
        <v>0.14000000000000001</v>
      </c>
      <c r="EI18" s="303">
        <v>0.12</v>
      </c>
      <c r="EJ18" s="303">
        <v>0.12</v>
      </c>
      <c r="EK18" s="303">
        <v>0.12</v>
      </c>
      <c r="EL18" s="303">
        <v>0.12</v>
      </c>
      <c r="EM18" s="303">
        <v>0.12</v>
      </c>
      <c r="EN18" s="303">
        <v>0.12</v>
      </c>
      <c r="EO18" s="303">
        <v>0.11</v>
      </c>
      <c r="EP18" s="303">
        <v>0.11</v>
      </c>
      <c r="EQ18" s="303">
        <v>0.11</v>
      </c>
      <c r="ER18" s="303">
        <v>0.1</v>
      </c>
      <c r="ES18" s="454">
        <v>0.1</v>
      </c>
      <c r="ET18" s="454">
        <v>0.1</v>
      </c>
      <c r="EU18" s="454">
        <v>0.1</v>
      </c>
      <c r="EV18" s="454">
        <v>0.1</v>
      </c>
      <c r="EW18" s="454">
        <v>0.1</v>
      </c>
      <c r="EX18" s="454">
        <v>0.1</v>
      </c>
      <c r="EY18" s="454">
        <v>0.1</v>
      </c>
      <c r="EZ18" s="454">
        <v>0.11</v>
      </c>
      <c r="FA18" s="454">
        <v>0.11</v>
      </c>
      <c r="FB18" s="454">
        <v>0.11</v>
      </c>
      <c r="FC18" s="454">
        <v>0.11</v>
      </c>
      <c r="FD18" s="454">
        <v>0.11</v>
      </c>
      <c r="FE18" s="454">
        <v>0.11</v>
      </c>
      <c r="FF18" s="454">
        <v>0.11</v>
      </c>
      <c r="FG18" s="454">
        <v>0.11</v>
      </c>
      <c r="FH18" s="454">
        <v>0.11</v>
      </c>
      <c r="FI18" s="454">
        <v>0.11</v>
      </c>
      <c r="FJ18" s="454">
        <v>0.11</v>
      </c>
      <c r="FK18" s="454">
        <v>0.11</v>
      </c>
      <c r="FL18" s="454">
        <v>0.11</v>
      </c>
      <c r="FM18" s="454">
        <v>0.11</v>
      </c>
      <c r="FN18" s="454">
        <v>0.11</v>
      </c>
      <c r="FO18" s="454">
        <v>0.11</v>
      </c>
      <c r="FP18" s="454">
        <v>0.1</v>
      </c>
      <c r="FQ18" s="454">
        <v>0.09</v>
      </c>
      <c r="FR18" s="454">
        <v>0.09</v>
      </c>
      <c r="FS18" s="454">
        <v>0.09</v>
      </c>
      <c r="FT18" s="454">
        <v>0.09</v>
      </c>
      <c r="FU18" s="454">
        <v>0.09</v>
      </c>
      <c r="FV18" s="454">
        <v>0.08</v>
      </c>
      <c r="FW18" s="454">
        <v>0.08</v>
      </c>
      <c r="FX18" s="454">
        <v>0.06</v>
      </c>
      <c r="FY18" s="454">
        <v>0.06</v>
      </c>
      <c r="FZ18" s="454">
        <v>0.06</v>
      </c>
      <c r="GA18" s="454">
        <v>0.06</v>
      </c>
      <c r="GB18" s="454">
        <v>0.06</v>
      </c>
      <c r="GC18" s="454">
        <v>0.06</v>
      </c>
      <c r="GD18" s="454">
        <v>0.06</v>
      </c>
      <c r="GE18" s="454">
        <v>0.06</v>
      </c>
      <c r="GF18" s="454">
        <v>0.06</v>
      </c>
      <c r="GG18" s="454">
        <v>0.06</v>
      </c>
      <c r="GH18" s="454">
        <v>0.06</v>
      </c>
      <c r="GI18" s="454">
        <v>0.06</v>
      </c>
      <c r="GJ18" s="454">
        <v>0.06</v>
      </c>
      <c r="GK18" s="454">
        <v>0.06</v>
      </c>
      <c r="GL18" s="454">
        <v>6.5000000000000002E-2</v>
      </c>
      <c r="GM18" s="454">
        <v>6.5000000000000002E-2</v>
      </c>
      <c r="GN18" s="454">
        <v>0.09</v>
      </c>
      <c r="GO18" s="454">
        <v>0.09</v>
      </c>
      <c r="GP18" s="454">
        <v>0.09</v>
      </c>
      <c r="GQ18" s="454">
        <v>0.1</v>
      </c>
      <c r="GR18" s="454">
        <v>0.1</v>
      </c>
      <c r="GS18" s="454">
        <v>0.1</v>
      </c>
      <c r="GT18" s="454">
        <v>0.12</v>
      </c>
      <c r="GU18" s="454">
        <v>0.12</v>
      </c>
      <c r="GV18" s="454">
        <v>0.12</v>
      </c>
      <c r="GW18" s="454">
        <v>0.13</v>
      </c>
      <c r="GX18" s="454">
        <v>0.13</v>
      </c>
      <c r="GY18" s="454">
        <v>0.13</v>
      </c>
      <c r="GZ18" s="454">
        <v>0.13</v>
      </c>
      <c r="HA18" s="454">
        <v>0.13</v>
      </c>
      <c r="HB18" s="454">
        <v>0.13</v>
      </c>
      <c r="HC18" s="454">
        <v>0.13</v>
      </c>
      <c r="HD18" s="454">
        <v>0.13</v>
      </c>
      <c r="HE18" s="454">
        <v>0.13</v>
      </c>
      <c r="HF18" s="454">
        <v>0.13</v>
      </c>
      <c r="HG18" s="454">
        <v>0.13</v>
      </c>
      <c r="HH18" s="454">
        <v>0.13</v>
      </c>
      <c r="HI18" s="454">
        <v>0.13</v>
      </c>
      <c r="HJ18" s="454">
        <v>0.13</v>
      </c>
      <c r="HK18" s="469">
        <v>0.13</v>
      </c>
      <c r="HL18" s="469">
        <v>0.12</v>
      </c>
      <c r="HM18" s="469">
        <v>0.12</v>
      </c>
      <c r="HN18" s="469">
        <v>0.11</v>
      </c>
      <c r="HO18" s="454">
        <v>0.11</v>
      </c>
      <c r="HP18" s="454">
        <v>0.11</v>
      </c>
      <c r="HQ18" s="455">
        <v>0.11</v>
      </c>
      <c r="HR18" s="454">
        <v>0.1</v>
      </c>
      <c r="HS18" s="454">
        <v>0.1</v>
      </c>
      <c r="HT18" s="454">
        <v>0.1</v>
      </c>
      <c r="HU18" s="454">
        <v>0.1</v>
      </c>
      <c r="HV18" s="454">
        <v>0.1</v>
      </c>
      <c r="HW18" s="454">
        <v>0.1</v>
      </c>
      <c r="HX18" s="466">
        <v>0.12</v>
      </c>
      <c r="HY18" s="472">
        <v>0.12</v>
      </c>
      <c r="HZ18" s="466">
        <v>0.12</v>
      </c>
      <c r="IA18" s="454">
        <v>0.12</v>
      </c>
      <c r="IB18" s="454">
        <v>0.12</v>
      </c>
      <c r="IC18" s="454">
        <v>0.12</v>
      </c>
      <c r="ID18" s="454">
        <v>0.12</v>
      </c>
      <c r="IE18" s="454">
        <v>0.12</v>
      </c>
      <c r="IF18" s="592">
        <v>0.12</v>
      </c>
      <c r="IG18" s="592">
        <v>0.12</v>
      </c>
      <c r="IH18" s="592">
        <v>0.12</v>
      </c>
      <c r="II18" s="592">
        <v>0.12</v>
      </c>
    </row>
    <row r="19" spans="1:243" ht="15" customHeight="1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312"/>
      <c r="CU19" s="312"/>
      <c r="CV19" s="312"/>
      <c r="CW19" s="313"/>
      <c r="CX19" s="313"/>
      <c r="CY19" s="313"/>
      <c r="CZ19" s="313"/>
      <c r="DA19" s="313"/>
      <c r="DB19" s="313"/>
      <c r="DC19" s="313"/>
      <c r="DD19" s="313"/>
      <c r="DE19" s="313"/>
      <c r="DF19" s="301"/>
      <c r="DG19" s="301"/>
      <c r="DH19" s="301"/>
      <c r="DI19" s="301"/>
      <c r="DJ19" s="301"/>
      <c r="DK19" s="301"/>
      <c r="DL19" s="301"/>
      <c r="DM19" s="301"/>
      <c r="DN19" s="301"/>
      <c r="DO19" s="301"/>
      <c r="DP19" s="301"/>
      <c r="DQ19" s="301"/>
      <c r="DR19" s="301"/>
      <c r="DS19" s="301"/>
      <c r="DT19" s="301"/>
      <c r="DU19" s="301"/>
      <c r="DV19" s="301"/>
      <c r="DW19" s="301"/>
      <c r="DX19" s="301"/>
      <c r="DY19" s="301"/>
      <c r="DZ19" s="301"/>
      <c r="EA19" s="301"/>
      <c r="EB19" s="301"/>
      <c r="EC19" s="301"/>
      <c r="ED19" s="301"/>
      <c r="EE19" s="301"/>
      <c r="EF19" s="301"/>
      <c r="EG19" s="301"/>
      <c r="EH19" s="301"/>
      <c r="EI19" s="301"/>
      <c r="EJ19" s="301"/>
      <c r="EK19" s="301"/>
      <c r="EL19" s="301"/>
      <c r="EM19" s="467"/>
      <c r="EN19" s="467"/>
      <c r="EO19" s="467"/>
      <c r="EP19" s="467"/>
      <c r="EQ19" s="467"/>
      <c r="ER19" s="467"/>
      <c r="ES19" s="467"/>
      <c r="ET19" s="467"/>
      <c r="EU19" s="467"/>
      <c r="EV19" s="467"/>
      <c r="EW19" s="467"/>
      <c r="EX19" s="467"/>
      <c r="EY19" s="467"/>
      <c r="EZ19" s="467"/>
      <c r="FA19" s="467"/>
      <c r="FB19" s="467"/>
      <c r="FC19" s="467"/>
      <c r="FD19" s="467"/>
      <c r="FE19" s="467"/>
      <c r="FF19" s="467"/>
      <c r="FG19" s="467"/>
      <c r="FH19" s="467"/>
      <c r="FI19" s="467"/>
      <c r="FJ19" s="467"/>
      <c r="FK19" s="467"/>
      <c r="FL19" s="467"/>
      <c r="FM19" s="467"/>
      <c r="FN19" s="467"/>
      <c r="FO19" s="467"/>
      <c r="FP19" s="467"/>
      <c r="FQ19" s="467"/>
      <c r="FR19" s="467"/>
      <c r="FS19" s="467"/>
      <c r="FT19" s="467"/>
      <c r="FU19" s="467"/>
      <c r="FV19" s="467"/>
      <c r="FW19" s="467"/>
      <c r="FX19" s="467"/>
      <c r="FY19" s="467"/>
      <c r="FZ19" s="467"/>
      <c r="GA19" s="467"/>
      <c r="GB19" s="467"/>
      <c r="GC19" s="467"/>
      <c r="GD19" s="467"/>
      <c r="GE19" s="467"/>
      <c r="GF19" s="467"/>
      <c r="GG19" s="466"/>
      <c r="GH19" s="466"/>
      <c r="GI19" s="466"/>
      <c r="GJ19" s="466"/>
      <c r="GK19" s="466"/>
      <c r="GL19" s="466"/>
      <c r="GM19" s="466"/>
      <c r="GN19" s="466"/>
      <c r="GO19" s="466"/>
      <c r="GP19" s="466"/>
      <c r="GQ19" s="466"/>
      <c r="GR19" s="466"/>
      <c r="GS19" s="466"/>
      <c r="GT19" s="466"/>
      <c r="GU19" s="466"/>
      <c r="GV19" s="466"/>
      <c r="GW19" s="466"/>
      <c r="GX19" s="466"/>
      <c r="GY19" s="466"/>
      <c r="GZ19" s="466"/>
      <c r="HA19" s="466"/>
      <c r="HB19" s="466"/>
      <c r="HC19" s="466"/>
      <c r="HD19" s="466"/>
      <c r="HE19" s="466"/>
      <c r="HF19" s="466"/>
      <c r="HG19" s="466"/>
      <c r="HH19" s="466"/>
      <c r="HI19" s="466"/>
      <c r="HJ19" s="466"/>
      <c r="HK19" s="294"/>
      <c r="HL19" s="294"/>
      <c r="HM19" s="294"/>
      <c r="HN19" s="294"/>
      <c r="HO19" s="466"/>
      <c r="HP19" s="466"/>
      <c r="HQ19" s="466"/>
      <c r="HR19" s="466"/>
      <c r="HS19" s="466"/>
      <c r="HT19" s="466"/>
      <c r="HU19" s="466"/>
      <c r="HV19" s="466"/>
      <c r="HW19" s="466"/>
      <c r="HX19" s="466"/>
      <c r="HY19" s="466"/>
      <c r="HZ19" s="466"/>
      <c r="IA19" s="466"/>
      <c r="IB19" s="466"/>
      <c r="IC19" s="466"/>
      <c r="ID19" s="466"/>
      <c r="IE19" s="466"/>
      <c r="IF19" s="592"/>
      <c r="IG19" s="592"/>
      <c r="IH19" s="592"/>
      <c r="II19" s="592"/>
    </row>
    <row r="20" spans="1:243" ht="15" customHeight="1">
      <c r="A20" s="304" t="s">
        <v>170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312"/>
      <c r="CU20" s="312"/>
      <c r="CV20" s="312"/>
      <c r="CW20" s="313"/>
      <c r="CX20" s="313"/>
      <c r="CY20" s="313"/>
      <c r="CZ20" s="313"/>
      <c r="DA20" s="313"/>
      <c r="DB20" s="313"/>
      <c r="DC20" s="313"/>
      <c r="DD20" s="313"/>
      <c r="DE20" s="313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1"/>
      <c r="EL20" s="301"/>
      <c r="EM20" s="467"/>
      <c r="EN20" s="467"/>
      <c r="EO20" s="467"/>
      <c r="EP20" s="467"/>
      <c r="EQ20" s="467"/>
      <c r="ER20" s="467"/>
      <c r="ES20" s="467"/>
      <c r="ET20" s="467"/>
      <c r="EU20" s="467"/>
      <c r="EV20" s="467"/>
      <c r="EW20" s="467"/>
      <c r="EX20" s="467"/>
      <c r="EY20" s="467"/>
      <c r="EZ20" s="467"/>
      <c r="FA20" s="467"/>
      <c r="FB20" s="473">
        <v>2628.7</v>
      </c>
      <c r="FC20" s="473">
        <v>2635.33</v>
      </c>
      <c r="FD20" s="473">
        <v>2631.51</v>
      </c>
      <c r="FE20" s="473">
        <v>2642.78</v>
      </c>
      <c r="FF20" s="473">
        <v>2649.35</v>
      </c>
      <c r="FG20" s="473">
        <v>2657.76</v>
      </c>
      <c r="FH20" s="473">
        <v>2666</v>
      </c>
      <c r="FI20" s="473">
        <v>2672</v>
      </c>
      <c r="FJ20" s="473">
        <v>2667.21</v>
      </c>
      <c r="FK20" s="473">
        <v>2701.17</v>
      </c>
      <c r="FL20" s="473">
        <v>2715.22</v>
      </c>
      <c r="FM20" s="473">
        <v>2734.33</v>
      </c>
      <c r="FN20" s="473">
        <v>2751.57</v>
      </c>
      <c r="FO20" s="473">
        <v>2762.71</v>
      </c>
      <c r="FP20" s="473">
        <v>2777.74</v>
      </c>
      <c r="FQ20" s="473">
        <v>2788.91</v>
      </c>
      <c r="FR20" s="473">
        <v>2805.97</v>
      </c>
      <c r="FS20" s="473">
        <v>2823.89</v>
      </c>
      <c r="FT20" s="473">
        <v>2844.7</v>
      </c>
      <c r="FU20" s="473">
        <v>2852.94</v>
      </c>
      <c r="FV20" s="473">
        <v>2854.72</v>
      </c>
      <c r="FW20" s="473">
        <v>2851.99</v>
      </c>
      <c r="FX20" s="473">
        <v>2849.66</v>
      </c>
      <c r="FY20" s="473">
        <v>2849.89</v>
      </c>
      <c r="FZ20" s="473">
        <v>2850.12</v>
      </c>
      <c r="GA20" s="473">
        <v>2849.27</v>
      </c>
      <c r="GB20" s="473">
        <v>2849.81</v>
      </c>
      <c r="GC20" s="473">
        <v>2850.01</v>
      </c>
      <c r="GD20" s="473">
        <v>2849.25</v>
      </c>
      <c r="GE20" s="473">
        <v>2848.87</v>
      </c>
      <c r="GF20" s="473">
        <v>2849.12</v>
      </c>
      <c r="GG20" s="473">
        <v>2849.48</v>
      </c>
      <c r="GH20" s="473">
        <v>2849.2</v>
      </c>
      <c r="GI20" s="473">
        <v>2848.85</v>
      </c>
      <c r="GJ20" s="473">
        <v>2849.21</v>
      </c>
      <c r="GK20" s="473">
        <v>2849.34</v>
      </c>
      <c r="GL20" s="473">
        <v>2850.26</v>
      </c>
      <c r="GM20" s="473">
        <v>2865.73</v>
      </c>
      <c r="GN20" s="473">
        <v>2948.46</v>
      </c>
      <c r="GO20" s="473">
        <v>3083.88</v>
      </c>
      <c r="GP20" s="473">
        <v>3120.84</v>
      </c>
      <c r="GQ20" s="473">
        <v>3134.1</v>
      </c>
      <c r="GR20" s="473">
        <v>3168.09</v>
      </c>
      <c r="GS20" s="473">
        <v>3199.28</v>
      </c>
      <c r="GT20" s="473">
        <v>3333.02</v>
      </c>
      <c r="GU20" s="473">
        <v>3389.12</v>
      </c>
      <c r="GV20" s="473">
        <v>3419.67</v>
      </c>
      <c r="GW20" s="473">
        <v>3444.6</v>
      </c>
      <c r="GX20" s="473">
        <v>3491.46</v>
      </c>
      <c r="GY20" s="473">
        <v>3521.87</v>
      </c>
      <c r="GZ20" s="473">
        <v>3518.14</v>
      </c>
      <c r="HA20" s="473">
        <v>3475.7</v>
      </c>
      <c r="HB20" s="473">
        <v>3447.5</v>
      </c>
      <c r="HC20" s="473">
        <v>3432.66</v>
      </c>
      <c r="HD20" s="473">
        <v>3454.55</v>
      </c>
      <c r="HE20" s="473">
        <v>3472.78</v>
      </c>
      <c r="HF20" s="473">
        <v>3459.5</v>
      </c>
      <c r="HG20" s="473">
        <v>3447.95</v>
      </c>
      <c r="HH20" s="314">
        <v>3432.78</v>
      </c>
      <c r="HI20" s="314">
        <v>3410.69</v>
      </c>
      <c r="HJ20" s="314">
        <v>3401.47</v>
      </c>
      <c r="HK20" s="474">
        <v>3381.89</v>
      </c>
      <c r="HL20" s="474">
        <v>3375.99</v>
      </c>
      <c r="HM20" s="474">
        <v>3377.03</v>
      </c>
      <c r="HN20" s="474">
        <v>3381.43</v>
      </c>
      <c r="HO20" s="475">
        <v>3381.05</v>
      </c>
      <c r="HP20" s="475">
        <v>3380.81</v>
      </c>
      <c r="HQ20" s="475">
        <v>3380.94</v>
      </c>
      <c r="HR20" s="475">
        <v>3380.93</v>
      </c>
      <c r="HS20" s="475">
        <v>3404.64</v>
      </c>
      <c r="HT20" s="475">
        <v>3417.77</v>
      </c>
      <c r="HU20" s="475">
        <v>3420.46</v>
      </c>
      <c r="HV20" s="475">
        <v>3448.24</v>
      </c>
      <c r="HW20" s="475">
        <v>3466.56</v>
      </c>
      <c r="HX20" s="475">
        <v>3487.61</v>
      </c>
      <c r="HY20" s="475">
        <v>3570.82</v>
      </c>
      <c r="HZ20" s="475">
        <v>3573.95</v>
      </c>
      <c r="IA20" s="475">
        <v>3580.94</v>
      </c>
      <c r="IB20" s="475">
        <v>3587.49</v>
      </c>
      <c r="IC20" s="475">
        <v>3592.79</v>
      </c>
      <c r="ID20" s="475">
        <v>3592.78</v>
      </c>
      <c r="IE20" s="475">
        <v>3585.29</v>
      </c>
      <c r="IF20" s="593">
        <v>3553.58</v>
      </c>
      <c r="IG20" s="593">
        <v>3556.81</v>
      </c>
      <c r="IH20" s="593">
        <v>3564.08</v>
      </c>
      <c r="II20" s="593">
        <v>3565.55</v>
      </c>
    </row>
    <row r="21" spans="1:243" ht="15" customHeigh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12"/>
      <c r="CU21" s="312"/>
      <c r="CV21" s="312"/>
      <c r="CW21" s="312"/>
      <c r="CX21" s="312"/>
      <c r="CY21" s="312"/>
      <c r="CZ21" s="312"/>
      <c r="DA21" s="467"/>
      <c r="DB21" s="467"/>
      <c r="DC21" s="467"/>
      <c r="DD21" s="467"/>
      <c r="DE21" s="467"/>
      <c r="DF21" s="467"/>
      <c r="DG21" s="467"/>
      <c r="DH21" s="467"/>
      <c r="DI21" s="467"/>
      <c r="DJ21" s="467"/>
      <c r="DK21" s="467"/>
      <c r="DL21" s="467"/>
      <c r="DM21" s="467"/>
      <c r="DN21" s="467"/>
      <c r="DO21" s="467"/>
      <c r="DP21" s="467"/>
      <c r="DQ21" s="467"/>
      <c r="DR21" s="467"/>
      <c r="DS21" s="467"/>
      <c r="DT21" s="467"/>
      <c r="DU21" s="467"/>
      <c r="DV21" s="467"/>
      <c r="DW21" s="467"/>
      <c r="DX21" s="467"/>
      <c r="DY21" s="467"/>
      <c r="DZ21" s="467"/>
      <c r="EA21" s="467"/>
      <c r="EB21" s="467"/>
      <c r="EC21" s="467"/>
      <c r="ED21" s="467"/>
      <c r="EE21" s="467"/>
      <c r="EF21" s="467"/>
      <c r="EG21" s="467"/>
      <c r="EH21" s="467"/>
      <c r="EI21" s="467"/>
      <c r="EJ21" s="467"/>
      <c r="EK21" s="467"/>
      <c r="EL21" s="467"/>
      <c r="EM21" s="467"/>
      <c r="EN21" s="467"/>
      <c r="EO21" s="467"/>
      <c r="EP21" s="467"/>
      <c r="EQ21" s="467"/>
      <c r="ER21" s="467"/>
      <c r="ES21" s="467"/>
      <c r="ET21" s="467"/>
      <c r="EU21" s="467"/>
      <c r="EV21" s="467"/>
      <c r="EW21" s="467"/>
      <c r="EX21" s="467"/>
      <c r="EY21" s="467"/>
      <c r="EZ21" s="467"/>
      <c r="FA21" s="467"/>
      <c r="FB21" s="467"/>
      <c r="FC21" s="467"/>
      <c r="FD21" s="467"/>
      <c r="FE21" s="467"/>
      <c r="FF21" s="467"/>
      <c r="FG21" s="467"/>
      <c r="FH21" s="467"/>
      <c r="FI21" s="467"/>
      <c r="FJ21" s="467"/>
      <c r="FK21" s="467"/>
      <c r="FL21" s="467"/>
      <c r="FM21" s="467"/>
      <c r="FN21" s="467"/>
      <c r="FO21" s="467"/>
      <c r="FP21" s="467"/>
      <c r="FQ21" s="467"/>
      <c r="FR21" s="467"/>
      <c r="FS21" s="467"/>
      <c r="FT21" s="467"/>
      <c r="FU21" s="467"/>
      <c r="FV21" s="467"/>
      <c r="FW21" s="467"/>
      <c r="FX21" s="467"/>
      <c r="FY21" s="467"/>
      <c r="FZ21" s="467"/>
      <c r="GA21" s="467"/>
      <c r="GB21" s="467"/>
      <c r="GC21" s="467"/>
      <c r="GD21" s="467"/>
      <c r="GE21" s="467"/>
      <c r="GF21" s="467"/>
      <c r="GG21" s="466"/>
      <c r="GH21" s="466"/>
      <c r="GI21" s="466"/>
      <c r="GJ21" s="466"/>
      <c r="GK21" s="466"/>
      <c r="GL21" s="466"/>
      <c r="GM21" s="466"/>
      <c r="GN21" s="466"/>
      <c r="GO21" s="466"/>
      <c r="GP21" s="466"/>
      <c r="GQ21" s="466"/>
      <c r="GR21" s="466"/>
      <c r="GS21" s="466"/>
      <c r="GT21" s="466"/>
      <c r="GU21" s="466"/>
      <c r="GV21" s="466"/>
      <c r="GW21" s="466"/>
      <c r="GX21" s="466"/>
      <c r="GY21" s="466"/>
      <c r="GZ21" s="466"/>
      <c r="HA21" s="466"/>
      <c r="HB21" s="466"/>
      <c r="HC21" s="466"/>
      <c r="HD21" s="466"/>
      <c r="HE21" s="466"/>
      <c r="HF21" s="466"/>
      <c r="HG21" s="466"/>
      <c r="HH21" s="466"/>
      <c r="HI21" s="466"/>
      <c r="HJ21" s="466"/>
      <c r="HK21" s="466"/>
      <c r="HL21" s="466"/>
      <c r="HM21" s="466"/>
      <c r="HN21" s="466"/>
      <c r="HO21" s="466"/>
      <c r="HP21" s="466"/>
      <c r="HQ21" s="466"/>
      <c r="HR21" s="466"/>
      <c r="HS21" s="466"/>
      <c r="HT21" s="466"/>
      <c r="HU21" s="466"/>
      <c r="HV21" s="466"/>
      <c r="HW21" s="466"/>
      <c r="HX21" s="466"/>
      <c r="HY21" s="466"/>
      <c r="HZ21" s="466"/>
      <c r="IA21" s="466"/>
      <c r="IB21" s="466"/>
      <c r="IC21" s="466"/>
      <c r="ID21" s="466"/>
      <c r="IE21" s="466"/>
    </row>
    <row r="22" spans="1:243" ht="15" customHeight="1">
      <c r="A22" s="304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76"/>
      <c r="R22" s="476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6"/>
      <c r="AV22" s="476"/>
      <c r="AW22" s="476"/>
      <c r="AX22" s="476"/>
      <c r="AY22" s="476"/>
      <c r="AZ22" s="476"/>
      <c r="BA22" s="476"/>
      <c r="BB22" s="476"/>
      <c r="BC22" s="476"/>
      <c r="BD22" s="476"/>
      <c r="BE22" s="476"/>
      <c r="BF22" s="476"/>
      <c r="BG22" s="476"/>
      <c r="BH22" s="476"/>
      <c r="BI22" s="476"/>
      <c r="BJ22" s="476"/>
      <c r="BK22" s="476"/>
      <c r="BL22" s="476"/>
      <c r="BM22" s="476"/>
      <c r="BN22" s="476"/>
      <c r="BO22" s="476"/>
      <c r="BP22" s="476"/>
      <c r="BQ22" s="476"/>
      <c r="BR22" s="476"/>
      <c r="BS22" s="476"/>
      <c r="BT22" s="476"/>
      <c r="BU22" s="476"/>
      <c r="BV22" s="476"/>
      <c r="BW22" s="476"/>
      <c r="BX22" s="476"/>
      <c r="BY22" s="476"/>
      <c r="BZ22" s="476"/>
      <c r="CA22" s="476"/>
      <c r="CB22" s="476"/>
      <c r="CC22" s="476"/>
      <c r="CD22" s="476"/>
      <c r="CE22" s="476"/>
      <c r="CF22" s="476"/>
      <c r="CG22" s="476"/>
      <c r="CH22" s="476"/>
      <c r="CI22" s="476"/>
      <c r="CJ22" s="476"/>
      <c r="CK22" s="476"/>
      <c r="CL22" s="476"/>
      <c r="CM22" s="476"/>
      <c r="CN22" s="476"/>
      <c r="CO22" s="476"/>
      <c r="CP22" s="476"/>
      <c r="CQ22" s="476"/>
      <c r="CR22" s="476"/>
      <c r="CS22" s="476"/>
      <c r="CT22" s="476"/>
      <c r="CU22" s="476"/>
      <c r="CV22" s="476"/>
      <c r="CW22" s="476"/>
      <c r="CX22" s="476"/>
      <c r="CY22" s="476"/>
      <c r="CZ22" s="476"/>
      <c r="DA22" s="476"/>
      <c r="DB22" s="476"/>
      <c r="DC22" s="476"/>
      <c r="DD22" s="476"/>
      <c r="DE22" s="476"/>
      <c r="DF22" s="476"/>
      <c r="DG22" s="476"/>
      <c r="DH22" s="476"/>
      <c r="DI22" s="476"/>
      <c r="DJ22" s="476"/>
      <c r="DK22" s="476"/>
      <c r="DL22" s="476"/>
      <c r="DM22" s="476"/>
      <c r="DN22" s="476"/>
      <c r="DO22" s="476"/>
      <c r="DP22" s="476"/>
      <c r="DQ22" s="476"/>
      <c r="DR22" s="476"/>
      <c r="DS22" s="476"/>
      <c r="DT22" s="476"/>
      <c r="DU22" s="476"/>
      <c r="DV22" s="476"/>
      <c r="DW22" s="476"/>
      <c r="DX22" s="476"/>
      <c r="DY22" s="476"/>
      <c r="DZ22" s="476"/>
      <c r="EA22" s="476"/>
      <c r="EB22" s="476"/>
      <c r="EC22" s="476"/>
      <c r="ED22" s="476"/>
      <c r="EE22" s="476"/>
      <c r="EF22" s="476"/>
      <c r="EG22" s="476"/>
      <c r="EH22" s="476"/>
      <c r="EI22" s="476"/>
      <c r="EJ22" s="476"/>
      <c r="EK22" s="476"/>
      <c r="EL22" s="476"/>
      <c r="EM22" s="476"/>
      <c r="EN22" s="476"/>
      <c r="EO22" s="476"/>
      <c r="EP22" s="476"/>
      <c r="EQ22" s="476"/>
      <c r="ER22" s="476"/>
      <c r="ES22" s="476"/>
      <c r="ET22" s="476"/>
      <c r="EU22" s="476"/>
      <c r="EV22" s="476"/>
      <c r="EW22" s="476"/>
      <c r="EX22" s="476"/>
      <c r="EY22" s="476"/>
      <c r="EZ22" s="476"/>
      <c r="FA22" s="476"/>
      <c r="FB22" s="476"/>
      <c r="FC22" s="476"/>
      <c r="FD22" s="476"/>
      <c r="FE22" s="476"/>
      <c r="FF22" s="476"/>
      <c r="FG22" s="476"/>
      <c r="FH22" s="476"/>
      <c r="FI22" s="476"/>
      <c r="FJ22" s="476"/>
      <c r="FK22" s="476"/>
      <c r="FL22" s="476"/>
      <c r="FM22" s="476"/>
      <c r="FN22" s="476"/>
      <c r="FO22" s="476"/>
      <c r="FP22" s="476"/>
      <c r="FQ22" s="476"/>
      <c r="FR22" s="476"/>
      <c r="FS22" s="476"/>
      <c r="FT22" s="476"/>
      <c r="FU22" s="476"/>
      <c r="FV22" s="476"/>
      <c r="FW22" s="476"/>
      <c r="FX22" s="476"/>
      <c r="FY22" s="476"/>
      <c r="FZ22" s="476"/>
      <c r="GA22" s="476"/>
      <c r="GB22" s="476"/>
      <c r="GC22" s="476"/>
      <c r="GD22" s="476"/>
      <c r="GE22" s="476"/>
      <c r="GF22" s="476"/>
      <c r="GG22" s="476"/>
      <c r="GH22" s="476"/>
      <c r="GI22" s="476"/>
      <c r="GJ22" s="476"/>
      <c r="GK22" s="476"/>
      <c r="GL22" s="476"/>
      <c r="GM22" s="476"/>
      <c r="GN22" s="476"/>
      <c r="GO22" s="476"/>
      <c r="GP22" s="476"/>
      <c r="GQ22" s="476"/>
      <c r="GR22" s="476"/>
      <c r="GS22" s="476"/>
      <c r="GT22" s="476"/>
      <c r="GU22" s="476"/>
      <c r="GV22" s="476"/>
      <c r="GW22" s="476"/>
      <c r="GX22" s="476"/>
      <c r="GY22" s="476"/>
      <c r="GZ22" s="476"/>
      <c r="HA22" s="476"/>
      <c r="HB22" s="476"/>
      <c r="HC22" s="476"/>
      <c r="HD22" s="476"/>
      <c r="HE22" s="476"/>
      <c r="HF22" s="476"/>
      <c r="HG22" s="476"/>
      <c r="HH22" s="466"/>
      <c r="HI22" s="466"/>
      <c r="HJ22" s="466"/>
      <c r="HK22" s="466"/>
      <c r="HL22" s="466"/>
      <c r="HM22" s="466"/>
      <c r="HN22" s="466"/>
      <c r="HO22" s="466"/>
      <c r="HP22" s="466"/>
      <c r="HQ22" s="466"/>
      <c r="HR22" s="466"/>
      <c r="HS22" s="466"/>
      <c r="HT22" s="466"/>
      <c r="HU22" s="466"/>
      <c r="HV22" s="466"/>
      <c r="HW22" s="466"/>
      <c r="HX22" s="466"/>
      <c r="HY22" s="466"/>
      <c r="HZ22" s="466"/>
      <c r="IA22" s="466"/>
      <c r="IB22" s="466"/>
      <c r="IC22" s="466"/>
      <c r="ID22" s="466"/>
    </row>
    <row r="23" spans="1:243" s="602" customFormat="1" ht="15" customHeight="1">
      <c r="A23" s="594" t="s">
        <v>509</v>
      </c>
      <c r="B23" s="603"/>
      <c r="C23" s="603"/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603"/>
      <c r="AJ23" s="603"/>
      <c r="AK23" s="603"/>
      <c r="AL23" s="603"/>
      <c r="AM23" s="603"/>
      <c r="AN23" s="603"/>
      <c r="AO23" s="603"/>
      <c r="AP23" s="603"/>
      <c r="AQ23" s="603"/>
      <c r="AR23" s="603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3"/>
      <c r="BF23" s="603"/>
      <c r="BG23" s="603"/>
      <c r="BH23" s="603"/>
      <c r="BI23" s="603"/>
      <c r="BJ23" s="603"/>
      <c r="BK23" s="603"/>
      <c r="BL23" s="603"/>
      <c r="BM23" s="603"/>
      <c r="BN23" s="603"/>
      <c r="BO23" s="603"/>
      <c r="BP23" s="603"/>
      <c r="BQ23" s="603"/>
      <c r="BR23" s="603"/>
      <c r="BS23" s="603"/>
      <c r="BT23" s="603"/>
      <c r="BU23" s="603"/>
      <c r="BV23" s="603"/>
      <c r="BW23" s="603"/>
      <c r="BX23" s="603"/>
      <c r="BY23" s="603"/>
      <c r="BZ23" s="603"/>
      <c r="CA23" s="603"/>
      <c r="CB23" s="60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3"/>
      <c r="DE23" s="603"/>
      <c r="DF23" s="603"/>
      <c r="DG23" s="603"/>
      <c r="DH23" s="603"/>
      <c r="DI23" s="603"/>
      <c r="DJ23" s="603"/>
      <c r="DK23" s="603"/>
      <c r="DL23" s="603"/>
      <c r="DM23" s="603"/>
      <c r="DN23" s="603"/>
      <c r="DO23" s="603"/>
      <c r="DP23" s="603"/>
      <c r="DQ23" s="603"/>
      <c r="DR23" s="603"/>
      <c r="DS23" s="603"/>
      <c r="DT23" s="603"/>
      <c r="DU23" s="603"/>
      <c r="DV23" s="603"/>
      <c r="DW23" s="603"/>
      <c r="DX23" s="603"/>
      <c r="DY23" s="603"/>
      <c r="DZ23" s="603"/>
      <c r="EA23" s="603"/>
      <c r="EB23" s="603"/>
      <c r="EC23" s="603"/>
      <c r="ED23" s="603"/>
      <c r="EE23" s="603"/>
      <c r="EF23" s="603"/>
      <c r="EG23" s="603"/>
      <c r="EH23" s="603"/>
      <c r="EI23" s="603"/>
      <c r="EJ23" s="603"/>
      <c r="EK23" s="603"/>
      <c r="EL23" s="603"/>
      <c r="EM23" s="603"/>
      <c r="EN23" s="603"/>
      <c r="EO23" s="603"/>
      <c r="EP23" s="603"/>
      <c r="EQ23" s="603"/>
      <c r="ER23" s="603"/>
      <c r="ES23" s="603"/>
      <c r="ET23" s="603"/>
      <c r="EU23" s="603"/>
      <c r="EV23" s="603"/>
      <c r="EW23" s="603"/>
      <c r="EX23" s="603"/>
      <c r="EY23" s="603"/>
      <c r="EZ23" s="603"/>
      <c r="FA23" s="603"/>
      <c r="FB23" s="603"/>
      <c r="FC23" s="603"/>
      <c r="FD23" s="603"/>
      <c r="FE23" s="603"/>
      <c r="FF23" s="603"/>
      <c r="FG23" s="603"/>
      <c r="FH23" s="603"/>
      <c r="FI23" s="603"/>
      <c r="FJ23" s="603"/>
      <c r="FK23" s="603"/>
      <c r="FL23" s="603"/>
      <c r="FM23" s="603"/>
      <c r="FN23" s="603"/>
      <c r="FO23" s="603"/>
      <c r="FP23" s="603"/>
      <c r="FQ23" s="603"/>
      <c r="FR23" s="603"/>
      <c r="FS23" s="603"/>
      <c r="FT23" s="603"/>
      <c r="FU23" s="603"/>
      <c r="FV23" s="603"/>
      <c r="FW23" s="603"/>
      <c r="FX23" s="603"/>
      <c r="FY23" s="603"/>
      <c r="FZ23" s="603"/>
      <c r="GA23" s="603"/>
      <c r="GB23" s="603"/>
      <c r="GC23" s="603"/>
      <c r="GD23" s="603"/>
      <c r="GE23" s="603"/>
      <c r="GF23" s="603"/>
      <c r="GG23" s="603"/>
      <c r="GH23" s="603"/>
      <c r="GI23" s="603"/>
      <c r="GJ23" s="603"/>
      <c r="GK23" s="603"/>
      <c r="GL23" s="603"/>
      <c r="GM23" s="603"/>
      <c r="GN23" s="603"/>
      <c r="GO23" s="603"/>
      <c r="GP23" s="603"/>
      <c r="GQ23" s="603"/>
      <c r="GR23" s="603"/>
      <c r="GS23" s="603"/>
      <c r="GT23" s="603"/>
      <c r="GU23" s="603"/>
      <c r="GV23" s="603"/>
      <c r="GW23" s="603"/>
      <c r="GX23" s="603"/>
      <c r="GY23" s="603"/>
      <c r="GZ23" s="603"/>
      <c r="HA23" s="603"/>
      <c r="HB23" s="603"/>
      <c r="HC23" s="603"/>
      <c r="HD23" s="603"/>
      <c r="HE23" s="603"/>
      <c r="HF23" s="603"/>
      <c r="HG23" s="603"/>
      <c r="HH23" s="603"/>
      <c r="HI23" s="603"/>
      <c r="HJ23" s="603"/>
      <c r="HK23" s="603"/>
      <c r="HL23" s="603"/>
      <c r="HM23" s="603"/>
      <c r="HN23" s="603"/>
      <c r="HO23" s="603"/>
      <c r="HP23" s="603"/>
      <c r="HQ23" s="603"/>
      <c r="HR23" s="599"/>
      <c r="HS23" s="599"/>
      <c r="HT23" s="599"/>
      <c r="HU23" s="599"/>
      <c r="HV23" s="599"/>
      <c r="HW23" s="599"/>
      <c r="HX23" s="599"/>
      <c r="HY23" s="599"/>
      <c r="HZ23" s="599"/>
      <c r="IA23" s="599"/>
      <c r="IB23" s="599"/>
      <c r="IC23" s="599"/>
      <c r="ID23" s="599"/>
      <c r="IE23" s="604" t="s">
        <v>524</v>
      </c>
      <c r="II23" s="604" t="s">
        <v>525</v>
      </c>
    </row>
    <row r="24" spans="1:243" ht="15" customHeight="1">
      <c r="A24" s="296" t="s">
        <v>511</v>
      </c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76"/>
      <c r="AO24" s="476"/>
      <c r="AP24" s="476"/>
      <c r="AQ24" s="476"/>
      <c r="AR24" s="476"/>
      <c r="AS24" s="476"/>
      <c r="AT24" s="476"/>
      <c r="AU24" s="476"/>
      <c r="AV24" s="476"/>
      <c r="AW24" s="476"/>
      <c r="AX24" s="476"/>
      <c r="AY24" s="476"/>
      <c r="AZ24" s="476"/>
      <c r="BA24" s="476"/>
      <c r="BB24" s="476"/>
      <c r="BC24" s="476"/>
      <c r="BD24" s="476"/>
      <c r="BE24" s="476"/>
      <c r="BF24" s="476"/>
      <c r="BG24" s="476"/>
      <c r="BH24" s="476"/>
      <c r="BI24" s="476"/>
      <c r="BJ24" s="476"/>
      <c r="BK24" s="476"/>
      <c r="BL24" s="476"/>
      <c r="BM24" s="476"/>
      <c r="BN24" s="476"/>
      <c r="BO24" s="476"/>
      <c r="BP24" s="476"/>
      <c r="BQ24" s="476"/>
      <c r="BR24" s="476"/>
      <c r="BS24" s="476"/>
      <c r="BT24" s="476"/>
      <c r="BU24" s="476"/>
      <c r="BV24" s="476"/>
      <c r="BW24" s="476"/>
      <c r="BX24" s="476"/>
      <c r="BY24" s="476"/>
      <c r="BZ24" s="476"/>
      <c r="CA24" s="476"/>
      <c r="CB24" s="476"/>
      <c r="CC24" s="476"/>
      <c r="CD24" s="476"/>
      <c r="CE24" s="476"/>
      <c r="CF24" s="476"/>
      <c r="CG24" s="476"/>
      <c r="CH24" s="476"/>
      <c r="CI24" s="476"/>
      <c r="CJ24" s="476"/>
      <c r="CK24" s="476"/>
      <c r="CL24" s="476"/>
      <c r="CM24" s="476"/>
      <c r="CN24" s="476"/>
      <c r="CO24" s="476"/>
      <c r="CP24" s="476"/>
      <c r="CQ24" s="476"/>
      <c r="CR24" s="476"/>
      <c r="CS24" s="476"/>
      <c r="CT24" s="476"/>
      <c r="CU24" s="476"/>
      <c r="CV24" s="476"/>
      <c r="CW24" s="476"/>
      <c r="CX24" s="476"/>
      <c r="CY24" s="476"/>
      <c r="CZ24" s="476"/>
      <c r="DA24" s="476"/>
      <c r="DB24" s="476"/>
      <c r="DC24" s="476"/>
      <c r="DD24" s="476"/>
      <c r="DE24" s="476"/>
      <c r="DF24" s="476"/>
      <c r="DG24" s="476"/>
      <c r="DH24" s="476"/>
      <c r="DI24" s="476"/>
      <c r="DJ24" s="476"/>
      <c r="DK24" s="476"/>
      <c r="DL24" s="476"/>
      <c r="DM24" s="476"/>
      <c r="DN24" s="476"/>
      <c r="DO24" s="476"/>
      <c r="DP24" s="476"/>
      <c r="DQ24" s="476"/>
      <c r="DR24" s="476"/>
      <c r="DS24" s="476"/>
      <c r="DT24" s="476"/>
      <c r="DU24" s="476"/>
      <c r="DV24" s="476"/>
      <c r="DW24" s="476"/>
      <c r="DX24" s="476"/>
      <c r="DY24" s="476"/>
      <c r="DZ24" s="476"/>
      <c r="EA24" s="476"/>
      <c r="EB24" s="476"/>
      <c r="EC24" s="476"/>
      <c r="ED24" s="476"/>
      <c r="EE24" s="476"/>
      <c r="EF24" s="476"/>
      <c r="EG24" s="476"/>
      <c r="EH24" s="476"/>
      <c r="EI24" s="476"/>
      <c r="EJ24" s="476"/>
      <c r="EK24" s="476"/>
      <c r="EL24" s="476"/>
      <c r="EM24" s="476"/>
      <c r="EN24" s="476"/>
      <c r="EO24" s="476"/>
      <c r="EP24" s="476"/>
      <c r="EQ24" s="476"/>
      <c r="ER24" s="476"/>
      <c r="ES24" s="476"/>
      <c r="ET24" s="476"/>
      <c r="EU24" s="476"/>
      <c r="EV24" s="476"/>
      <c r="EW24" s="476"/>
      <c r="EX24" s="476"/>
      <c r="EY24" s="476"/>
      <c r="EZ24" s="476"/>
      <c r="FA24" s="476"/>
      <c r="FB24" s="476"/>
      <c r="FC24" s="476"/>
      <c r="FD24" s="476"/>
      <c r="FE24" s="476"/>
      <c r="FF24" s="476"/>
      <c r="FG24" s="476"/>
      <c r="FH24" s="476"/>
      <c r="FI24" s="476"/>
      <c r="FJ24" s="476"/>
      <c r="FK24" s="476"/>
      <c r="FL24" s="476"/>
      <c r="FM24" s="476"/>
      <c r="FN24" s="476"/>
      <c r="FO24" s="476"/>
      <c r="FP24" s="476"/>
      <c r="FQ24" s="476"/>
      <c r="FR24" s="476"/>
      <c r="FS24" s="476"/>
      <c r="FT24" s="476"/>
      <c r="FU24" s="476"/>
      <c r="FV24" s="476"/>
      <c r="FW24" s="476"/>
      <c r="FX24" s="476"/>
      <c r="FY24" s="476"/>
      <c r="FZ24" s="476"/>
      <c r="GA24" s="476"/>
      <c r="GB24" s="476"/>
      <c r="GC24" s="476"/>
      <c r="GD24" s="476"/>
      <c r="GE24" s="476"/>
      <c r="GF24" s="476"/>
      <c r="GG24" s="476"/>
      <c r="GH24" s="476"/>
      <c r="GI24" s="476"/>
      <c r="GJ24" s="476"/>
      <c r="GK24" s="476"/>
      <c r="GL24" s="476"/>
      <c r="GM24" s="476"/>
      <c r="GN24" s="476"/>
      <c r="GO24" s="476"/>
      <c r="GP24" s="476"/>
      <c r="GQ24" s="476"/>
      <c r="GR24" s="476"/>
      <c r="GS24" s="476"/>
      <c r="GT24" s="476"/>
      <c r="GU24" s="476"/>
      <c r="GV24" s="476"/>
      <c r="GW24" s="476"/>
      <c r="GX24" s="476"/>
      <c r="GY24" s="476"/>
      <c r="GZ24" s="476"/>
      <c r="HA24" s="476"/>
      <c r="HB24" s="476"/>
      <c r="HC24" s="476"/>
      <c r="HD24" s="476"/>
      <c r="HE24" s="476"/>
      <c r="HF24" s="476"/>
      <c r="HG24" s="476"/>
      <c r="HH24" s="476"/>
      <c r="HI24" s="476"/>
      <c r="HJ24" s="466"/>
      <c r="HK24" s="466"/>
      <c r="HL24" s="466"/>
      <c r="HM24" s="466"/>
      <c r="HN24" s="466"/>
      <c r="HO24" s="466"/>
      <c r="HP24" s="466"/>
      <c r="HQ24" s="466"/>
      <c r="HR24" s="466"/>
      <c r="HS24" s="466"/>
      <c r="HT24" s="466"/>
      <c r="HU24" s="466"/>
      <c r="HV24" s="466"/>
      <c r="HW24" s="466"/>
      <c r="HX24" s="466"/>
      <c r="HY24" s="466"/>
      <c r="HZ24" s="466"/>
      <c r="IA24" s="466"/>
      <c r="IB24" s="466"/>
      <c r="IC24" s="466"/>
      <c r="ID24" s="466"/>
      <c r="IE24" s="454">
        <v>2.0569089977356268E-2</v>
      </c>
      <c r="II24" s="589">
        <v>2.7129679869777535E-2</v>
      </c>
    </row>
    <row r="25" spans="1:243" ht="15" customHeight="1">
      <c r="A25" s="304" t="s">
        <v>512</v>
      </c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76"/>
      <c r="AO25" s="476"/>
      <c r="AP25" s="476"/>
      <c r="AQ25" s="476"/>
      <c r="AR25" s="476"/>
      <c r="AS25" s="476"/>
      <c r="AT25" s="476"/>
      <c r="AU25" s="476"/>
      <c r="AV25" s="476"/>
      <c r="AW25" s="476"/>
      <c r="AX25" s="476"/>
      <c r="AY25" s="476"/>
      <c r="AZ25" s="476"/>
      <c r="BA25" s="476"/>
      <c r="BB25" s="476"/>
      <c r="BC25" s="476"/>
      <c r="BD25" s="476"/>
      <c r="BE25" s="476"/>
      <c r="BF25" s="476"/>
      <c r="BG25" s="476"/>
      <c r="BH25" s="476"/>
      <c r="BI25" s="476"/>
      <c r="BJ25" s="476"/>
      <c r="BK25" s="476"/>
      <c r="BL25" s="476"/>
      <c r="BM25" s="476"/>
      <c r="BN25" s="476"/>
      <c r="BO25" s="476"/>
      <c r="BP25" s="476"/>
      <c r="BQ25" s="476"/>
      <c r="BR25" s="476"/>
      <c r="BS25" s="476"/>
      <c r="BT25" s="476"/>
      <c r="BU25" s="476"/>
      <c r="BV25" s="476"/>
      <c r="BW25" s="476"/>
      <c r="BX25" s="476"/>
      <c r="BY25" s="476"/>
      <c r="BZ25" s="476"/>
      <c r="CA25" s="476"/>
      <c r="CB25" s="476"/>
      <c r="CC25" s="476"/>
      <c r="CD25" s="476"/>
      <c r="CE25" s="476"/>
      <c r="CF25" s="476"/>
      <c r="CG25" s="476"/>
      <c r="CH25" s="476"/>
      <c r="CI25" s="476"/>
      <c r="CJ25" s="476"/>
      <c r="CK25" s="476"/>
      <c r="CL25" s="476"/>
      <c r="CM25" s="476"/>
      <c r="CN25" s="476"/>
      <c r="CO25" s="476"/>
      <c r="CP25" s="476"/>
      <c r="CQ25" s="476"/>
      <c r="CR25" s="476"/>
      <c r="CS25" s="476"/>
      <c r="CT25" s="476"/>
      <c r="CU25" s="476"/>
      <c r="CV25" s="476"/>
      <c r="CW25" s="476"/>
      <c r="CX25" s="476"/>
      <c r="CY25" s="476"/>
      <c r="CZ25" s="476"/>
      <c r="DA25" s="476"/>
      <c r="DB25" s="476"/>
      <c r="DC25" s="476"/>
      <c r="DD25" s="476"/>
      <c r="DE25" s="476"/>
      <c r="DF25" s="476"/>
      <c r="DG25" s="476"/>
      <c r="DH25" s="476"/>
      <c r="DI25" s="476"/>
      <c r="DJ25" s="476"/>
      <c r="DK25" s="476"/>
      <c r="DL25" s="476"/>
      <c r="DM25" s="476"/>
      <c r="DN25" s="476"/>
      <c r="DO25" s="476"/>
      <c r="DP25" s="476"/>
      <c r="DQ25" s="476"/>
      <c r="DR25" s="476"/>
      <c r="DS25" s="476"/>
      <c r="DT25" s="476"/>
      <c r="DU25" s="476"/>
      <c r="DV25" s="476"/>
      <c r="DW25" s="476"/>
      <c r="DX25" s="476"/>
      <c r="DY25" s="476"/>
      <c r="DZ25" s="476"/>
      <c r="EA25" s="476"/>
      <c r="EB25" s="476"/>
      <c r="EC25" s="476"/>
      <c r="ED25" s="476"/>
      <c r="EE25" s="476"/>
      <c r="EF25" s="476"/>
      <c r="EG25" s="476"/>
      <c r="EH25" s="476"/>
      <c r="EI25" s="476"/>
      <c r="EJ25" s="476"/>
      <c r="EK25" s="476"/>
      <c r="EL25" s="476"/>
      <c r="EM25" s="476"/>
      <c r="EN25" s="476"/>
      <c r="EO25" s="476"/>
      <c r="EP25" s="476"/>
      <c r="EQ25" s="476"/>
      <c r="ER25" s="476"/>
      <c r="ES25" s="476"/>
      <c r="ET25" s="476"/>
      <c r="EU25" s="476"/>
      <c r="EV25" s="476"/>
      <c r="EW25" s="476"/>
      <c r="EX25" s="476"/>
      <c r="EY25" s="476"/>
      <c r="EZ25" s="476"/>
      <c r="FA25" s="476"/>
      <c r="FB25" s="476"/>
      <c r="FC25" s="476"/>
      <c r="FD25" s="476"/>
      <c r="FE25" s="476"/>
      <c r="FF25" s="476"/>
      <c r="FG25" s="476"/>
      <c r="FH25" s="476"/>
      <c r="FI25" s="476"/>
      <c r="FJ25" s="476"/>
      <c r="FK25" s="476"/>
      <c r="FL25" s="476"/>
      <c r="FM25" s="476"/>
      <c r="FN25" s="476"/>
      <c r="FO25" s="476"/>
      <c r="FP25" s="476"/>
      <c r="FQ25" s="476"/>
      <c r="FR25" s="476"/>
      <c r="FS25" s="476"/>
      <c r="FT25" s="476"/>
      <c r="FU25" s="476"/>
      <c r="FV25" s="476"/>
      <c r="FW25" s="476"/>
      <c r="FX25" s="476"/>
      <c r="FY25" s="476"/>
      <c r="FZ25" s="476"/>
      <c r="GA25" s="476"/>
      <c r="GB25" s="476"/>
      <c r="GC25" s="476"/>
      <c r="GD25" s="476"/>
      <c r="GE25" s="476"/>
      <c r="GF25" s="476"/>
      <c r="GG25" s="476"/>
      <c r="GH25" s="476"/>
      <c r="GI25" s="476"/>
      <c r="GJ25" s="476"/>
      <c r="GK25" s="476"/>
      <c r="GL25" s="476"/>
      <c r="GM25" s="476"/>
      <c r="GN25" s="476"/>
      <c r="GO25" s="476"/>
      <c r="GP25" s="476"/>
      <c r="GQ25" s="476"/>
      <c r="GR25" s="476"/>
      <c r="GS25" s="476"/>
      <c r="GT25" s="476"/>
      <c r="GU25" s="476"/>
      <c r="GV25" s="476"/>
      <c r="GW25" s="476"/>
      <c r="GX25" s="476"/>
      <c r="GY25" s="476"/>
      <c r="GZ25" s="476"/>
      <c r="HA25" s="476"/>
      <c r="HB25" s="476"/>
      <c r="HC25" s="476"/>
      <c r="HD25" s="476"/>
      <c r="HE25" s="476"/>
      <c r="HF25" s="476"/>
      <c r="HG25" s="476"/>
      <c r="HH25" s="476"/>
      <c r="HI25" s="476"/>
      <c r="HJ25" s="466"/>
      <c r="HK25" s="466"/>
      <c r="HL25" s="466"/>
      <c r="HM25" s="466"/>
      <c r="HN25" s="466"/>
      <c r="HO25" s="466"/>
      <c r="HP25" s="466"/>
      <c r="HQ25" s="466"/>
      <c r="HR25" s="466"/>
      <c r="HS25" s="466"/>
      <c r="HT25" s="466"/>
      <c r="HU25" s="466"/>
      <c r="HV25" s="466"/>
      <c r="HW25" s="466"/>
      <c r="HX25" s="466"/>
      <c r="HY25" s="466"/>
      <c r="HZ25" s="466"/>
      <c r="IA25" s="466"/>
      <c r="IB25" s="466"/>
      <c r="IC25" s="466"/>
      <c r="ID25" s="466"/>
      <c r="IE25" s="454">
        <v>5.4259840802336357E-3</v>
      </c>
      <c r="II25" s="589">
        <v>2.0681818734807986E-3</v>
      </c>
    </row>
    <row r="26" spans="1:243" ht="15" customHeight="1">
      <c r="A26" s="296" t="s">
        <v>513</v>
      </c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76"/>
      <c r="AO26" s="476"/>
      <c r="AP26" s="476"/>
      <c r="AQ26" s="476"/>
      <c r="AR26" s="476"/>
      <c r="AS26" s="476"/>
      <c r="AT26" s="476"/>
      <c r="AU26" s="476"/>
      <c r="AV26" s="476"/>
      <c r="AW26" s="476"/>
      <c r="AX26" s="476"/>
      <c r="AY26" s="476"/>
      <c r="AZ26" s="476"/>
      <c r="BA26" s="476"/>
      <c r="BB26" s="476"/>
      <c r="BC26" s="476"/>
      <c r="BD26" s="476"/>
      <c r="BE26" s="476"/>
      <c r="BF26" s="476"/>
      <c r="BG26" s="476"/>
      <c r="BH26" s="476"/>
      <c r="BI26" s="476"/>
      <c r="BJ26" s="476"/>
      <c r="BK26" s="476"/>
      <c r="BL26" s="476"/>
      <c r="BM26" s="476"/>
      <c r="BN26" s="476"/>
      <c r="BO26" s="476"/>
      <c r="BP26" s="476"/>
      <c r="BQ26" s="476"/>
      <c r="BR26" s="476"/>
      <c r="BS26" s="476"/>
      <c r="BT26" s="476"/>
      <c r="BU26" s="476"/>
      <c r="BV26" s="476"/>
      <c r="BW26" s="476"/>
      <c r="BX26" s="476"/>
      <c r="BY26" s="476"/>
      <c r="BZ26" s="476"/>
      <c r="CA26" s="476"/>
      <c r="CB26" s="476"/>
      <c r="CC26" s="476"/>
      <c r="CD26" s="476"/>
      <c r="CE26" s="476"/>
      <c r="CF26" s="476"/>
      <c r="CG26" s="476"/>
      <c r="CH26" s="476"/>
      <c r="CI26" s="476"/>
      <c r="CJ26" s="476"/>
      <c r="CK26" s="476"/>
      <c r="CL26" s="476"/>
      <c r="CM26" s="476"/>
      <c r="CN26" s="476"/>
      <c r="CO26" s="476"/>
      <c r="CP26" s="476"/>
      <c r="CQ26" s="476"/>
      <c r="CR26" s="476"/>
      <c r="CS26" s="476"/>
      <c r="CT26" s="476"/>
      <c r="CU26" s="476"/>
      <c r="CV26" s="476"/>
      <c r="CW26" s="476"/>
      <c r="CX26" s="476"/>
      <c r="CY26" s="476"/>
      <c r="CZ26" s="476"/>
      <c r="DA26" s="476"/>
      <c r="DB26" s="476"/>
      <c r="DC26" s="476"/>
      <c r="DD26" s="476"/>
      <c r="DE26" s="476"/>
      <c r="DF26" s="476"/>
      <c r="DG26" s="476"/>
      <c r="DH26" s="476"/>
      <c r="DI26" s="476"/>
      <c r="DJ26" s="476"/>
      <c r="DK26" s="476"/>
      <c r="DL26" s="476"/>
      <c r="DM26" s="476"/>
      <c r="DN26" s="476"/>
      <c r="DO26" s="476"/>
      <c r="DP26" s="476"/>
      <c r="DQ26" s="476"/>
      <c r="DR26" s="476"/>
      <c r="DS26" s="476"/>
      <c r="DT26" s="476"/>
      <c r="DU26" s="476"/>
      <c r="DV26" s="476"/>
      <c r="DW26" s="476"/>
      <c r="DX26" s="476"/>
      <c r="DY26" s="476"/>
      <c r="DZ26" s="476"/>
      <c r="EA26" s="476"/>
      <c r="EB26" s="476"/>
      <c r="EC26" s="476"/>
      <c r="ED26" s="476"/>
      <c r="EE26" s="476"/>
      <c r="EF26" s="476"/>
      <c r="EG26" s="476"/>
      <c r="EH26" s="476"/>
      <c r="EI26" s="476"/>
      <c r="EJ26" s="476"/>
      <c r="EK26" s="476"/>
      <c r="EL26" s="476"/>
      <c r="EM26" s="476"/>
      <c r="EN26" s="476"/>
      <c r="EO26" s="476"/>
      <c r="EP26" s="476"/>
      <c r="EQ26" s="476"/>
      <c r="ER26" s="476"/>
      <c r="ES26" s="476"/>
      <c r="ET26" s="476"/>
      <c r="EU26" s="476"/>
      <c r="EV26" s="476"/>
      <c r="EW26" s="476"/>
      <c r="EX26" s="476"/>
      <c r="EY26" s="476"/>
      <c r="EZ26" s="476"/>
      <c r="FA26" s="476"/>
      <c r="FB26" s="476"/>
      <c r="FC26" s="476"/>
      <c r="FD26" s="476"/>
      <c r="FE26" s="476"/>
      <c r="FF26" s="476"/>
      <c r="FG26" s="476"/>
      <c r="FH26" s="476"/>
      <c r="FI26" s="476"/>
      <c r="FJ26" s="476"/>
      <c r="FK26" s="476"/>
      <c r="FL26" s="476"/>
      <c r="FM26" s="476"/>
      <c r="FN26" s="476"/>
      <c r="FO26" s="476"/>
      <c r="FP26" s="476"/>
      <c r="FQ26" s="476"/>
      <c r="FR26" s="476"/>
      <c r="FS26" s="476"/>
      <c r="FT26" s="476"/>
      <c r="FU26" s="476"/>
      <c r="FV26" s="476"/>
      <c r="FW26" s="476"/>
      <c r="FX26" s="476"/>
      <c r="FY26" s="476"/>
      <c r="FZ26" s="476"/>
      <c r="GA26" s="476"/>
      <c r="GB26" s="476"/>
      <c r="GC26" s="476"/>
      <c r="GD26" s="476"/>
      <c r="GE26" s="476"/>
      <c r="GF26" s="476"/>
      <c r="GG26" s="476"/>
      <c r="GH26" s="476"/>
      <c r="GI26" s="476"/>
      <c r="GJ26" s="476"/>
      <c r="GK26" s="476"/>
      <c r="GL26" s="476"/>
      <c r="GM26" s="476"/>
      <c r="GN26" s="476"/>
      <c r="GO26" s="476"/>
      <c r="GP26" s="476"/>
      <c r="GQ26" s="476"/>
      <c r="GR26" s="476"/>
      <c r="GS26" s="476"/>
      <c r="GT26" s="476"/>
      <c r="GU26" s="476"/>
      <c r="GV26" s="476"/>
      <c r="GW26" s="476"/>
      <c r="GX26" s="476"/>
      <c r="GY26" s="476"/>
      <c r="GZ26" s="476"/>
      <c r="HA26" s="476"/>
      <c r="HB26" s="476"/>
      <c r="HC26" s="476"/>
      <c r="HD26" s="476"/>
      <c r="HE26" s="476"/>
      <c r="HF26" s="476"/>
      <c r="HG26" s="476"/>
      <c r="HH26" s="466"/>
      <c r="HI26" s="466"/>
      <c r="HJ26" s="466"/>
      <c r="HK26" s="466"/>
      <c r="HL26" s="466"/>
      <c r="HM26" s="466"/>
      <c r="HN26" s="466"/>
      <c r="HO26" s="466"/>
      <c r="HP26" s="466"/>
      <c r="HQ26" s="466"/>
      <c r="HR26" s="466"/>
      <c r="HS26" s="466"/>
      <c r="HT26" s="466"/>
      <c r="HU26" s="466"/>
      <c r="HV26" s="466"/>
      <c r="HW26" s="466"/>
      <c r="HX26" s="466"/>
      <c r="HY26" s="466"/>
      <c r="HZ26" s="466"/>
      <c r="IA26" s="466"/>
      <c r="IB26" s="466"/>
      <c r="IC26" s="466"/>
      <c r="ID26" s="466"/>
      <c r="IE26" s="454">
        <v>4.7876330119708555E-4</v>
      </c>
      <c r="II26" s="589">
        <v>2.433155145271528E-5</v>
      </c>
    </row>
    <row r="27" spans="1:243" ht="15" customHeight="1">
      <c r="A27" s="296" t="s">
        <v>514</v>
      </c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76"/>
      <c r="AO27" s="476"/>
      <c r="AP27" s="476"/>
      <c r="AQ27" s="476"/>
      <c r="AR27" s="476"/>
      <c r="AS27" s="476"/>
      <c r="AT27" s="476"/>
      <c r="AU27" s="476"/>
      <c r="AV27" s="476"/>
      <c r="AW27" s="476"/>
      <c r="AX27" s="476"/>
      <c r="AY27" s="476"/>
      <c r="AZ27" s="476"/>
      <c r="BA27" s="476"/>
      <c r="BB27" s="476"/>
      <c r="BC27" s="476"/>
      <c r="BD27" s="476"/>
      <c r="BE27" s="476"/>
      <c r="BF27" s="476"/>
      <c r="BG27" s="476"/>
      <c r="BH27" s="476"/>
      <c r="BI27" s="476"/>
      <c r="BJ27" s="476"/>
      <c r="BK27" s="476"/>
      <c r="BL27" s="476"/>
      <c r="BM27" s="476"/>
      <c r="BN27" s="476"/>
      <c r="BO27" s="476"/>
      <c r="BP27" s="476"/>
      <c r="BQ27" s="476"/>
      <c r="BR27" s="476"/>
      <c r="BS27" s="476"/>
      <c r="BT27" s="476"/>
      <c r="BU27" s="476"/>
      <c r="BV27" s="476"/>
      <c r="BW27" s="476"/>
      <c r="BX27" s="476"/>
      <c r="BY27" s="476"/>
      <c r="BZ27" s="476"/>
      <c r="CA27" s="476"/>
      <c r="CB27" s="476"/>
      <c r="CC27" s="476"/>
      <c r="CD27" s="476"/>
      <c r="CE27" s="476"/>
      <c r="CF27" s="476"/>
      <c r="CG27" s="476"/>
      <c r="CH27" s="476"/>
      <c r="CI27" s="476"/>
      <c r="CJ27" s="476"/>
      <c r="CK27" s="476"/>
      <c r="CL27" s="476"/>
      <c r="CM27" s="476"/>
      <c r="CN27" s="476"/>
      <c r="CO27" s="476"/>
      <c r="CP27" s="476"/>
      <c r="CQ27" s="476"/>
      <c r="CR27" s="476"/>
      <c r="CS27" s="476"/>
      <c r="CT27" s="476"/>
      <c r="CU27" s="476"/>
      <c r="CV27" s="476"/>
      <c r="CW27" s="476"/>
      <c r="CX27" s="476"/>
      <c r="CY27" s="476"/>
      <c r="CZ27" s="476"/>
      <c r="DA27" s="476"/>
      <c r="DB27" s="476"/>
      <c r="DC27" s="476"/>
      <c r="DD27" s="476"/>
      <c r="DE27" s="476"/>
      <c r="DF27" s="476"/>
      <c r="DG27" s="476"/>
      <c r="DH27" s="476"/>
      <c r="DI27" s="476"/>
      <c r="DJ27" s="476"/>
      <c r="DK27" s="476"/>
      <c r="DL27" s="476"/>
      <c r="DM27" s="476"/>
      <c r="DN27" s="476"/>
      <c r="DO27" s="476"/>
      <c r="DP27" s="476"/>
      <c r="DQ27" s="476"/>
      <c r="DR27" s="476"/>
      <c r="DS27" s="476"/>
      <c r="DT27" s="476"/>
      <c r="DU27" s="476"/>
      <c r="DV27" s="476"/>
      <c r="DW27" s="476"/>
      <c r="DX27" s="476"/>
      <c r="DY27" s="476"/>
      <c r="DZ27" s="476"/>
      <c r="EA27" s="476"/>
      <c r="EB27" s="476"/>
      <c r="EC27" s="476"/>
      <c r="ED27" s="476"/>
      <c r="EE27" s="476"/>
      <c r="EF27" s="476"/>
      <c r="EG27" s="476"/>
      <c r="EH27" s="476"/>
      <c r="EI27" s="476"/>
      <c r="EJ27" s="476"/>
      <c r="EK27" s="476"/>
      <c r="EL27" s="476"/>
      <c r="EM27" s="476"/>
      <c r="EN27" s="476"/>
      <c r="EO27" s="476"/>
      <c r="EP27" s="476"/>
      <c r="EQ27" s="476"/>
      <c r="ER27" s="476"/>
      <c r="ES27" s="476"/>
      <c r="ET27" s="476"/>
      <c r="EU27" s="476"/>
      <c r="EV27" s="476"/>
      <c r="EW27" s="476"/>
      <c r="EX27" s="476"/>
      <c r="EY27" s="476"/>
      <c r="EZ27" s="476"/>
      <c r="FA27" s="476"/>
      <c r="FB27" s="476"/>
      <c r="FC27" s="476"/>
      <c r="FD27" s="476"/>
      <c r="FE27" s="476"/>
      <c r="FF27" s="476"/>
      <c r="FG27" s="476"/>
      <c r="FH27" s="476"/>
      <c r="FI27" s="476"/>
      <c r="FJ27" s="476"/>
      <c r="FK27" s="476"/>
      <c r="FL27" s="476"/>
      <c r="FM27" s="476"/>
      <c r="FN27" s="476"/>
      <c r="FO27" s="476"/>
      <c r="FP27" s="476"/>
      <c r="FQ27" s="476"/>
      <c r="FR27" s="476"/>
      <c r="FS27" s="476"/>
      <c r="FT27" s="476"/>
      <c r="FU27" s="476"/>
      <c r="FV27" s="476"/>
      <c r="FW27" s="476"/>
      <c r="FX27" s="476"/>
      <c r="FY27" s="476"/>
      <c r="FZ27" s="476"/>
      <c r="GA27" s="476"/>
      <c r="GB27" s="476"/>
      <c r="GC27" s="476"/>
      <c r="GD27" s="476"/>
      <c r="GE27" s="476"/>
      <c r="GF27" s="476"/>
      <c r="GG27" s="476"/>
      <c r="GH27" s="476"/>
      <c r="GI27" s="476"/>
      <c r="GJ27" s="476"/>
      <c r="GK27" s="476"/>
      <c r="GL27" s="476"/>
      <c r="GM27" s="476"/>
      <c r="GN27" s="476"/>
      <c r="GO27" s="476"/>
      <c r="GP27" s="476"/>
      <c r="GQ27" s="476"/>
      <c r="GR27" s="476"/>
      <c r="GS27" s="476"/>
      <c r="GT27" s="476"/>
      <c r="GU27" s="476"/>
      <c r="GV27" s="476"/>
      <c r="GW27" s="476"/>
      <c r="GX27" s="476"/>
      <c r="GY27" s="476"/>
      <c r="GZ27" s="476"/>
      <c r="HA27" s="476"/>
      <c r="HB27" s="476"/>
      <c r="HC27" s="476"/>
      <c r="HD27" s="476"/>
      <c r="HE27" s="476"/>
      <c r="HF27" s="476"/>
      <c r="HG27" s="476"/>
      <c r="HH27" s="466"/>
      <c r="HI27" s="466"/>
      <c r="HJ27" s="466"/>
      <c r="HK27" s="466"/>
      <c r="HL27" s="466"/>
      <c r="HM27" s="466"/>
      <c r="HN27" s="466"/>
      <c r="HO27" s="466"/>
      <c r="HP27" s="466"/>
      <c r="HQ27" s="466"/>
      <c r="HR27" s="466"/>
      <c r="HS27" s="466"/>
      <c r="HT27" s="466"/>
      <c r="HU27" s="466"/>
      <c r="HV27" s="466"/>
      <c r="HW27" s="466"/>
      <c r="HX27" s="466"/>
      <c r="HY27" s="466"/>
      <c r="HZ27" s="466"/>
      <c r="IA27" s="466"/>
      <c r="IB27" s="466"/>
      <c r="IC27" s="466"/>
      <c r="ID27" s="466"/>
      <c r="IE27" s="454">
        <v>3.0676315224850296E-3</v>
      </c>
      <c r="II27" s="589">
        <v>2.0438503220280833E-3</v>
      </c>
    </row>
    <row r="28" spans="1:243" ht="15" customHeight="1">
      <c r="A28" s="296" t="s">
        <v>515</v>
      </c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/>
      <c r="AY28" s="476"/>
      <c r="AZ28" s="476"/>
      <c r="BA28" s="476"/>
      <c r="BB28" s="476"/>
      <c r="BC28" s="476"/>
      <c r="BD28" s="476"/>
      <c r="BE28" s="476"/>
      <c r="BF28" s="476"/>
      <c r="BG28" s="476"/>
      <c r="BH28" s="476"/>
      <c r="BI28" s="476"/>
      <c r="BJ28" s="476"/>
      <c r="BK28" s="476"/>
      <c r="BL28" s="476"/>
      <c r="BM28" s="476"/>
      <c r="BN28" s="476"/>
      <c r="BO28" s="476"/>
      <c r="BP28" s="476"/>
      <c r="BQ28" s="476"/>
      <c r="BR28" s="476"/>
      <c r="BS28" s="476"/>
      <c r="BT28" s="476"/>
      <c r="BU28" s="476"/>
      <c r="BV28" s="476"/>
      <c r="BW28" s="476"/>
      <c r="BX28" s="476"/>
      <c r="BY28" s="476"/>
      <c r="BZ28" s="476"/>
      <c r="CA28" s="476"/>
      <c r="CB28" s="476"/>
      <c r="CC28" s="476"/>
      <c r="CD28" s="476"/>
      <c r="CE28" s="476"/>
      <c r="CF28" s="476"/>
      <c r="CG28" s="476"/>
      <c r="CH28" s="476"/>
      <c r="CI28" s="476"/>
      <c r="CJ28" s="476"/>
      <c r="CK28" s="476"/>
      <c r="CL28" s="476"/>
      <c r="CM28" s="476"/>
      <c r="CN28" s="476"/>
      <c r="CO28" s="476"/>
      <c r="CP28" s="476"/>
      <c r="CQ28" s="476"/>
      <c r="CR28" s="476"/>
      <c r="CS28" s="476"/>
      <c r="CT28" s="476"/>
      <c r="CU28" s="476"/>
      <c r="CV28" s="476"/>
      <c r="CW28" s="476"/>
      <c r="CX28" s="476"/>
      <c r="CY28" s="476"/>
      <c r="CZ28" s="476"/>
      <c r="DA28" s="476"/>
      <c r="DB28" s="476"/>
      <c r="DC28" s="476"/>
      <c r="DD28" s="476"/>
      <c r="DE28" s="476"/>
      <c r="DF28" s="476"/>
      <c r="DG28" s="476"/>
      <c r="DH28" s="476"/>
      <c r="DI28" s="476"/>
      <c r="DJ28" s="476"/>
      <c r="DK28" s="476"/>
      <c r="DL28" s="476"/>
      <c r="DM28" s="476"/>
      <c r="DN28" s="476"/>
      <c r="DO28" s="476"/>
      <c r="DP28" s="476"/>
      <c r="DQ28" s="476"/>
      <c r="DR28" s="476"/>
      <c r="DS28" s="476"/>
      <c r="DT28" s="476"/>
      <c r="DU28" s="476"/>
      <c r="DV28" s="476"/>
      <c r="DW28" s="476"/>
      <c r="DX28" s="476"/>
      <c r="DY28" s="476"/>
      <c r="DZ28" s="476"/>
      <c r="EA28" s="476"/>
      <c r="EB28" s="476"/>
      <c r="EC28" s="476"/>
      <c r="ED28" s="476"/>
      <c r="EE28" s="476"/>
      <c r="EF28" s="476"/>
      <c r="EG28" s="476"/>
      <c r="EH28" s="476"/>
      <c r="EI28" s="476"/>
      <c r="EJ28" s="476"/>
      <c r="EK28" s="476"/>
      <c r="EL28" s="476"/>
      <c r="EM28" s="476"/>
      <c r="EN28" s="476"/>
      <c r="EO28" s="476"/>
      <c r="EP28" s="476"/>
      <c r="EQ28" s="476"/>
      <c r="ER28" s="476"/>
      <c r="ES28" s="476"/>
      <c r="ET28" s="476"/>
      <c r="EU28" s="476"/>
      <c r="EV28" s="476"/>
      <c r="EW28" s="476"/>
      <c r="EX28" s="476"/>
      <c r="EY28" s="476"/>
      <c r="EZ28" s="476"/>
      <c r="FA28" s="476"/>
      <c r="FB28" s="476"/>
      <c r="FC28" s="476"/>
      <c r="FD28" s="476"/>
      <c r="FE28" s="476"/>
      <c r="FF28" s="476"/>
      <c r="FG28" s="476"/>
      <c r="FH28" s="476"/>
      <c r="FI28" s="476"/>
      <c r="FJ28" s="476"/>
      <c r="FK28" s="476"/>
      <c r="FL28" s="476"/>
      <c r="FM28" s="476"/>
      <c r="FN28" s="476"/>
      <c r="FO28" s="476"/>
      <c r="FP28" s="476"/>
      <c r="FQ28" s="476"/>
      <c r="FR28" s="476"/>
      <c r="FS28" s="476"/>
      <c r="FT28" s="476"/>
      <c r="FU28" s="476"/>
      <c r="FV28" s="476"/>
      <c r="FW28" s="476"/>
      <c r="FX28" s="476"/>
      <c r="FY28" s="476"/>
      <c r="FZ28" s="476"/>
      <c r="GA28" s="476"/>
      <c r="GB28" s="476"/>
      <c r="GC28" s="476"/>
      <c r="GD28" s="476"/>
      <c r="GE28" s="476"/>
      <c r="GF28" s="476"/>
      <c r="GG28" s="476"/>
      <c r="GH28" s="476"/>
      <c r="GI28" s="476"/>
      <c r="GJ28" s="476"/>
      <c r="GK28" s="476"/>
      <c r="GL28" s="476"/>
      <c r="GM28" s="476"/>
      <c r="GN28" s="476"/>
      <c r="GO28" s="476"/>
      <c r="GP28" s="476"/>
      <c r="GQ28" s="476"/>
      <c r="GR28" s="476"/>
      <c r="GS28" s="476"/>
      <c r="GT28" s="476"/>
      <c r="GU28" s="476"/>
      <c r="GV28" s="476"/>
      <c r="GW28" s="476"/>
      <c r="GX28" s="476"/>
      <c r="GY28" s="476"/>
      <c r="GZ28" s="476"/>
      <c r="HA28" s="476"/>
      <c r="HB28" s="476"/>
      <c r="HC28" s="476"/>
      <c r="HD28" s="476"/>
      <c r="HE28" s="476"/>
      <c r="HF28" s="476"/>
      <c r="HG28" s="476"/>
      <c r="HH28" s="466"/>
      <c r="HI28" s="466"/>
      <c r="HJ28" s="466"/>
      <c r="HK28" s="466"/>
      <c r="HL28" s="466"/>
      <c r="HM28" s="466"/>
      <c r="HN28" s="466"/>
      <c r="HO28" s="466"/>
      <c r="HP28" s="466"/>
      <c r="HQ28" s="466"/>
      <c r="HR28" s="466"/>
      <c r="HS28" s="466"/>
      <c r="HT28" s="466"/>
      <c r="HU28" s="466"/>
      <c r="HV28" s="466"/>
      <c r="HW28" s="466"/>
      <c r="HX28" s="466"/>
      <c r="HY28" s="466"/>
      <c r="HZ28" s="466"/>
      <c r="IA28" s="466"/>
      <c r="IB28" s="466"/>
      <c r="IC28" s="466"/>
      <c r="ID28" s="466"/>
      <c r="IE28" s="454">
        <v>2.6491569332905401E-2</v>
      </c>
      <c r="II28" s="589">
        <v>3.1387701374002708E-2</v>
      </c>
    </row>
    <row r="29" spans="1:243" ht="15" customHeight="1">
      <c r="A29" s="304" t="s">
        <v>516</v>
      </c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76"/>
      <c r="AO29" s="476"/>
      <c r="AP29" s="476"/>
      <c r="AQ29" s="476"/>
      <c r="AR29" s="476"/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  <c r="BD29" s="476"/>
      <c r="BE29" s="476"/>
      <c r="BF29" s="476"/>
      <c r="BG29" s="476"/>
      <c r="BH29" s="476"/>
      <c r="BI29" s="476"/>
      <c r="BJ29" s="476"/>
      <c r="BK29" s="476"/>
      <c r="BL29" s="476"/>
      <c r="BM29" s="476"/>
      <c r="BN29" s="476"/>
      <c r="BO29" s="476"/>
      <c r="BP29" s="476"/>
      <c r="BQ29" s="476"/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6"/>
      <c r="CF29" s="476"/>
      <c r="CG29" s="476"/>
      <c r="CH29" s="476"/>
      <c r="CI29" s="476"/>
      <c r="CJ29" s="476"/>
      <c r="CK29" s="476"/>
      <c r="CL29" s="476"/>
      <c r="CM29" s="476"/>
      <c r="CN29" s="476"/>
      <c r="CO29" s="476"/>
      <c r="CP29" s="476"/>
      <c r="CQ29" s="476"/>
      <c r="CR29" s="476"/>
      <c r="CS29" s="476"/>
      <c r="CT29" s="476"/>
      <c r="CU29" s="476"/>
      <c r="CV29" s="476"/>
      <c r="CW29" s="476"/>
      <c r="CX29" s="476"/>
      <c r="CY29" s="476"/>
      <c r="CZ29" s="476"/>
      <c r="DA29" s="476"/>
      <c r="DB29" s="476"/>
      <c r="DC29" s="476"/>
      <c r="DD29" s="476"/>
      <c r="DE29" s="476"/>
      <c r="DF29" s="476"/>
      <c r="DG29" s="476"/>
      <c r="DH29" s="476"/>
      <c r="DI29" s="476"/>
      <c r="DJ29" s="476"/>
      <c r="DK29" s="476"/>
      <c r="DL29" s="476"/>
      <c r="DM29" s="476"/>
      <c r="DN29" s="476"/>
      <c r="DO29" s="476"/>
      <c r="DP29" s="476"/>
      <c r="DQ29" s="476"/>
      <c r="DR29" s="476"/>
      <c r="DS29" s="476"/>
      <c r="DT29" s="476"/>
      <c r="DU29" s="476"/>
      <c r="DV29" s="476"/>
      <c r="DW29" s="476"/>
      <c r="DX29" s="476"/>
      <c r="DY29" s="476"/>
      <c r="DZ29" s="476"/>
      <c r="EA29" s="476"/>
      <c r="EB29" s="476"/>
      <c r="EC29" s="476"/>
      <c r="ED29" s="476"/>
      <c r="EE29" s="476"/>
      <c r="EF29" s="476"/>
      <c r="EG29" s="476"/>
      <c r="EH29" s="476"/>
      <c r="EI29" s="476"/>
      <c r="EJ29" s="476"/>
      <c r="EK29" s="476"/>
      <c r="EL29" s="476"/>
      <c r="EM29" s="476"/>
      <c r="EN29" s="476"/>
      <c r="EO29" s="476"/>
      <c r="EP29" s="476"/>
      <c r="EQ29" s="476"/>
      <c r="ER29" s="476"/>
      <c r="ES29" s="476"/>
      <c r="ET29" s="476"/>
      <c r="EU29" s="476"/>
      <c r="EV29" s="476"/>
      <c r="EW29" s="476"/>
      <c r="EX29" s="476"/>
      <c r="EY29" s="476"/>
      <c r="EZ29" s="476"/>
      <c r="FA29" s="476"/>
      <c r="FB29" s="476"/>
      <c r="FC29" s="476"/>
      <c r="FD29" s="476"/>
      <c r="FE29" s="476"/>
      <c r="FF29" s="476"/>
      <c r="FG29" s="476"/>
      <c r="FH29" s="476"/>
      <c r="FI29" s="476"/>
      <c r="FJ29" s="476"/>
      <c r="FK29" s="476"/>
      <c r="FL29" s="476"/>
      <c r="FM29" s="476"/>
      <c r="FN29" s="476"/>
      <c r="FO29" s="476"/>
      <c r="FP29" s="476"/>
      <c r="FQ29" s="476"/>
      <c r="FR29" s="476"/>
      <c r="FS29" s="476"/>
      <c r="FT29" s="476"/>
      <c r="FU29" s="476"/>
      <c r="FV29" s="476"/>
      <c r="FW29" s="476"/>
      <c r="FX29" s="476"/>
      <c r="FY29" s="476"/>
      <c r="FZ29" s="476"/>
      <c r="GA29" s="476"/>
      <c r="GB29" s="476"/>
      <c r="GC29" s="476"/>
      <c r="GD29" s="476"/>
      <c r="GE29" s="476"/>
      <c r="GF29" s="476"/>
      <c r="GG29" s="476"/>
      <c r="GH29" s="476"/>
      <c r="GI29" s="476"/>
      <c r="GJ29" s="476"/>
      <c r="GK29" s="476"/>
      <c r="GL29" s="476"/>
      <c r="GM29" s="476"/>
      <c r="GN29" s="476"/>
      <c r="GO29" s="476"/>
      <c r="GP29" s="476"/>
      <c r="GQ29" s="476"/>
      <c r="GR29" s="476"/>
      <c r="GS29" s="476"/>
      <c r="GT29" s="476"/>
      <c r="GU29" s="476"/>
      <c r="GV29" s="476"/>
      <c r="GW29" s="476"/>
      <c r="GX29" s="476"/>
      <c r="GY29" s="476"/>
      <c r="GZ29" s="476"/>
      <c r="HA29" s="476"/>
      <c r="HB29" s="476"/>
      <c r="HC29" s="476"/>
      <c r="HD29" s="476"/>
      <c r="HE29" s="476"/>
      <c r="HF29" s="476"/>
      <c r="HG29" s="476"/>
      <c r="HH29" s="466"/>
      <c r="HI29" s="466"/>
      <c r="HJ29" s="466"/>
      <c r="HK29" s="466"/>
      <c r="HL29" s="466"/>
      <c r="HM29" s="466"/>
      <c r="HN29" s="466"/>
      <c r="HO29" s="466"/>
      <c r="HP29" s="466"/>
      <c r="HQ29" s="466"/>
      <c r="HR29" s="466"/>
      <c r="HS29" s="466"/>
      <c r="HT29" s="466"/>
      <c r="HU29" s="466"/>
      <c r="HV29" s="466"/>
      <c r="HW29" s="466"/>
      <c r="HX29" s="466"/>
      <c r="HY29" s="466"/>
      <c r="HZ29" s="466"/>
      <c r="IA29" s="466"/>
      <c r="IB29" s="466"/>
      <c r="IC29" s="466"/>
      <c r="ID29" s="466"/>
      <c r="IE29" s="454">
        <v>0.2731787932682333</v>
      </c>
      <c r="II29" s="589">
        <v>0.23331524688008679</v>
      </c>
    </row>
    <row r="30" spans="1:243" ht="15" customHeight="1">
      <c r="A30" s="466" t="s">
        <v>517</v>
      </c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76"/>
      <c r="AO30" s="476"/>
      <c r="AP30" s="476"/>
      <c r="AQ30" s="476"/>
      <c r="AR30" s="476"/>
      <c r="AS30" s="476"/>
      <c r="AT30" s="476"/>
      <c r="AU30" s="476"/>
      <c r="AV30" s="476"/>
      <c r="AW30" s="476"/>
      <c r="AX30" s="476"/>
      <c r="AY30" s="476"/>
      <c r="AZ30" s="476"/>
      <c r="BA30" s="476"/>
      <c r="BB30" s="476"/>
      <c r="BC30" s="476"/>
      <c r="BD30" s="476"/>
      <c r="BE30" s="476"/>
      <c r="BF30" s="476"/>
      <c r="BG30" s="476"/>
      <c r="BH30" s="476"/>
      <c r="BI30" s="476"/>
      <c r="BJ30" s="476"/>
      <c r="BK30" s="476"/>
      <c r="BL30" s="476"/>
      <c r="BM30" s="476"/>
      <c r="BN30" s="476"/>
      <c r="BO30" s="476"/>
      <c r="BP30" s="476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6"/>
      <c r="CF30" s="476"/>
      <c r="CG30" s="476"/>
      <c r="CH30" s="476"/>
      <c r="CI30" s="476"/>
      <c r="CJ30" s="476"/>
      <c r="CK30" s="476"/>
      <c r="CL30" s="476"/>
      <c r="CM30" s="476"/>
      <c r="CN30" s="476"/>
      <c r="CO30" s="476"/>
      <c r="CP30" s="476"/>
      <c r="CQ30" s="476"/>
      <c r="CR30" s="476"/>
      <c r="CS30" s="476"/>
      <c r="CT30" s="476"/>
      <c r="CU30" s="476"/>
      <c r="CV30" s="476"/>
      <c r="CW30" s="476"/>
      <c r="CX30" s="476"/>
      <c r="CY30" s="476"/>
      <c r="CZ30" s="476"/>
      <c r="DA30" s="476"/>
      <c r="DB30" s="476"/>
      <c r="DC30" s="476"/>
      <c r="DD30" s="476"/>
      <c r="DE30" s="476"/>
      <c r="DF30" s="476"/>
      <c r="DG30" s="476"/>
      <c r="DH30" s="476"/>
      <c r="DI30" s="476"/>
      <c r="DJ30" s="476"/>
      <c r="DK30" s="476"/>
      <c r="DL30" s="476"/>
      <c r="DM30" s="476"/>
      <c r="DN30" s="476"/>
      <c r="DO30" s="476"/>
      <c r="DP30" s="476"/>
      <c r="DQ30" s="476"/>
      <c r="DR30" s="476"/>
      <c r="DS30" s="476"/>
      <c r="DT30" s="476"/>
      <c r="DU30" s="476"/>
      <c r="DV30" s="476"/>
      <c r="DW30" s="476"/>
      <c r="DX30" s="476"/>
      <c r="DY30" s="476"/>
      <c r="DZ30" s="476"/>
      <c r="EA30" s="476"/>
      <c r="EB30" s="476"/>
      <c r="EC30" s="476"/>
      <c r="ED30" s="476"/>
      <c r="EE30" s="476"/>
      <c r="EF30" s="476"/>
      <c r="EG30" s="476"/>
      <c r="EH30" s="476"/>
      <c r="EI30" s="476"/>
      <c r="EJ30" s="476"/>
      <c r="EK30" s="476"/>
      <c r="EL30" s="476"/>
      <c r="EM30" s="476"/>
      <c r="EN30" s="476"/>
      <c r="EO30" s="476"/>
      <c r="EP30" s="476"/>
      <c r="EQ30" s="476"/>
      <c r="ER30" s="476"/>
      <c r="ES30" s="476"/>
      <c r="ET30" s="476"/>
      <c r="EU30" s="476"/>
      <c r="EV30" s="476"/>
      <c r="EW30" s="476"/>
      <c r="EX30" s="476"/>
      <c r="EY30" s="476"/>
      <c r="EZ30" s="476"/>
      <c r="FA30" s="476"/>
      <c r="FB30" s="476"/>
      <c r="FC30" s="476"/>
      <c r="FD30" s="476"/>
      <c r="FE30" s="476"/>
      <c r="FF30" s="476"/>
      <c r="FG30" s="476"/>
      <c r="FH30" s="476"/>
      <c r="FI30" s="476"/>
      <c r="FJ30" s="476"/>
      <c r="FK30" s="476"/>
      <c r="FL30" s="476"/>
      <c r="FM30" s="476"/>
      <c r="FN30" s="476"/>
      <c r="FO30" s="476"/>
      <c r="FP30" s="476"/>
      <c r="FQ30" s="476"/>
      <c r="FR30" s="476"/>
      <c r="FS30" s="476"/>
      <c r="FT30" s="476"/>
      <c r="FU30" s="476"/>
      <c r="FV30" s="476"/>
      <c r="FW30" s="476"/>
      <c r="FX30" s="476"/>
      <c r="FY30" s="476"/>
      <c r="FZ30" s="476"/>
      <c r="GA30" s="476"/>
      <c r="GB30" s="476"/>
      <c r="GC30" s="476"/>
      <c r="GD30" s="476"/>
      <c r="GE30" s="476"/>
      <c r="GF30" s="476"/>
      <c r="GG30" s="476"/>
      <c r="GH30" s="476"/>
      <c r="GI30" s="476"/>
      <c r="GJ30" s="476"/>
      <c r="GK30" s="476"/>
      <c r="GL30" s="476"/>
      <c r="GM30" s="476"/>
      <c r="GN30" s="476"/>
      <c r="GO30" s="476"/>
      <c r="GP30" s="476"/>
      <c r="GQ30" s="476"/>
      <c r="GR30" s="476"/>
      <c r="GS30" s="476"/>
      <c r="GT30" s="476"/>
      <c r="GU30" s="476"/>
      <c r="GV30" s="476"/>
      <c r="GW30" s="476"/>
      <c r="GX30" s="476"/>
      <c r="GY30" s="476"/>
      <c r="GZ30" s="476"/>
      <c r="HA30" s="476"/>
      <c r="HB30" s="476"/>
      <c r="HC30" s="476"/>
      <c r="HD30" s="476"/>
      <c r="HE30" s="476"/>
      <c r="HF30" s="476"/>
      <c r="HG30" s="476"/>
      <c r="HH30" s="466"/>
      <c r="HI30" s="466"/>
      <c r="HJ30" s="466"/>
      <c r="HK30" s="466"/>
      <c r="HL30" s="466"/>
      <c r="HM30" s="466"/>
      <c r="HN30" s="466"/>
      <c r="HO30" s="466"/>
      <c r="HP30" s="466"/>
      <c r="HQ30" s="466"/>
      <c r="HR30" s="466"/>
      <c r="HS30" s="466"/>
      <c r="HT30" s="466"/>
      <c r="HU30" s="466"/>
      <c r="HV30" s="466"/>
      <c r="HW30" s="466"/>
      <c r="HX30" s="466"/>
      <c r="HY30" s="466"/>
      <c r="HZ30" s="466"/>
      <c r="IA30" s="466"/>
      <c r="IB30" s="466"/>
      <c r="IC30" s="466"/>
      <c r="ID30" s="466"/>
      <c r="IE30" s="454">
        <v>0.14049043094016697</v>
      </c>
      <c r="II30" s="589">
        <v>0.167668721060661</v>
      </c>
    </row>
    <row r="31" spans="1:243" ht="15" customHeight="1">
      <c r="A31" s="466" t="s">
        <v>518</v>
      </c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76"/>
      <c r="AO31" s="476"/>
      <c r="AP31" s="476"/>
      <c r="AQ31" s="476"/>
      <c r="AR31" s="476"/>
      <c r="AS31" s="476"/>
      <c r="AT31" s="476"/>
      <c r="AU31" s="476"/>
      <c r="AV31" s="476"/>
      <c r="AW31" s="476"/>
      <c r="AX31" s="476"/>
      <c r="AY31" s="476"/>
      <c r="AZ31" s="476"/>
      <c r="BA31" s="476"/>
      <c r="BB31" s="476"/>
      <c r="BC31" s="476"/>
      <c r="BD31" s="476"/>
      <c r="BE31" s="476"/>
      <c r="BF31" s="476"/>
      <c r="BG31" s="476"/>
      <c r="BH31" s="476"/>
      <c r="BI31" s="476"/>
      <c r="BJ31" s="476"/>
      <c r="BK31" s="476"/>
      <c r="BL31" s="476"/>
      <c r="BM31" s="476"/>
      <c r="BN31" s="476"/>
      <c r="BO31" s="476"/>
      <c r="BP31" s="476"/>
      <c r="BQ31" s="476"/>
      <c r="BR31" s="476"/>
      <c r="BS31" s="476"/>
      <c r="BT31" s="476"/>
      <c r="BU31" s="476"/>
      <c r="BV31" s="476"/>
      <c r="BW31" s="476"/>
      <c r="BX31" s="476"/>
      <c r="BY31" s="476"/>
      <c r="BZ31" s="476"/>
      <c r="CA31" s="476"/>
      <c r="CB31" s="476"/>
      <c r="CC31" s="476"/>
      <c r="CD31" s="476"/>
      <c r="CE31" s="476"/>
      <c r="CF31" s="476"/>
      <c r="CG31" s="476"/>
      <c r="CH31" s="476"/>
      <c r="CI31" s="476"/>
      <c r="CJ31" s="476"/>
      <c r="CK31" s="476"/>
      <c r="CL31" s="476"/>
      <c r="CM31" s="476"/>
      <c r="CN31" s="476"/>
      <c r="CO31" s="476"/>
      <c r="CP31" s="476"/>
      <c r="CQ31" s="476"/>
      <c r="CR31" s="476"/>
      <c r="CS31" s="476"/>
      <c r="CT31" s="476"/>
      <c r="CU31" s="476"/>
      <c r="CV31" s="476"/>
      <c r="CW31" s="476"/>
      <c r="CX31" s="476"/>
      <c r="CY31" s="476"/>
      <c r="CZ31" s="476"/>
      <c r="DA31" s="476"/>
      <c r="DB31" s="476"/>
      <c r="DC31" s="476"/>
      <c r="DD31" s="476"/>
      <c r="DE31" s="476"/>
      <c r="DF31" s="476"/>
      <c r="DG31" s="476"/>
      <c r="DH31" s="476"/>
      <c r="DI31" s="476"/>
      <c r="DJ31" s="476"/>
      <c r="DK31" s="476"/>
      <c r="DL31" s="476"/>
      <c r="DM31" s="476"/>
      <c r="DN31" s="476"/>
      <c r="DO31" s="476"/>
      <c r="DP31" s="476"/>
      <c r="DQ31" s="476"/>
      <c r="DR31" s="476"/>
      <c r="DS31" s="476"/>
      <c r="DT31" s="476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476"/>
      <c r="EQ31" s="476"/>
      <c r="ER31" s="476"/>
      <c r="ES31" s="476"/>
      <c r="ET31" s="476"/>
      <c r="EU31" s="476"/>
      <c r="EV31" s="476"/>
      <c r="EW31" s="476"/>
      <c r="EX31" s="476"/>
      <c r="EY31" s="476"/>
      <c r="EZ31" s="476"/>
      <c r="FA31" s="476"/>
      <c r="FB31" s="476"/>
      <c r="FC31" s="476"/>
      <c r="FD31" s="476"/>
      <c r="FE31" s="476"/>
      <c r="FF31" s="476"/>
      <c r="FG31" s="476"/>
      <c r="FH31" s="476"/>
      <c r="FI31" s="476"/>
      <c r="FJ31" s="476"/>
      <c r="FK31" s="476"/>
      <c r="FL31" s="476"/>
      <c r="FM31" s="476"/>
      <c r="FN31" s="476"/>
      <c r="FO31" s="476"/>
      <c r="FP31" s="476"/>
      <c r="FQ31" s="476"/>
      <c r="FR31" s="476"/>
      <c r="FS31" s="476"/>
      <c r="FT31" s="476"/>
      <c r="FU31" s="476"/>
      <c r="FV31" s="476"/>
      <c r="FW31" s="476"/>
      <c r="FX31" s="476"/>
      <c r="FY31" s="476"/>
      <c r="FZ31" s="476"/>
      <c r="GA31" s="476"/>
      <c r="GB31" s="476"/>
      <c r="GC31" s="476"/>
      <c r="GD31" s="476"/>
      <c r="GE31" s="476"/>
      <c r="GF31" s="476"/>
      <c r="GG31" s="476"/>
      <c r="GH31" s="476"/>
      <c r="GI31" s="476"/>
      <c r="GJ31" s="476"/>
      <c r="GK31" s="476"/>
      <c r="GL31" s="476"/>
      <c r="GM31" s="476"/>
      <c r="GN31" s="476"/>
      <c r="GO31" s="476"/>
      <c r="GP31" s="476"/>
      <c r="GQ31" s="476"/>
      <c r="GR31" s="476"/>
      <c r="GS31" s="476"/>
      <c r="GT31" s="476"/>
      <c r="GU31" s="476"/>
      <c r="GV31" s="476"/>
      <c r="GW31" s="476"/>
      <c r="GX31" s="476"/>
      <c r="GY31" s="476"/>
      <c r="GZ31" s="476"/>
      <c r="HA31" s="476"/>
      <c r="HB31" s="476"/>
      <c r="HC31" s="476"/>
      <c r="HD31" s="476"/>
      <c r="HE31" s="476"/>
      <c r="HF31" s="476"/>
      <c r="HG31" s="476"/>
      <c r="HH31" s="466"/>
      <c r="HI31" s="466"/>
      <c r="HJ31" s="466"/>
      <c r="HK31" s="466"/>
      <c r="HL31" s="466"/>
      <c r="HM31" s="466"/>
      <c r="HN31" s="466"/>
      <c r="HO31" s="466"/>
      <c r="HP31" s="466"/>
      <c r="HQ31" s="466"/>
      <c r="HR31" s="466"/>
      <c r="HS31" s="466"/>
      <c r="HT31" s="466"/>
      <c r="HU31" s="466"/>
      <c r="HV31" s="466"/>
      <c r="HW31" s="466"/>
      <c r="HX31" s="466"/>
      <c r="HY31" s="466"/>
      <c r="HZ31" s="466"/>
      <c r="IA31" s="466"/>
      <c r="IB31" s="466"/>
      <c r="IC31" s="466"/>
      <c r="ID31" s="466"/>
      <c r="IE31" s="454">
        <v>0.15334611217601465</v>
      </c>
      <c r="II31" s="589">
        <v>0.21798636946487618</v>
      </c>
    </row>
    <row r="32" spans="1:243" ht="15" customHeight="1">
      <c r="A32" s="466" t="s">
        <v>519</v>
      </c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  <c r="N32" s="476"/>
      <c r="O32" s="476"/>
      <c r="P32" s="476"/>
      <c r="Q32" s="476"/>
      <c r="R32" s="476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76"/>
      <c r="AO32" s="476"/>
      <c r="AP32" s="476"/>
      <c r="AQ32" s="476"/>
      <c r="AR32" s="476"/>
      <c r="AS32" s="476"/>
      <c r="AT32" s="476"/>
      <c r="AU32" s="476"/>
      <c r="AV32" s="476"/>
      <c r="AW32" s="476"/>
      <c r="AX32" s="476"/>
      <c r="AY32" s="476"/>
      <c r="AZ32" s="476"/>
      <c r="BA32" s="476"/>
      <c r="BB32" s="476"/>
      <c r="BC32" s="476"/>
      <c r="BD32" s="476"/>
      <c r="BE32" s="476"/>
      <c r="BF32" s="476"/>
      <c r="BG32" s="476"/>
      <c r="BH32" s="476"/>
      <c r="BI32" s="476"/>
      <c r="BJ32" s="476"/>
      <c r="BK32" s="476"/>
      <c r="BL32" s="476"/>
      <c r="BM32" s="476"/>
      <c r="BN32" s="476"/>
      <c r="BO32" s="476"/>
      <c r="BP32" s="476"/>
      <c r="BQ32" s="476"/>
      <c r="BR32" s="476"/>
      <c r="BS32" s="476"/>
      <c r="BT32" s="476"/>
      <c r="BU32" s="476"/>
      <c r="BV32" s="476"/>
      <c r="BW32" s="476"/>
      <c r="BX32" s="476"/>
      <c r="BY32" s="476"/>
      <c r="BZ32" s="476"/>
      <c r="CA32" s="476"/>
      <c r="CB32" s="476"/>
      <c r="CC32" s="476"/>
      <c r="CD32" s="476"/>
      <c r="CE32" s="476"/>
      <c r="CF32" s="476"/>
      <c r="CG32" s="476"/>
      <c r="CH32" s="476"/>
      <c r="CI32" s="476"/>
      <c r="CJ32" s="476"/>
      <c r="CK32" s="476"/>
      <c r="CL32" s="476"/>
      <c r="CM32" s="476"/>
      <c r="CN32" s="476"/>
      <c r="CO32" s="476"/>
      <c r="CP32" s="476"/>
      <c r="CQ32" s="476"/>
      <c r="CR32" s="476"/>
      <c r="CS32" s="476"/>
      <c r="CT32" s="476"/>
      <c r="CU32" s="476"/>
      <c r="CV32" s="476"/>
      <c r="CW32" s="476"/>
      <c r="CX32" s="476"/>
      <c r="CY32" s="476"/>
      <c r="CZ32" s="476"/>
      <c r="DA32" s="476"/>
      <c r="DB32" s="476"/>
      <c r="DC32" s="476"/>
      <c r="DD32" s="476"/>
      <c r="DE32" s="476"/>
      <c r="DF32" s="476"/>
      <c r="DG32" s="476"/>
      <c r="DH32" s="476"/>
      <c r="DI32" s="476"/>
      <c r="DJ32" s="476"/>
      <c r="DK32" s="476"/>
      <c r="DL32" s="476"/>
      <c r="DM32" s="476"/>
      <c r="DN32" s="476"/>
      <c r="DO32" s="476"/>
      <c r="DP32" s="476"/>
      <c r="DQ32" s="476"/>
      <c r="DR32" s="476"/>
      <c r="DS32" s="476"/>
      <c r="DT32" s="476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476"/>
      <c r="EQ32" s="476"/>
      <c r="ER32" s="476"/>
      <c r="ES32" s="476"/>
      <c r="ET32" s="476"/>
      <c r="EU32" s="476"/>
      <c r="EV32" s="476"/>
      <c r="EW32" s="476"/>
      <c r="EX32" s="476"/>
      <c r="EY32" s="476"/>
      <c r="EZ32" s="476"/>
      <c r="FA32" s="476"/>
      <c r="FB32" s="476"/>
      <c r="FC32" s="476"/>
      <c r="FD32" s="476"/>
      <c r="FE32" s="476"/>
      <c r="FF32" s="476"/>
      <c r="FG32" s="476"/>
      <c r="FH32" s="476"/>
      <c r="FI32" s="476"/>
      <c r="FJ32" s="476"/>
      <c r="FK32" s="476"/>
      <c r="FL32" s="476"/>
      <c r="FM32" s="476"/>
      <c r="FN32" s="476"/>
      <c r="FO32" s="476"/>
      <c r="FP32" s="476"/>
      <c r="FQ32" s="476"/>
      <c r="FR32" s="476"/>
      <c r="FS32" s="476"/>
      <c r="FT32" s="476"/>
      <c r="FU32" s="476"/>
      <c r="FV32" s="476"/>
      <c r="FW32" s="476"/>
      <c r="FX32" s="476"/>
      <c r="FY32" s="476"/>
      <c r="FZ32" s="476"/>
      <c r="GA32" s="476"/>
      <c r="GB32" s="476"/>
      <c r="GC32" s="476"/>
      <c r="GD32" s="476"/>
      <c r="GE32" s="476"/>
      <c r="GF32" s="476"/>
      <c r="GG32" s="476"/>
      <c r="GH32" s="476"/>
      <c r="GI32" s="476"/>
      <c r="GJ32" s="476"/>
      <c r="GK32" s="476"/>
      <c r="GL32" s="476"/>
      <c r="GM32" s="476"/>
      <c r="GN32" s="476"/>
      <c r="GO32" s="476"/>
      <c r="GP32" s="476"/>
      <c r="GQ32" s="476"/>
      <c r="GR32" s="476"/>
      <c r="GS32" s="476"/>
      <c r="GT32" s="476"/>
      <c r="GU32" s="476"/>
      <c r="GV32" s="476"/>
      <c r="GW32" s="476"/>
      <c r="GX32" s="476"/>
      <c r="GY32" s="476"/>
      <c r="GZ32" s="476"/>
      <c r="HA32" s="476"/>
      <c r="HB32" s="476"/>
      <c r="HC32" s="476"/>
      <c r="HD32" s="476"/>
      <c r="HE32" s="476"/>
      <c r="HF32" s="476"/>
      <c r="HG32" s="476"/>
      <c r="HH32" s="466"/>
      <c r="HI32" s="466"/>
      <c r="HJ32" s="466"/>
      <c r="HK32" s="466"/>
      <c r="HL32" s="466"/>
      <c r="HM32" s="466"/>
      <c r="HN32" s="466"/>
      <c r="HO32" s="466"/>
      <c r="HP32" s="466"/>
      <c r="HQ32" s="466"/>
      <c r="HR32" s="466"/>
      <c r="HS32" s="466"/>
      <c r="HT32" s="466"/>
      <c r="HU32" s="466"/>
      <c r="HV32" s="466"/>
      <c r="HW32" s="466"/>
      <c r="HX32" s="466"/>
      <c r="HY32" s="466"/>
      <c r="HZ32" s="466"/>
      <c r="IA32" s="466"/>
      <c r="IB32" s="466"/>
      <c r="IC32" s="466"/>
      <c r="ID32" s="466"/>
      <c r="IE32" s="454">
        <v>0.10703019577872623</v>
      </c>
      <c r="II32" s="589">
        <v>5.6838504193542888E-2</v>
      </c>
    </row>
    <row r="33" spans="1:246" ht="15" customHeight="1">
      <c r="A33" s="466" t="s">
        <v>520</v>
      </c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76"/>
      <c r="AO33" s="476"/>
      <c r="AP33" s="476"/>
      <c r="AQ33" s="476"/>
      <c r="AR33" s="476"/>
      <c r="AS33" s="476"/>
      <c r="AT33" s="476"/>
      <c r="AU33" s="476"/>
      <c r="AV33" s="476"/>
      <c r="AW33" s="476"/>
      <c r="AX33" s="476"/>
      <c r="AY33" s="476"/>
      <c r="AZ33" s="476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476"/>
      <c r="BM33" s="476"/>
      <c r="BN33" s="476"/>
      <c r="BO33" s="476"/>
      <c r="BP33" s="476"/>
      <c r="BQ33" s="476"/>
      <c r="BR33" s="476"/>
      <c r="BS33" s="476"/>
      <c r="BT33" s="476"/>
      <c r="BU33" s="476"/>
      <c r="BV33" s="476"/>
      <c r="BW33" s="476"/>
      <c r="BX33" s="476"/>
      <c r="BY33" s="476"/>
      <c r="BZ33" s="476"/>
      <c r="CA33" s="476"/>
      <c r="CB33" s="476"/>
      <c r="CC33" s="476"/>
      <c r="CD33" s="476"/>
      <c r="CE33" s="476"/>
      <c r="CF33" s="476"/>
      <c r="CG33" s="476"/>
      <c r="CH33" s="476"/>
      <c r="CI33" s="476"/>
      <c r="CJ33" s="476"/>
      <c r="CK33" s="476"/>
      <c r="CL33" s="476"/>
      <c r="CM33" s="476"/>
      <c r="CN33" s="476"/>
      <c r="CO33" s="476"/>
      <c r="CP33" s="476"/>
      <c r="CQ33" s="476"/>
      <c r="CR33" s="476"/>
      <c r="CS33" s="476"/>
      <c r="CT33" s="476"/>
      <c r="CU33" s="476"/>
      <c r="CV33" s="476"/>
      <c r="CW33" s="476"/>
      <c r="CX33" s="476"/>
      <c r="CY33" s="476"/>
      <c r="CZ33" s="476"/>
      <c r="DA33" s="476"/>
      <c r="DB33" s="476"/>
      <c r="DC33" s="476"/>
      <c r="DD33" s="476"/>
      <c r="DE33" s="476"/>
      <c r="DF33" s="476"/>
      <c r="DG33" s="476"/>
      <c r="DH33" s="476"/>
      <c r="DI33" s="476"/>
      <c r="DJ33" s="476"/>
      <c r="DK33" s="476"/>
      <c r="DL33" s="476"/>
      <c r="DM33" s="476"/>
      <c r="DN33" s="476"/>
      <c r="DO33" s="476"/>
      <c r="DP33" s="476"/>
      <c r="DQ33" s="476"/>
      <c r="DR33" s="476"/>
      <c r="DS33" s="476"/>
      <c r="DT33" s="476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476"/>
      <c r="EQ33" s="476"/>
      <c r="ER33" s="476"/>
      <c r="ES33" s="476"/>
      <c r="ET33" s="476"/>
      <c r="EU33" s="476"/>
      <c r="EV33" s="476"/>
      <c r="EW33" s="476"/>
      <c r="EX33" s="476"/>
      <c r="EY33" s="476"/>
      <c r="EZ33" s="476"/>
      <c r="FA33" s="476"/>
      <c r="FB33" s="476"/>
      <c r="FC33" s="476"/>
      <c r="FD33" s="476"/>
      <c r="FE33" s="476"/>
      <c r="FF33" s="476"/>
      <c r="FG33" s="476"/>
      <c r="FH33" s="476"/>
      <c r="FI33" s="476"/>
      <c r="FJ33" s="476"/>
      <c r="FK33" s="476"/>
      <c r="FL33" s="476"/>
      <c r="FM33" s="476"/>
      <c r="FN33" s="476"/>
      <c r="FO33" s="476"/>
      <c r="FP33" s="476"/>
      <c r="FQ33" s="476"/>
      <c r="FR33" s="476"/>
      <c r="FS33" s="476"/>
      <c r="FT33" s="476"/>
      <c r="FU33" s="476"/>
      <c r="FV33" s="476"/>
      <c r="FW33" s="476"/>
      <c r="FX33" s="476"/>
      <c r="FY33" s="476"/>
      <c r="FZ33" s="476"/>
      <c r="GA33" s="476"/>
      <c r="GB33" s="476"/>
      <c r="GC33" s="476"/>
      <c r="GD33" s="476"/>
      <c r="GE33" s="476"/>
      <c r="GF33" s="476"/>
      <c r="GG33" s="476"/>
      <c r="GH33" s="476"/>
      <c r="GI33" s="476"/>
      <c r="GJ33" s="476"/>
      <c r="GK33" s="476"/>
      <c r="GL33" s="476"/>
      <c r="GM33" s="476"/>
      <c r="GN33" s="476"/>
      <c r="GO33" s="476"/>
      <c r="GP33" s="476"/>
      <c r="GQ33" s="476"/>
      <c r="GR33" s="476"/>
      <c r="GS33" s="476"/>
      <c r="GT33" s="476"/>
      <c r="GU33" s="476"/>
      <c r="GV33" s="476"/>
      <c r="GW33" s="476"/>
      <c r="GX33" s="476"/>
      <c r="GY33" s="476"/>
      <c r="GZ33" s="476"/>
      <c r="HA33" s="476"/>
      <c r="HB33" s="476"/>
      <c r="HC33" s="476"/>
      <c r="HD33" s="476"/>
      <c r="HE33" s="476"/>
      <c r="HF33" s="476"/>
      <c r="HG33" s="476"/>
      <c r="IE33" s="589">
        <v>7.7985222172769708E-2</v>
      </c>
      <c r="II33" s="589">
        <v>8.4114173372036707E-2</v>
      </c>
    </row>
    <row r="34" spans="1:246" ht="15" customHeight="1">
      <c r="A34" s="466" t="s">
        <v>521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76"/>
      <c r="AO34" s="476"/>
      <c r="AP34" s="476"/>
      <c r="AQ34" s="476"/>
      <c r="AR34" s="476"/>
      <c r="AS34" s="476"/>
      <c r="AT34" s="476"/>
      <c r="AU34" s="476"/>
      <c r="AV34" s="476"/>
      <c r="AW34" s="476"/>
      <c r="AX34" s="476"/>
      <c r="AY34" s="476"/>
      <c r="AZ34" s="476"/>
      <c r="BA34" s="476"/>
      <c r="BB34" s="476"/>
      <c r="BC34" s="476"/>
      <c r="BD34" s="476"/>
      <c r="BE34" s="476"/>
      <c r="BF34" s="476"/>
      <c r="BG34" s="476"/>
      <c r="BH34" s="476"/>
      <c r="BI34" s="476"/>
      <c r="BJ34" s="476"/>
      <c r="BK34" s="476"/>
      <c r="BL34" s="476"/>
      <c r="BM34" s="476"/>
      <c r="BN34" s="476"/>
      <c r="BO34" s="476"/>
      <c r="BP34" s="476"/>
      <c r="BQ34" s="476"/>
      <c r="BR34" s="476"/>
      <c r="BS34" s="476"/>
      <c r="BT34" s="476"/>
      <c r="BU34" s="476"/>
      <c r="BV34" s="476"/>
      <c r="BW34" s="476"/>
      <c r="BX34" s="476"/>
      <c r="BY34" s="476"/>
      <c r="BZ34" s="476"/>
      <c r="CA34" s="476"/>
      <c r="CB34" s="476"/>
      <c r="CC34" s="476"/>
      <c r="CD34" s="476"/>
      <c r="CE34" s="476"/>
      <c r="CF34" s="476"/>
      <c r="CG34" s="476"/>
      <c r="CH34" s="476"/>
      <c r="CI34" s="476"/>
      <c r="CJ34" s="476"/>
      <c r="CK34" s="476"/>
      <c r="CL34" s="476"/>
      <c r="CM34" s="476"/>
      <c r="CN34" s="476"/>
      <c r="CO34" s="476"/>
      <c r="CP34" s="476"/>
      <c r="CQ34" s="476"/>
      <c r="CR34" s="476"/>
      <c r="CS34" s="476"/>
      <c r="CT34" s="476"/>
      <c r="CU34" s="476"/>
      <c r="CV34" s="476"/>
      <c r="CW34" s="476"/>
      <c r="CX34" s="476"/>
      <c r="CY34" s="476"/>
      <c r="CZ34" s="476"/>
      <c r="DA34" s="476"/>
      <c r="DB34" s="476"/>
      <c r="DC34" s="476"/>
      <c r="DD34" s="476"/>
      <c r="DE34" s="476"/>
      <c r="DF34" s="476"/>
      <c r="DG34" s="476"/>
      <c r="DH34" s="476"/>
      <c r="DI34" s="476"/>
      <c r="DJ34" s="476"/>
      <c r="DK34" s="476"/>
      <c r="DL34" s="476"/>
      <c r="DM34" s="476"/>
      <c r="DN34" s="476"/>
      <c r="DO34" s="476"/>
      <c r="DP34" s="476"/>
      <c r="DQ34" s="476"/>
      <c r="DR34" s="476"/>
      <c r="DS34" s="476"/>
      <c r="DT34" s="476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476"/>
      <c r="EQ34" s="476"/>
      <c r="ER34" s="476"/>
      <c r="ES34" s="476"/>
      <c r="ET34" s="476"/>
      <c r="EU34" s="476"/>
      <c r="EV34" s="476"/>
      <c r="EW34" s="476"/>
      <c r="EX34" s="476"/>
      <c r="EY34" s="476"/>
      <c r="EZ34" s="476"/>
      <c r="FA34" s="476"/>
      <c r="FB34" s="476"/>
      <c r="FC34" s="476"/>
      <c r="FD34" s="476"/>
      <c r="FE34" s="476"/>
      <c r="FF34" s="476"/>
      <c r="FG34" s="476"/>
      <c r="FH34" s="476"/>
      <c r="FI34" s="476"/>
      <c r="FJ34" s="476"/>
      <c r="FK34" s="476"/>
      <c r="FL34" s="476"/>
      <c r="FM34" s="476"/>
      <c r="FN34" s="476"/>
      <c r="FO34" s="476"/>
      <c r="FP34" s="476"/>
      <c r="FQ34" s="476"/>
      <c r="FR34" s="476"/>
      <c r="FS34" s="476"/>
      <c r="FT34" s="476"/>
      <c r="FU34" s="476"/>
      <c r="FV34" s="476"/>
      <c r="FW34" s="476"/>
      <c r="FX34" s="476"/>
      <c r="FY34" s="476"/>
      <c r="FZ34" s="476"/>
      <c r="GA34" s="476"/>
      <c r="GB34" s="476"/>
      <c r="GC34" s="476"/>
      <c r="GD34" s="476"/>
      <c r="GE34" s="476"/>
      <c r="GF34" s="476"/>
      <c r="GG34" s="476"/>
      <c r="GH34" s="476"/>
      <c r="GI34" s="476"/>
      <c r="GJ34" s="476"/>
      <c r="GK34" s="476"/>
      <c r="GL34" s="476"/>
      <c r="GM34" s="476"/>
      <c r="GN34" s="476"/>
      <c r="GO34" s="476"/>
      <c r="GP34" s="476"/>
      <c r="GQ34" s="476"/>
      <c r="GR34" s="476"/>
      <c r="GS34" s="476"/>
      <c r="GT34" s="476"/>
      <c r="GU34" s="476"/>
      <c r="GV34" s="476"/>
      <c r="GW34" s="476"/>
      <c r="GX34" s="476"/>
      <c r="GY34" s="476"/>
      <c r="GZ34" s="476"/>
      <c r="HA34" s="476"/>
      <c r="HB34" s="476"/>
      <c r="HC34" s="476"/>
      <c r="HD34" s="476"/>
      <c r="HE34" s="476"/>
      <c r="HF34" s="476"/>
      <c r="HG34" s="476"/>
      <c r="IE34" s="589">
        <v>0.12818444090199005</v>
      </c>
      <c r="II34" s="589">
        <v>0.10961363929448233</v>
      </c>
    </row>
    <row r="35" spans="1:246" ht="15" customHeight="1">
      <c r="A35" s="466" t="s">
        <v>522</v>
      </c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  <c r="N35" s="476"/>
      <c r="O35" s="476"/>
      <c r="P35" s="476"/>
      <c r="Q35" s="476"/>
      <c r="R35" s="476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76"/>
      <c r="AO35" s="476"/>
      <c r="AP35" s="476"/>
      <c r="AQ35" s="476"/>
      <c r="AR35" s="476"/>
      <c r="AS35" s="476"/>
      <c r="AT35" s="476"/>
      <c r="AU35" s="476"/>
      <c r="AV35" s="476"/>
      <c r="AW35" s="476"/>
      <c r="AX35" s="476"/>
      <c r="AY35" s="476"/>
      <c r="AZ35" s="476"/>
      <c r="BA35" s="476"/>
      <c r="BB35" s="476"/>
      <c r="BC35" s="476"/>
      <c r="BD35" s="476"/>
      <c r="BE35" s="476"/>
      <c r="BF35" s="476"/>
      <c r="BG35" s="476"/>
      <c r="BH35" s="476"/>
      <c r="BI35" s="476"/>
      <c r="BJ35" s="476"/>
      <c r="BK35" s="476"/>
      <c r="BL35" s="476"/>
      <c r="BM35" s="476"/>
      <c r="BN35" s="476"/>
      <c r="BO35" s="476"/>
      <c r="BP35" s="476"/>
      <c r="BQ35" s="476"/>
      <c r="BR35" s="476"/>
      <c r="BS35" s="476"/>
      <c r="BT35" s="476"/>
      <c r="BU35" s="476"/>
      <c r="BV35" s="476"/>
      <c r="BW35" s="476"/>
      <c r="BX35" s="476"/>
      <c r="BY35" s="476"/>
      <c r="BZ35" s="476"/>
      <c r="CA35" s="476"/>
      <c r="CB35" s="476"/>
      <c r="CC35" s="476"/>
      <c r="CD35" s="476"/>
      <c r="CE35" s="476"/>
      <c r="CF35" s="476"/>
      <c r="CG35" s="476"/>
      <c r="CH35" s="476"/>
      <c r="CI35" s="476"/>
      <c r="CJ35" s="476"/>
      <c r="CK35" s="476"/>
      <c r="CL35" s="476"/>
      <c r="CM35" s="476"/>
      <c r="CN35" s="476"/>
      <c r="CO35" s="476"/>
      <c r="CP35" s="476"/>
      <c r="CQ35" s="476"/>
      <c r="CR35" s="476"/>
      <c r="CS35" s="476"/>
      <c r="CT35" s="476"/>
      <c r="CU35" s="476"/>
      <c r="CV35" s="476"/>
      <c r="CW35" s="476"/>
      <c r="CX35" s="476"/>
      <c r="CY35" s="476"/>
      <c r="CZ35" s="476"/>
      <c r="DA35" s="476"/>
      <c r="DB35" s="476"/>
      <c r="DC35" s="476"/>
      <c r="DD35" s="476"/>
      <c r="DE35" s="476"/>
      <c r="DF35" s="476"/>
      <c r="DG35" s="476"/>
      <c r="DH35" s="476"/>
      <c r="DI35" s="476"/>
      <c r="DJ35" s="476"/>
      <c r="DK35" s="476"/>
      <c r="DL35" s="476"/>
      <c r="DM35" s="476"/>
      <c r="DN35" s="476"/>
      <c r="DO35" s="476"/>
      <c r="DP35" s="476"/>
      <c r="DQ35" s="476"/>
      <c r="DR35" s="476"/>
      <c r="DS35" s="476"/>
      <c r="DT35" s="476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476"/>
      <c r="EQ35" s="476"/>
      <c r="ER35" s="476"/>
      <c r="ES35" s="476"/>
      <c r="ET35" s="476"/>
      <c r="EU35" s="476"/>
      <c r="EV35" s="476"/>
      <c r="EW35" s="476"/>
      <c r="EX35" s="476"/>
      <c r="EY35" s="476"/>
      <c r="EZ35" s="476"/>
      <c r="FA35" s="476"/>
      <c r="FB35" s="476"/>
      <c r="FC35" s="476"/>
      <c r="FD35" s="476"/>
      <c r="FE35" s="476"/>
      <c r="FF35" s="476"/>
      <c r="FG35" s="476"/>
      <c r="FH35" s="476"/>
      <c r="FI35" s="476"/>
      <c r="FJ35" s="476"/>
      <c r="FK35" s="476"/>
      <c r="FL35" s="476"/>
      <c r="FM35" s="476"/>
      <c r="FN35" s="476"/>
      <c r="FO35" s="476"/>
      <c r="FP35" s="476"/>
      <c r="FQ35" s="476"/>
      <c r="FR35" s="476"/>
      <c r="FS35" s="476"/>
      <c r="FT35" s="476"/>
      <c r="FU35" s="476"/>
      <c r="FV35" s="476"/>
      <c r="FW35" s="476"/>
      <c r="FX35" s="476"/>
      <c r="FY35" s="476"/>
      <c r="FZ35" s="476"/>
      <c r="GA35" s="476"/>
      <c r="GB35" s="476"/>
      <c r="GC35" s="476"/>
      <c r="GD35" s="476"/>
      <c r="GE35" s="476"/>
      <c r="GF35" s="476"/>
      <c r="GG35" s="476"/>
      <c r="GH35" s="476"/>
      <c r="GI35" s="476"/>
      <c r="GJ35" s="476"/>
      <c r="GK35" s="476"/>
      <c r="GL35" s="476"/>
      <c r="GM35" s="476"/>
      <c r="GN35" s="476"/>
      <c r="GO35" s="476"/>
      <c r="GP35" s="476"/>
      <c r="GQ35" s="476"/>
      <c r="GR35" s="476"/>
      <c r="GS35" s="476"/>
      <c r="GT35" s="476"/>
      <c r="GU35" s="476"/>
      <c r="GV35" s="476"/>
      <c r="GW35" s="476"/>
      <c r="GX35" s="476"/>
      <c r="GY35" s="476"/>
      <c r="GZ35" s="476"/>
      <c r="HA35" s="476"/>
      <c r="HB35" s="476"/>
      <c r="HC35" s="476"/>
      <c r="HD35" s="476"/>
      <c r="HE35" s="476"/>
      <c r="HF35" s="476"/>
      <c r="HG35" s="476"/>
      <c r="IE35" s="589">
        <v>5.605077018829583E-2</v>
      </c>
      <c r="II35" s="589">
        <v>6.0682889323071906E-2</v>
      </c>
    </row>
    <row r="36" spans="1:246" ht="15" customHeight="1">
      <c r="A36" s="466" t="s">
        <v>523</v>
      </c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  <c r="W36" s="476"/>
      <c r="X36" s="476"/>
      <c r="Y36" s="476"/>
      <c r="Z36" s="476"/>
      <c r="AA36" s="476"/>
      <c r="AB36" s="476"/>
      <c r="AC36" s="476"/>
      <c r="AD36" s="476"/>
      <c r="AE36" s="476"/>
      <c r="AF36" s="476"/>
      <c r="AG36" s="476"/>
      <c r="AH36" s="476"/>
      <c r="AI36" s="476"/>
      <c r="AJ36" s="476"/>
      <c r="AK36" s="476"/>
      <c r="AL36" s="476"/>
      <c r="AM36" s="476"/>
      <c r="AN36" s="476"/>
      <c r="AO36" s="476"/>
      <c r="AP36" s="476"/>
      <c r="AQ36" s="476"/>
      <c r="AR36" s="476"/>
      <c r="AS36" s="476"/>
      <c r="AT36" s="476"/>
      <c r="AU36" s="476"/>
      <c r="AV36" s="476"/>
      <c r="AW36" s="476"/>
      <c r="AX36" s="476"/>
      <c r="AY36" s="476"/>
      <c r="AZ36" s="476"/>
      <c r="BA36" s="476"/>
      <c r="BB36" s="476"/>
      <c r="BC36" s="476"/>
      <c r="BD36" s="476"/>
      <c r="BE36" s="476"/>
      <c r="BF36" s="476"/>
      <c r="BG36" s="476"/>
      <c r="BH36" s="476"/>
      <c r="BI36" s="476"/>
      <c r="BJ36" s="476"/>
      <c r="BK36" s="476"/>
      <c r="BL36" s="476"/>
      <c r="BM36" s="476"/>
      <c r="BN36" s="476"/>
      <c r="BO36" s="476"/>
      <c r="BP36" s="476"/>
      <c r="BQ36" s="476"/>
      <c r="BR36" s="476"/>
      <c r="BS36" s="476"/>
      <c r="BT36" s="476"/>
      <c r="BU36" s="476"/>
      <c r="BV36" s="476"/>
      <c r="BW36" s="476"/>
      <c r="BX36" s="476"/>
      <c r="BY36" s="476"/>
      <c r="BZ36" s="476"/>
      <c r="CA36" s="476"/>
      <c r="CB36" s="476"/>
      <c r="CC36" s="476"/>
      <c r="CD36" s="476"/>
      <c r="CE36" s="476"/>
      <c r="CF36" s="476"/>
      <c r="CG36" s="476"/>
      <c r="CH36" s="476"/>
      <c r="CI36" s="476"/>
      <c r="CJ36" s="476"/>
      <c r="CK36" s="476"/>
      <c r="CL36" s="476"/>
      <c r="CM36" s="476"/>
      <c r="CN36" s="476"/>
      <c r="CO36" s="476"/>
      <c r="CP36" s="476"/>
      <c r="CQ36" s="476"/>
      <c r="CR36" s="476"/>
      <c r="CS36" s="476"/>
      <c r="CT36" s="476"/>
      <c r="CU36" s="476"/>
      <c r="CV36" s="476"/>
      <c r="CW36" s="476"/>
      <c r="CX36" s="476"/>
      <c r="CY36" s="476"/>
      <c r="CZ36" s="476"/>
      <c r="DA36" s="476"/>
      <c r="DB36" s="476"/>
      <c r="DC36" s="476"/>
      <c r="DD36" s="476"/>
      <c r="DE36" s="476"/>
      <c r="DF36" s="476"/>
      <c r="DG36" s="476"/>
      <c r="DH36" s="476"/>
      <c r="DI36" s="476"/>
      <c r="DJ36" s="476"/>
      <c r="DK36" s="476"/>
      <c r="DL36" s="476"/>
      <c r="DM36" s="476"/>
      <c r="DN36" s="476"/>
      <c r="DO36" s="476"/>
      <c r="DP36" s="476"/>
      <c r="DQ36" s="476"/>
      <c r="DR36" s="476"/>
      <c r="DS36" s="476"/>
      <c r="DT36" s="476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476"/>
      <c r="EQ36" s="476"/>
      <c r="ER36" s="476"/>
      <c r="ES36" s="476"/>
      <c r="ET36" s="476"/>
      <c r="EU36" s="476"/>
      <c r="EV36" s="476"/>
      <c r="EW36" s="476"/>
      <c r="EX36" s="476"/>
      <c r="EY36" s="476"/>
      <c r="EZ36" s="476"/>
      <c r="FA36" s="476"/>
      <c r="FB36" s="476"/>
      <c r="FC36" s="476"/>
      <c r="FD36" s="476"/>
      <c r="FE36" s="476"/>
      <c r="FF36" s="476"/>
      <c r="FG36" s="476"/>
      <c r="FH36" s="476"/>
      <c r="FI36" s="476"/>
      <c r="FJ36" s="476"/>
      <c r="FK36" s="476"/>
      <c r="FL36" s="476"/>
      <c r="FM36" s="476"/>
      <c r="FN36" s="476"/>
      <c r="FO36" s="476"/>
      <c r="FP36" s="476"/>
      <c r="FQ36" s="476"/>
      <c r="FR36" s="476"/>
      <c r="FS36" s="476"/>
      <c r="FT36" s="476"/>
      <c r="FU36" s="476"/>
      <c r="FV36" s="476"/>
      <c r="FW36" s="476"/>
      <c r="FX36" s="476"/>
      <c r="FY36" s="476"/>
      <c r="FZ36" s="476"/>
      <c r="GA36" s="476"/>
      <c r="GB36" s="476"/>
      <c r="GC36" s="476"/>
      <c r="GD36" s="476"/>
      <c r="GE36" s="476"/>
      <c r="GF36" s="476"/>
      <c r="GG36" s="476"/>
      <c r="GH36" s="476"/>
      <c r="GI36" s="476"/>
      <c r="GJ36" s="476"/>
      <c r="GK36" s="476"/>
      <c r="GL36" s="476"/>
      <c r="GM36" s="476"/>
      <c r="GN36" s="476"/>
      <c r="GO36" s="476"/>
      <c r="GP36" s="476"/>
      <c r="GQ36" s="476"/>
      <c r="GR36" s="476"/>
      <c r="GS36" s="476"/>
      <c r="GT36" s="476"/>
      <c r="GU36" s="476"/>
      <c r="GV36" s="476"/>
      <c r="GW36" s="476"/>
      <c r="GX36" s="476"/>
      <c r="GY36" s="476"/>
      <c r="GZ36" s="476"/>
      <c r="HA36" s="476"/>
      <c r="HB36" s="476"/>
      <c r="HC36" s="476"/>
      <c r="HD36" s="476"/>
      <c r="HE36" s="476"/>
      <c r="HF36" s="476"/>
      <c r="HG36" s="476"/>
      <c r="IE36" s="589">
        <v>7.7009963596257128E-3</v>
      </c>
      <c r="II36" s="589">
        <v>7.1267114205003047E-3</v>
      </c>
    </row>
    <row r="37" spans="1:246" ht="15" customHeight="1"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  <c r="AA37" s="466"/>
      <c r="AB37" s="466"/>
      <c r="AC37" s="466"/>
      <c r="AD37" s="466"/>
      <c r="AE37" s="466"/>
      <c r="AF37" s="466"/>
      <c r="AG37" s="466"/>
      <c r="AH37" s="466"/>
      <c r="AI37" s="466"/>
      <c r="AJ37" s="466"/>
      <c r="AK37" s="466"/>
      <c r="AL37" s="466"/>
      <c r="AM37" s="466"/>
      <c r="AN37" s="466"/>
      <c r="AO37" s="466"/>
      <c r="AP37" s="466"/>
      <c r="AQ37" s="466"/>
      <c r="AR37" s="466"/>
      <c r="AS37" s="466"/>
      <c r="AT37" s="466"/>
      <c r="AU37" s="466"/>
      <c r="AV37" s="466"/>
      <c r="AW37" s="466"/>
      <c r="AX37" s="466"/>
      <c r="AY37" s="466"/>
      <c r="AZ37" s="466"/>
      <c r="BA37" s="466"/>
      <c r="BB37" s="466"/>
      <c r="BC37" s="466"/>
      <c r="BD37" s="466"/>
      <c r="BE37" s="466"/>
      <c r="BF37" s="466"/>
      <c r="BG37" s="466"/>
      <c r="BH37" s="466"/>
      <c r="BI37" s="466"/>
      <c r="BJ37" s="466"/>
      <c r="BK37" s="466"/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6"/>
      <c r="DS37" s="466"/>
      <c r="DT37" s="466"/>
      <c r="DU37" s="466"/>
      <c r="DV37" s="466"/>
      <c r="DW37" s="466"/>
      <c r="DX37" s="466"/>
      <c r="DY37" s="466"/>
      <c r="DZ37" s="466"/>
      <c r="EA37" s="466"/>
      <c r="EB37" s="466"/>
      <c r="EC37" s="466"/>
      <c r="ED37" s="466"/>
      <c r="EE37" s="466"/>
      <c r="EF37" s="466"/>
      <c r="EG37" s="466"/>
      <c r="EH37" s="466"/>
      <c r="EI37" s="466"/>
      <c r="EJ37" s="466"/>
      <c r="EK37" s="466"/>
      <c r="EL37" s="466"/>
      <c r="EM37" s="466"/>
      <c r="EN37" s="466"/>
      <c r="EO37" s="466"/>
      <c r="EP37" s="466"/>
      <c r="EQ37" s="466"/>
      <c r="ER37" s="466"/>
      <c r="ES37" s="466"/>
      <c r="ET37" s="466"/>
      <c r="EU37" s="466"/>
      <c r="EV37" s="466"/>
      <c r="EW37" s="466"/>
      <c r="EX37" s="466"/>
      <c r="EY37" s="466"/>
      <c r="EZ37" s="466"/>
      <c r="FA37" s="466"/>
      <c r="FB37" s="466"/>
      <c r="FC37" s="466"/>
      <c r="FD37" s="466"/>
      <c r="FE37" s="466"/>
      <c r="FF37" s="466"/>
      <c r="FG37" s="466"/>
      <c r="FH37" s="466"/>
      <c r="FI37" s="466"/>
      <c r="FJ37" s="466"/>
      <c r="FK37" s="466"/>
      <c r="FL37" s="466"/>
      <c r="FM37" s="466"/>
      <c r="FN37" s="315"/>
      <c r="FO37" s="466"/>
      <c r="FP37" s="466"/>
      <c r="FQ37" s="466"/>
      <c r="FR37" s="466"/>
      <c r="FS37" s="466"/>
      <c r="FT37" s="466"/>
      <c r="FU37" s="466"/>
      <c r="FV37" s="466"/>
      <c r="FW37" s="466"/>
      <c r="FX37" s="466"/>
      <c r="FY37" s="466"/>
      <c r="FZ37" s="466"/>
      <c r="GA37" s="466"/>
      <c r="GB37" s="466"/>
      <c r="GC37" s="466"/>
      <c r="GD37" s="466"/>
      <c r="GE37" s="466"/>
      <c r="GF37" s="466"/>
      <c r="GG37" s="466"/>
      <c r="GH37" s="466"/>
      <c r="GI37" s="466"/>
      <c r="GJ37" s="466"/>
      <c r="GK37" s="466"/>
      <c r="GL37" s="466"/>
      <c r="GM37" s="466"/>
      <c r="GN37" s="466"/>
      <c r="GO37" s="466"/>
      <c r="GP37" s="466"/>
      <c r="GQ37" s="466"/>
      <c r="GR37" s="466"/>
      <c r="GS37" s="466"/>
      <c r="GT37" s="466"/>
      <c r="GU37" s="466"/>
      <c r="GV37" s="466"/>
      <c r="GW37" s="466"/>
      <c r="GX37" s="466"/>
      <c r="GY37" s="466"/>
      <c r="GZ37" s="466"/>
      <c r="HA37" s="466"/>
      <c r="HB37" s="466"/>
      <c r="HC37" s="466"/>
      <c r="HD37" s="466"/>
      <c r="HE37" s="466"/>
      <c r="HF37" s="466"/>
      <c r="HG37" s="466"/>
    </row>
    <row r="38" spans="1:246" s="602" customFormat="1" ht="15" customHeight="1">
      <c r="A38" s="594" t="s">
        <v>317</v>
      </c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  <c r="AA38" s="599"/>
      <c r="AB38" s="599"/>
      <c r="AC38" s="599"/>
      <c r="AD38" s="599"/>
      <c r="AE38" s="599"/>
      <c r="AF38" s="599"/>
      <c r="AG38" s="599"/>
      <c r="AH38" s="599"/>
      <c r="AI38" s="599"/>
      <c r="AJ38" s="599"/>
      <c r="AK38" s="599"/>
      <c r="AL38" s="599"/>
      <c r="AM38" s="599"/>
      <c r="AN38" s="599"/>
      <c r="AO38" s="599"/>
      <c r="AP38" s="599"/>
      <c r="AQ38" s="599"/>
      <c r="AR38" s="599"/>
      <c r="AS38" s="599"/>
      <c r="AT38" s="599"/>
      <c r="AU38" s="599"/>
      <c r="AV38" s="599"/>
      <c r="AW38" s="599"/>
      <c r="AX38" s="599"/>
      <c r="AY38" s="599"/>
      <c r="AZ38" s="599"/>
      <c r="BA38" s="599"/>
      <c r="BB38" s="599"/>
      <c r="BC38" s="599"/>
      <c r="BD38" s="599"/>
      <c r="BE38" s="599"/>
      <c r="BF38" s="599"/>
      <c r="BG38" s="599"/>
      <c r="BH38" s="599"/>
      <c r="BI38" s="599"/>
      <c r="BJ38" s="599"/>
      <c r="BK38" s="599"/>
      <c r="BL38" s="599"/>
      <c r="BM38" s="599"/>
      <c r="BN38" s="599"/>
      <c r="BO38" s="599"/>
      <c r="BP38" s="599"/>
      <c r="BQ38" s="599"/>
      <c r="BR38" s="599"/>
      <c r="BS38" s="599"/>
      <c r="BT38" s="599"/>
      <c r="BU38" s="599"/>
      <c r="BV38" s="599"/>
      <c r="BW38" s="599"/>
      <c r="BX38" s="599"/>
      <c r="BY38" s="599"/>
      <c r="BZ38" s="599"/>
      <c r="CA38" s="599"/>
      <c r="CB38" s="599"/>
      <c r="CC38" s="599"/>
      <c r="CD38" s="599"/>
      <c r="CE38" s="599"/>
      <c r="CF38" s="599"/>
      <c r="CG38" s="599"/>
      <c r="CH38" s="599"/>
      <c r="CI38" s="599"/>
      <c r="CJ38" s="599"/>
      <c r="CK38" s="599"/>
      <c r="CL38" s="599"/>
      <c r="CM38" s="599"/>
      <c r="CN38" s="599"/>
      <c r="CO38" s="599"/>
      <c r="CP38" s="599"/>
      <c r="CQ38" s="599"/>
      <c r="CR38" s="599"/>
      <c r="CS38" s="599"/>
      <c r="CT38" s="599"/>
      <c r="CU38" s="599"/>
      <c r="CV38" s="599"/>
      <c r="CW38" s="599"/>
      <c r="CX38" s="599"/>
      <c r="CY38" s="599"/>
      <c r="CZ38" s="599"/>
      <c r="DA38" s="599"/>
      <c r="DB38" s="599"/>
      <c r="DC38" s="599"/>
      <c r="DD38" s="599"/>
      <c r="DE38" s="599"/>
      <c r="DF38" s="599"/>
      <c r="DG38" s="599"/>
      <c r="DH38" s="599"/>
      <c r="DI38" s="599"/>
      <c r="DJ38" s="599"/>
      <c r="DK38" s="599"/>
      <c r="DL38" s="599"/>
      <c r="DM38" s="599"/>
      <c r="DN38" s="599"/>
      <c r="DO38" s="599"/>
      <c r="DP38" s="599"/>
      <c r="DQ38" s="599"/>
      <c r="DR38" s="599"/>
      <c r="DS38" s="599"/>
      <c r="DT38" s="599"/>
      <c r="DU38" s="599"/>
      <c r="DV38" s="599"/>
      <c r="DW38" s="599"/>
      <c r="DX38" s="599"/>
      <c r="DY38" s="599"/>
      <c r="DZ38" s="599"/>
      <c r="EA38" s="599"/>
      <c r="EB38" s="599"/>
      <c r="EC38" s="599"/>
      <c r="ED38" s="599"/>
      <c r="EE38" s="599"/>
      <c r="EF38" s="599"/>
      <c r="EG38" s="599"/>
      <c r="EH38" s="599"/>
      <c r="EI38" s="599"/>
      <c r="EJ38" s="599"/>
      <c r="EK38" s="599"/>
      <c r="EL38" s="599"/>
      <c r="EM38" s="599"/>
      <c r="EN38" s="599"/>
      <c r="EO38" s="599"/>
      <c r="EP38" s="599"/>
      <c r="EQ38" s="599"/>
      <c r="ER38" s="599"/>
      <c r="ES38" s="599"/>
      <c r="ET38" s="599"/>
      <c r="EU38" s="599"/>
      <c r="EV38" s="599"/>
      <c r="EW38" s="599"/>
      <c r="EX38" s="599"/>
      <c r="EY38" s="599"/>
      <c r="EZ38" s="599"/>
      <c r="FA38" s="599"/>
      <c r="FB38" s="599"/>
      <c r="FC38" s="599"/>
      <c r="FD38" s="599"/>
      <c r="FE38" s="599"/>
      <c r="FF38" s="599"/>
      <c r="FG38" s="599"/>
      <c r="FH38" s="599"/>
      <c r="FI38" s="599"/>
      <c r="FJ38" s="599"/>
      <c r="FK38" s="599"/>
      <c r="FL38" s="599"/>
      <c r="FM38" s="599"/>
      <c r="FN38" s="605"/>
      <c r="FO38" s="599"/>
      <c r="FP38" s="599"/>
      <c r="FQ38" s="599"/>
      <c r="FR38" s="599"/>
      <c r="FS38" s="599"/>
      <c r="FT38" s="599"/>
      <c r="FU38" s="599"/>
      <c r="FV38" s="599"/>
      <c r="FW38" s="599"/>
      <c r="FX38" s="599"/>
      <c r="FY38" s="599"/>
      <c r="FZ38" s="599"/>
      <c r="GA38" s="599"/>
      <c r="GB38" s="599"/>
      <c r="GC38" s="599"/>
      <c r="GD38" s="599"/>
      <c r="GE38" s="599"/>
      <c r="GF38" s="599"/>
      <c r="GG38" s="599"/>
      <c r="GH38" s="599"/>
      <c r="GI38" s="599"/>
      <c r="GJ38" s="599"/>
      <c r="GK38" s="599"/>
      <c r="GL38" s="599"/>
      <c r="GM38" s="599"/>
      <c r="GN38" s="599"/>
      <c r="GO38" s="599"/>
      <c r="GP38" s="599"/>
      <c r="GQ38" s="599"/>
      <c r="GR38" s="599"/>
      <c r="GS38" s="599"/>
      <c r="GT38" s="599"/>
      <c r="GU38" s="599"/>
      <c r="GV38" s="599"/>
      <c r="GW38" s="599"/>
      <c r="GX38" s="599"/>
      <c r="GY38" s="599"/>
      <c r="GZ38" s="599"/>
      <c r="HA38" s="599"/>
      <c r="HB38" s="599"/>
      <c r="HC38" s="599"/>
      <c r="HD38" s="599"/>
      <c r="HE38" s="599"/>
      <c r="HF38" s="599"/>
      <c r="HG38" s="599"/>
      <c r="HY38" s="604">
        <v>4</v>
      </c>
      <c r="HZ38" s="604">
        <v>5</v>
      </c>
      <c r="IA38" s="604">
        <v>6</v>
      </c>
      <c r="IB38" s="604">
        <v>7</v>
      </c>
      <c r="IC38" s="604">
        <v>8</v>
      </c>
      <c r="ID38" s="604">
        <v>9</v>
      </c>
      <c r="IE38" s="604">
        <v>10</v>
      </c>
      <c r="IF38" s="604">
        <v>11</v>
      </c>
      <c r="IG38" s="604">
        <v>12</v>
      </c>
      <c r="IH38" s="604">
        <v>1</v>
      </c>
      <c r="II38" s="604">
        <v>2</v>
      </c>
      <c r="IK38" s="606" t="s">
        <v>320</v>
      </c>
      <c r="IL38" s="607"/>
    </row>
    <row r="39" spans="1:246" ht="15" customHeight="1">
      <c r="A39" s="297" t="s">
        <v>526</v>
      </c>
      <c r="B39" s="466"/>
      <c r="C39" s="466"/>
      <c r="D39" s="466"/>
      <c r="E39" s="466"/>
      <c r="F39" s="466"/>
      <c r="G39" s="466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6"/>
      <c r="DS39" s="466"/>
      <c r="DT39" s="466"/>
      <c r="DU39" s="466"/>
      <c r="DV39" s="466"/>
      <c r="DW39" s="466"/>
      <c r="DX39" s="466"/>
      <c r="DY39" s="466"/>
      <c r="DZ39" s="466"/>
      <c r="EA39" s="466"/>
      <c r="EB39" s="466"/>
      <c r="EC39" s="466"/>
      <c r="ED39" s="466"/>
      <c r="EE39" s="466"/>
      <c r="EF39" s="466"/>
      <c r="EG39" s="466"/>
      <c r="EH39" s="466"/>
      <c r="EI39" s="466"/>
      <c r="EJ39" s="466"/>
      <c r="EK39" s="466"/>
      <c r="EL39" s="466"/>
      <c r="EM39" s="466"/>
      <c r="EN39" s="466"/>
      <c r="EO39" s="466"/>
      <c r="EP39" s="466"/>
      <c r="EQ39" s="466"/>
      <c r="ER39" s="466"/>
      <c r="ES39" s="466"/>
      <c r="ET39" s="466"/>
      <c r="EU39" s="466"/>
      <c r="EV39" s="466"/>
      <c r="EW39" s="466"/>
      <c r="EX39" s="466"/>
      <c r="EY39" s="466"/>
      <c r="EZ39" s="466"/>
      <c r="FA39" s="466"/>
      <c r="FB39" s="466"/>
      <c r="FC39" s="466"/>
      <c r="FD39" s="466"/>
      <c r="FE39" s="466"/>
      <c r="FF39" s="466"/>
      <c r="FG39" s="466"/>
      <c r="FH39" s="466"/>
      <c r="FI39" s="466"/>
      <c r="FJ39" s="466"/>
      <c r="FK39" s="466"/>
      <c r="FL39" s="466"/>
      <c r="FM39" s="466"/>
      <c r="FN39" s="315"/>
      <c r="FO39" s="466"/>
      <c r="FP39" s="466"/>
      <c r="FQ39" s="466"/>
      <c r="FR39" s="466"/>
      <c r="FS39" s="466"/>
      <c r="FT39" s="466"/>
      <c r="FU39" s="466"/>
      <c r="FV39" s="466"/>
      <c r="FW39" s="466"/>
      <c r="FX39" s="466"/>
      <c r="FY39" s="466"/>
      <c r="FZ39" s="466"/>
      <c r="GA39" s="466"/>
      <c r="GB39" s="466"/>
      <c r="GC39" s="466"/>
      <c r="GD39" s="466"/>
      <c r="GE39" s="466"/>
      <c r="GF39" s="466"/>
      <c r="GG39" s="466"/>
      <c r="GH39" s="466"/>
      <c r="GI39" s="466"/>
      <c r="GJ39" s="466"/>
      <c r="GK39" s="466"/>
      <c r="GL39" s="466"/>
      <c r="GM39" s="466"/>
      <c r="GN39" s="466"/>
      <c r="GO39" s="466"/>
      <c r="GP39" s="466"/>
      <c r="GQ39" s="466"/>
      <c r="GR39" s="466"/>
      <c r="GS39" s="466"/>
      <c r="GT39" s="466"/>
      <c r="GU39" s="466"/>
      <c r="GV39" s="466"/>
      <c r="GW39" s="466"/>
      <c r="GX39" s="466"/>
      <c r="GY39" s="466"/>
      <c r="GZ39" s="466"/>
      <c r="HA39" s="466"/>
      <c r="HB39" s="466"/>
      <c r="HC39" s="466"/>
      <c r="HD39" s="466"/>
      <c r="HE39" s="466"/>
      <c r="HF39" s="466"/>
      <c r="HG39" s="466"/>
      <c r="HY39" s="589"/>
      <c r="HZ39" s="589"/>
      <c r="IA39" s="589"/>
      <c r="IB39" s="589"/>
      <c r="IC39" s="589"/>
      <c r="ID39" s="589"/>
      <c r="IE39" s="589">
        <v>9.1489999999999988E-2</v>
      </c>
      <c r="IF39" s="589">
        <v>9.2319999999999999E-2</v>
      </c>
      <c r="IG39" s="589"/>
      <c r="IH39" s="589">
        <v>9.1179999999999997E-2</v>
      </c>
      <c r="II39" s="589">
        <v>9.128E-2</v>
      </c>
      <c r="IJ39" s="589"/>
      <c r="IK39" s="608">
        <v>9.1571578947368407E-2</v>
      </c>
      <c r="IL39" s="609">
        <v>9.0909335849468115E-2</v>
      </c>
    </row>
    <row r="40" spans="1:246" ht="15" customHeight="1">
      <c r="A40" s="297" t="s">
        <v>527</v>
      </c>
      <c r="B40" s="466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  <c r="AA40" s="466"/>
      <c r="AB40" s="466"/>
      <c r="AC40" s="466"/>
      <c r="AD40" s="466"/>
      <c r="AE40" s="466"/>
      <c r="AF40" s="466"/>
      <c r="AG40" s="466"/>
      <c r="AH40" s="466"/>
      <c r="AI40" s="466"/>
      <c r="AJ40" s="466"/>
      <c r="AK40" s="466"/>
      <c r="AL40" s="466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6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6"/>
      <c r="DS40" s="466"/>
      <c r="DT40" s="466"/>
      <c r="DU40" s="466"/>
      <c r="DV40" s="466"/>
      <c r="DW40" s="466"/>
      <c r="DX40" s="466"/>
      <c r="DY40" s="466"/>
      <c r="DZ40" s="466"/>
      <c r="EA40" s="466"/>
      <c r="EB40" s="466"/>
      <c r="EC40" s="466"/>
      <c r="ED40" s="466"/>
      <c r="EE40" s="466"/>
      <c r="EF40" s="466"/>
      <c r="EG40" s="466"/>
      <c r="EH40" s="466"/>
      <c r="EI40" s="466"/>
      <c r="EJ40" s="466"/>
      <c r="EK40" s="466"/>
      <c r="EL40" s="466"/>
      <c r="EM40" s="466"/>
      <c r="EN40" s="466"/>
      <c r="EO40" s="466"/>
      <c r="EP40" s="466"/>
      <c r="EQ40" s="466"/>
      <c r="ER40" s="466"/>
      <c r="ES40" s="466"/>
      <c r="ET40" s="466"/>
      <c r="EU40" s="466"/>
      <c r="EV40" s="466"/>
      <c r="EW40" s="466"/>
      <c r="EX40" s="466"/>
      <c r="EY40" s="466"/>
      <c r="EZ40" s="466"/>
      <c r="FA40" s="466"/>
      <c r="FB40" s="466"/>
      <c r="FC40" s="466"/>
      <c r="FD40" s="466"/>
      <c r="FE40" s="466"/>
      <c r="FF40" s="466"/>
      <c r="FG40" s="466"/>
      <c r="FH40" s="466"/>
      <c r="FI40" s="466"/>
      <c r="FJ40" s="466"/>
      <c r="FK40" s="466"/>
      <c r="FL40" s="466"/>
      <c r="FM40" s="466"/>
      <c r="FN40" s="315"/>
      <c r="FO40" s="466"/>
      <c r="FP40" s="466"/>
      <c r="FQ40" s="466"/>
      <c r="FR40" s="466"/>
      <c r="FS40" s="466"/>
      <c r="FT40" s="466"/>
      <c r="FU40" s="466"/>
      <c r="FV40" s="466"/>
      <c r="FW40" s="466"/>
      <c r="FX40" s="466"/>
      <c r="FY40" s="466"/>
      <c r="FZ40" s="466"/>
      <c r="GA40" s="466"/>
      <c r="GB40" s="466"/>
      <c r="GC40" s="466"/>
      <c r="GD40" s="466"/>
      <c r="GE40" s="466"/>
      <c r="GF40" s="466"/>
      <c r="GG40" s="466"/>
      <c r="GH40" s="466"/>
      <c r="GI40" s="466"/>
      <c r="GJ40" s="466"/>
      <c r="GK40" s="466"/>
      <c r="GL40" s="466"/>
      <c r="GM40" s="466"/>
      <c r="GN40" s="466"/>
      <c r="GO40" s="466"/>
      <c r="GP40" s="466"/>
      <c r="GQ40" s="466"/>
      <c r="GR40" s="466"/>
      <c r="GS40" s="466"/>
      <c r="GT40" s="466"/>
      <c r="GU40" s="466"/>
      <c r="GV40" s="466"/>
      <c r="GW40" s="466"/>
      <c r="GX40" s="466"/>
      <c r="GY40" s="466"/>
      <c r="GZ40" s="466"/>
      <c r="HA40" s="466"/>
      <c r="HB40" s="466"/>
      <c r="HC40" s="466"/>
      <c r="HD40" s="466"/>
      <c r="HE40" s="466"/>
      <c r="HF40" s="466"/>
      <c r="HG40" s="466"/>
      <c r="HY40" s="589">
        <v>9.3699999999999992E-2</v>
      </c>
      <c r="HZ40" s="589">
        <v>9.3240000000000003E-2</v>
      </c>
      <c r="IA40" s="589">
        <v>9.3039999999999998E-2</v>
      </c>
      <c r="IB40" s="589">
        <v>9.4289999999999999E-2</v>
      </c>
      <c r="IC40" s="589">
        <v>9.3230000000000007E-2</v>
      </c>
      <c r="ID40" s="589">
        <v>9.3079999999999996E-2</v>
      </c>
      <c r="IE40" s="589">
        <v>9.4450000000000006E-2</v>
      </c>
      <c r="IF40" s="589"/>
      <c r="IG40" s="589">
        <v>9.4310000000000005E-2</v>
      </c>
      <c r="IH40" s="589">
        <v>9.3369999999999995E-2</v>
      </c>
      <c r="II40" s="589">
        <v>9.3019999999999992E-2</v>
      </c>
      <c r="IJ40" s="589"/>
      <c r="IK40" s="608">
        <v>9.3572127659574456E-2</v>
      </c>
      <c r="IL40" s="609">
        <v>9.0909335849468115E-2</v>
      </c>
    </row>
    <row r="41" spans="1:246" ht="15" customHeight="1">
      <c r="A41" s="297" t="s">
        <v>528</v>
      </c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466"/>
      <c r="CF41" s="466"/>
      <c r="CG41" s="466"/>
      <c r="CH41" s="466"/>
      <c r="CI41" s="466"/>
      <c r="CJ41" s="466"/>
      <c r="CK41" s="466"/>
      <c r="CL41" s="466"/>
      <c r="CM41" s="466"/>
      <c r="CN41" s="466"/>
      <c r="CO41" s="466"/>
      <c r="CP41" s="466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466"/>
      <c r="DG41" s="466"/>
      <c r="DH41" s="466"/>
      <c r="DI41" s="466"/>
      <c r="DJ41" s="466"/>
      <c r="DK41" s="466"/>
      <c r="DL41" s="466"/>
      <c r="DM41" s="466"/>
      <c r="DN41" s="466"/>
      <c r="DO41" s="466"/>
      <c r="DP41" s="466"/>
      <c r="DQ41" s="466"/>
      <c r="DR41" s="466"/>
      <c r="DS41" s="466"/>
      <c r="DT41" s="466"/>
      <c r="DU41" s="466"/>
      <c r="DV41" s="466"/>
      <c r="DW41" s="466"/>
      <c r="DX41" s="466"/>
      <c r="DY41" s="466"/>
      <c r="DZ41" s="466"/>
      <c r="EA41" s="466"/>
      <c r="EB41" s="466"/>
      <c r="EC41" s="466"/>
      <c r="ED41" s="466"/>
      <c r="EE41" s="466"/>
      <c r="EF41" s="466"/>
      <c r="EG41" s="466"/>
      <c r="EH41" s="466"/>
      <c r="EI41" s="466"/>
      <c r="EJ41" s="466"/>
      <c r="EK41" s="466"/>
      <c r="EL41" s="466"/>
      <c r="EM41" s="466"/>
      <c r="EN41" s="466"/>
      <c r="EO41" s="466"/>
      <c r="EP41" s="466"/>
      <c r="EQ41" s="466"/>
      <c r="ER41" s="466"/>
      <c r="ES41" s="466"/>
      <c r="ET41" s="466"/>
      <c r="EU41" s="466"/>
      <c r="EV41" s="466"/>
      <c r="EW41" s="466"/>
      <c r="EX41" s="466"/>
      <c r="EY41" s="466"/>
      <c r="EZ41" s="466"/>
      <c r="FA41" s="466"/>
      <c r="FB41" s="466"/>
      <c r="FC41" s="466"/>
      <c r="FD41" s="466"/>
      <c r="FE41" s="466"/>
      <c r="FF41" s="466"/>
      <c r="FG41" s="466"/>
      <c r="FH41" s="466"/>
      <c r="FI41" s="466"/>
      <c r="FJ41" s="466"/>
      <c r="FK41" s="466"/>
      <c r="FL41" s="466"/>
      <c r="FM41" s="466"/>
      <c r="FN41" s="315"/>
      <c r="FO41" s="466"/>
      <c r="FP41" s="466"/>
      <c r="FQ41" s="466"/>
      <c r="FR41" s="466"/>
      <c r="FS41" s="466"/>
      <c r="FT41" s="466"/>
      <c r="FU41" s="466"/>
      <c r="FV41" s="466"/>
      <c r="FW41" s="466"/>
      <c r="FX41" s="466"/>
      <c r="FY41" s="466"/>
      <c r="FZ41" s="466"/>
      <c r="GA41" s="466"/>
      <c r="GB41" s="466"/>
      <c r="GC41" s="466"/>
      <c r="GD41" s="466"/>
      <c r="GE41" s="466"/>
      <c r="GF41" s="466"/>
      <c r="GG41" s="466"/>
      <c r="GH41" s="466"/>
      <c r="GI41" s="466"/>
      <c r="GJ41" s="466"/>
      <c r="GK41" s="466"/>
      <c r="GL41" s="466"/>
      <c r="GM41" s="466"/>
      <c r="GN41" s="466"/>
      <c r="GO41" s="466"/>
      <c r="GP41" s="466"/>
      <c r="GQ41" s="466"/>
      <c r="GR41" s="466"/>
      <c r="GS41" s="466"/>
      <c r="GT41" s="466"/>
      <c r="GU41" s="466"/>
      <c r="GV41" s="466"/>
      <c r="GW41" s="466"/>
      <c r="GX41" s="466"/>
      <c r="GY41" s="466"/>
      <c r="GZ41" s="466"/>
      <c r="HA41" s="466"/>
      <c r="HB41" s="466"/>
      <c r="HC41" s="466"/>
      <c r="HD41" s="466"/>
      <c r="HE41" s="466"/>
      <c r="HF41" s="466"/>
      <c r="HG41" s="466"/>
      <c r="HY41" s="589">
        <v>0.10477</v>
      </c>
      <c r="HZ41" s="589">
        <v>0.10271000000000001</v>
      </c>
      <c r="IA41" s="589">
        <v>0.10204000000000001</v>
      </c>
      <c r="IB41" s="589"/>
      <c r="IC41" s="589"/>
      <c r="ID41" s="589"/>
      <c r="IE41" s="589">
        <v>0.10224</v>
      </c>
      <c r="IF41" s="589">
        <v>0.10847</v>
      </c>
      <c r="IG41" s="589"/>
      <c r="IH41" s="589">
        <v>0.10125000000000001</v>
      </c>
      <c r="II41" s="589"/>
      <c r="IJ41" s="589"/>
      <c r="IK41" s="608">
        <v>0.10362620689655172</v>
      </c>
      <c r="IL41" s="609">
        <v>9.0909335849468115E-2</v>
      </c>
    </row>
    <row r="42" spans="1:246" ht="15" customHeight="1">
      <c r="A42" s="297" t="s">
        <v>529</v>
      </c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6"/>
      <c r="EL42" s="466"/>
      <c r="EM42" s="466"/>
      <c r="EN42" s="466"/>
      <c r="EO42" s="466"/>
      <c r="EP42" s="466"/>
      <c r="EQ42" s="466"/>
      <c r="ER42" s="466"/>
      <c r="ES42" s="466"/>
      <c r="ET42" s="466"/>
      <c r="EU42" s="466"/>
      <c r="EV42" s="466"/>
      <c r="EW42" s="466"/>
      <c r="EX42" s="466"/>
      <c r="EY42" s="466"/>
      <c r="EZ42" s="466"/>
      <c r="FA42" s="466"/>
      <c r="FB42" s="466"/>
      <c r="FC42" s="466"/>
      <c r="FD42" s="466"/>
      <c r="FE42" s="466"/>
      <c r="FF42" s="466"/>
      <c r="FG42" s="466"/>
      <c r="FH42" s="466"/>
      <c r="FI42" s="466"/>
      <c r="FJ42" s="466"/>
      <c r="FK42" s="466"/>
      <c r="FL42" s="466"/>
      <c r="FM42" s="466"/>
      <c r="FN42" s="315"/>
      <c r="FO42" s="466"/>
      <c r="FP42" s="466"/>
      <c r="FQ42" s="466"/>
      <c r="FR42" s="466"/>
      <c r="FS42" s="466"/>
      <c r="FT42" s="466"/>
      <c r="FU42" s="466"/>
      <c r="FV42" s="466"/>
      <c r="FW42" s="466"/>
      <c r="FX42" s="466"/>
      <c r="FY42" s="466"/>
      <c r="FZ42" s="466"/>
      <c r="GA42" s="466"/>
      <c r="GB42" s="466"/>
      <c r="GC42" s="466"/>
      <c r="GD42" s="466"/>
      <c r="GE42" s="466"/>
      <c r="GF42" s="466"/>
      <c r="GG42" s="466"/>
      <c r="GH42" s="466"/>
      <c r="GI42" s="466"/>
      <c r="GJ42" s="466"/>
      <c r="GK42" s="466"/>
      <c r="GL42" s="466"/>
      <c r="GM42" s="466"/>
      <c r="GN42" s="466"/>
      <c r="GO42" s="466"/>
      <c r="GP42" s="466"/>
      <c r="GQ42" s="466"/>
      <c r="GR42" s="466"/>
      <c r="GS42" s="466"/>
      <c r="GT42" s="466"/>
      <c r="GU42" s="466"/>
      <c r="GV42" s="466"/>
      <c r="GW42" s="466"/>
      <c r="GX42" s="466"/>
      <c r="GY42" s="466"/>
      <c r="GZ42" s="466"/>
      <c r="HA42" s="466"/>
      <c r="HB42" s="466"/>
      <c r="HC42" s="466"/>
      <c r="HD42" s="466"/>
      <c r="HE42" s="466"/>
      <c r="HF42" s="466"/>
      <c r="HG42" s="466"/>
      <c r="HY42" s="589">
        <v>0.10676999999999999</v>
      </c>
      <c r="HZ42" s="589">
        <v>0.10477</v>
      </c>
      <c r="IA42" s="589">
        <v>0.10424</v>
      </c>
      <c r="IB42" s="589">
        <v>0.10586000000000001</v>
      </c>
      <c r="IC42" s="589">
        <v>0.10101</v>
      </c>
      <c r="ID42" s="589">
        <v>0.1048</v>
      </c>
      <c r="IE42" s="589">
        <v>0.10708000000000001</v>
      </c>
      <c r="IF42" s="589"/>
      <c r="IG42" s="589">
        <v>0.10862999999999999</v>
      </c>
      <c r="IH42" s="589">
        <v>0.10496999999999999</v>
      </c>
      <c r="II42" s="589">
        <v>0.10441</v>
      </c>
      <c r="IJ42" s="589"/>
      <c r="IK42" s="608">
        <v>0.10521673469387754</v>
      </c>
      <c r="IL42" s="609">
        <v>9.0909335849468115E-2</v>
      </c>
    </row>
    <row r="43" spans="1:246" ht="15" customHeight="1">
      <c r="A43" s="297" t="s">
        <v>530</v>
      </c>
      <c r="B43" s="466"/>
      <c r="C43" s="466"/>
      <c r="D43" s="466"/>
      <c r="E43" s="466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6"/>
      <c r="EL43" s="466"/>
      <c r="EM43" s="466"/>
      <c r="EN43" s="466"/>
      <c r="EO43" s="466"/>
      <c r="EP43" s="466"/>
      <c r="EQ43" s="466"/>
      <c r="ER43" s="466"/>
      <c r="ES43" s="466"/>
      <c r="ET43" s="466"/>
      <c r="EU43" s="466"/>
      <c r="EV43" s="466"/>
      <c r="EW43" s="466"/>
      <c r="EX43" s="466"/>
      <c r="EY43" s="466"/>
      <c r="EZ43" s="466"/>
      <c r="FA43" s="466"/>
      <c r="FB43" s="466"/>
      <c r="FC43" s="466"/>
      <c r="FD43" s="466"/>
      <c r="FE43" s="466"/>
      <c r="FF43" s="466"/>
      <c r="FG43" s="466"/>
      <c r="FH43" s="466"/>
      <c r="FI43" s="466"/>
      <c r="FJ43" s="466"/>
      <c r="FK43" s="466"/>
      <c r="FL43" s="466"/>
      <c r="FM43" s="466"/>
      <c r="FN43" s="315"/>
      <c r="FO43" s="466"/>
      <c r="FP43" s="466"/>
      <c r="FQ43" s="466"/>
      <c r="FR43" s="466"/>
      <c r="FS43" s="466"/>
      <c r="FT43" s="466"/>
      <c r="FU43" s="466"/>
      <c r="FV43" s="466"/>
      <c r="FW43" s="466"/>
      <c r="FX43" s="466"/>
      <c r="FY43" s="466"/>
      <c r="FZ43" s="466"/>
      <c r="GA43" s="466"/>
      <c r="GB43" s="466"/>
      <c r="GC43" s="466"/>
      <c r="GD43" s="466"/>
      <c r="GE43" s="466"/>
      <c r="GF43" s="466"/>
      <c r="GG43" s="466"/>
      <c r="GH43" s="466"/>
      <c r="GI43" s="466"/>
      <c r="GJ43" s="466"/>
      <c r="GK43" s="466"/>
      <c r="GL43" s="466"/>
      <c r="GM43" s="466"/>
      <c r="GN43" s="466"/>
      <c r="GO43" s="466"/>
      <c r="GP43" s="466"/>
      <c r="GQ43" s="466"/>
      <c r="GR43" s="466"/>
      <c r="GS43" s="466"/>
      <c r="GT43" s="466"/>
      <c r="GU43" s="466"/>
      <c r="GV43" s="466"/>
      <c r="GW43" s="466"/>
      <c r="GX43" s="466"/>
      <c r="GY43" s="466"/>
      <c r="GZ43" s="466"/>
      <c r="HA43" s="466"/>
      <c r="HB43" s="466"/>
      <c r="HC43" s="466"/>
      <c r="HD43" s="466"/>
      <c r="HE43" s="466"/>
      <c r="HF43" s="466"/>
      <c r="HG43" s="466"/>
      <c r="HY43" s="589"/>
      <c r="HZ43" s="589"/>
      <c r="IA43" s="589"/>
      <c r="IB43" s="589">
        <v>0.11512</v>
      </c>
      <c r="IC43" s="589">
        <v>0.11766</v>
      </c>
      <c r="ID43" s="589">
        <v>0.11810999999999999</v>
      </c>
      <c r="IE43" s="589">
        <v>0.11814999999999999</v>
      </c>
      <c r="IF43" s="589"/>
      <c r="IG43" s="589">
        <v>0.11810000000000001</v>
      </c>
      <c r="IH43" s="589"/>
      <c r="II43" s="589">
        <v>0.11558</v>
      </c>
      <c r="IJ43" s="589"/>
      <c r="IK43" s="608">
        <v>0.11709846153846154</v>
      </c>
      <c r="IL43" s="609">
        <v>9.0909335849468115E-2</v>
      </c>
    </row>
    <row r="44" spans="1:246" ht="15" customHeight="1">
      <c r="A44" s="297" t="s">
        <v>531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  <c r="AA44" s="466"/>
      <c r="AB44" s="466"/>
      <c r="AC44" s="466"/>
      <c r="AD44" s="466"/>
      <c r="AE44" s="466"/>
      <c r="AF44" s="466"/>
      <c r="AG44" s="466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/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6"/>
      <c r="DS44" s="466"/>
      <c r="DT44" s="466"/>
      <c r="DU44" s="466"/>
      <c r="DV44" s="466"/>
      <c r="DW44" s="466"/>
      <c r="DX44" s="466"/>
      <c r="DY44" s="466"/>
      <c r="DZ44" s="466"/>
      <c r="EA44" s="466"/>
      <c r="EB44" s="466"/>
      <c r="EC44" s="466"/>
      <c r="ED44" s="466"/>
      <c r="EE44" s="466"/>
      <c r="EF44" s="466"/>
      <c r="EG44" s="466"/>
      <c r="EH44" s="466"/>
      <c r="EI44" s="466"/>
      <c r="EJ44" s="466"/>
      <c r="EK44" s="466"/>
      <c r="EL44" s="466"/>
      <c r="EM44" s="466"/>
      <c r="EN44" s="466"/>
      <c r="EO44" s="466"/>
      <c r="EP44" s="466"/>
      <c r="EQ44" s="466"/>
      <c r="ER44" s="466"/>
      <c r="ES44" s="466"/>
      <c r="ET44" s="466"/>
      <c r="EU44" s="466"/>
      <c r="EV44" s="466"/>
      <c r="EW44" s="466"/>
      <c r="EX44" s="466"/>
      <c r="EY44" s="466"/>
      <c r="EZ44" s="466"/>
      <c r="FA44" s="466"/>
      <c r="FB44" s="466"/>
      <c r="FC44" s="466"/>
      <c r="FD44" s="466"/>
      <c r="FE44" s="466"/>
      <c r="FF44" s="466"/>
      <c r="FG44" s="466"/>
      <c r="FH44" s="466"/>
      <c r="FI44" s="466"/>
      <c r="FJ44" s="466"/>
      <c r="FK44" s="466"/>
      <c r="FL44" s="466"/>
      <c r="FM44" s="466"/>
      <c r="FN44" s="315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466"/>
      <c r="GA44" s="466"/>
      <c r="GB44" s="466"/>
      <c r="GC44" s="466"/>
      <c r="GD44" s="466"/>
      <c r="GE44" s="466"/>
      <c r="GF44" s="466"/>
      <c r="GG44" s="466"/>
      <c r="GH44" s="466"/>
      <c r="GI44" s="466"/>
      <c r="GJ44" s="466"/>
      <c r="GK44" s="466"/>
      <c r="GL44" s="466"/>
      <c r="GM44" s="466"/>
      <c r="GN44" s="466"/>
      <c r="GO44" s="466"/>
      <c r="GP44" s="466"/>
      <c r="GQ44" s="466"/>
      <c r="GR44" s="466"/>
      <c r="GS44" s="466"/>
      <c r="GT44" s="466"/>
      <c r="GU44" s="466"/>
      <c r="GV44" s="466"/>
      <c r="GW44" s="466"/>
      <c r="GX44" s="466"/>
      <c r="GY44" s="466"/>
      <c r="GZ44" s="466"/>
      <c r="HA44" s="466"/>
      <c r="HB44" s="466"/>
      <c r="HC44" s="466"/>
      <c r="HD44" s="466"/>
      <c r="HE44" s="466"/>
      <c r="HF44" s="466"/>
      <c r="HG44" s="466"/>
      <c r="HY44" s="589"/>
      <c r="HZ44" s="589"/>
      <c r="IA44" s="589"/>
      <c r="IB44" s="589"/>
      <c r="IC44" s="589"/>
      <c r="ID44" s="589"/>
      <c r="IE44" s="589"/>
      <c r="IF44" s="589">
        <v>0.13256000000000001</v>
      </c>
      <c r="IG44" s="589"/>
      <c r="IH44" s="589"/>
      <c r="II44" s="589"/>
      <c r="IJ44" s="589"/>
      <c r="IK44" s="610">
        <v>0.13256000000000001</v>
      </c>
      <c r="IL44" s="611">
        <v>9.0909335849468115E-2</v>
      </c>
    </row>
    <row r="45" spans="1:246" ht="15" customHeight="1">
      <c r="A45" s="297" t="s">
        <v>532</v>
      </c>
      <c r="B45" s="466"/>
      <c r="C45" s="466"/>
      <c r="D45" s="466"/>
      <c r="E45" s="466"/>
      <c r="F45" s="466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  <c r="AA45" s="466"/>
      <c r="AB45" s="466"/>
      <c r="AC45" s="466"/>
      <c r="AD45" s="466"/>
      <c r="AE45" s="466"/>
      <c r="AF45" s="466"/>
      <c r="AG45" s="466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6"/>
      <c r="DS45" s="466"/>
      <c r="DT45" s="466"/>
      <c r="DU45" s="466"/>
      <c r="DV45" s="466"/>
      <c r="DW45" s="466"/>
      <c r="DX45" s="466"/>
      <c r="DY45" s="466"/>
      <c r="DZ45" s="466"/>
      <c r="EA45" s="466"/>
      <c r="EB45" s="466"/>
      <c r="EC45" s="466"/>
      <c r="ED45" s="466"/>
      <c r="EE45" s="466"/>
      <c r="EF45" s="466"/>
      <c r="EG45" s="466"/>
      <c r="EH45" s="466"/>
      <c r="EI45" s="466"/>
      <c r="EJ45" s="466"/>
      <c r="EK45" s="466"/>
      <c r="EL45" s="466"/>
      <c r="EM45" s="466"/>
      <c r="EN45" s="466"/>
      <c r="EO45" s="466"/>
      <c r="EP45" s="466"/>
      <c r="EQ45" s="466"/>
      <c r="ER45" s="466"/>
      <c r="ES45" s="466"/>
      <c r="ET45" s="466"/>
      <c r="EU45" s="466"/>
      <c r="EV45" s="466"/>
      <c r="EW45" s="466"/>
      <c r="EX45" s="466"/>
      <c r="EY45" s="466"/>
      <c r="EZ45" s="466"/>
      <c r="FA45" s="466"/>
      <c r="FB45" s="466"/>
      <c r="FC45" s="466"/>
      <c r="FD45" s="466"/>
      <c r="FE45" s="466"/>
      <c r="FF45" s="466"/>
      <c r="FG45" s="466"/>
      <c r="FH45" s="466"/>
      <c r="FI45" s="466"/>
      <c r="FJ45" s="466"/>
      <c r="FK45" s="466"/>
      <c r="FL45" s="466"/>
      <c r="FM45" s="466"/>
      <c r="FN45" s="315"/>
      <c r="FO45" s="466"/>
      <c r="FP45" s="466"/>
      <c r="FQ45" s="466"/>
      <c r="FR45" s="466"/>
      <c r="FS45" s="466"/>
      <c r="FT45" s="466"/>
      <c r="FU45" s="466"/>
      <c r="FV45" s="466"/>
      <c r="FW45" s="466"/>
      <c r="FX45" s="466"/>
      <c r="FY45" s="466"/>
      <c r="FZ45" s="466"/>
      <c r="GA45" s="466"/>
      <c r="GB45" s="466"/>
      <c r="GC45" s="466"/>
      <c r="GD45" s="466"/>
      <c r="GE45" s="466"/>
      <c r="GF45" s="466"/>
      <c r="GG45" s="466"/>
      <c r="GH45" s="466"/>
      <c r="GI45" s="466"/>
      <c r="GJ45" s="466"/>
      <c r="GK45" s="466"/>
      <c r="GL45" s="466"/>
      <c r="GM45" s="466"/>
      <c r="GN45" s="466"/>
      <c r="GO45" s="466"/>
      <c r="GP45" s="466"/>
      <c r="GQ45" s="466"/>
      <c r="GR45" s="466"/>
      <c r="GS45" s="466"/>
      <c r="GT45" s="466"/>
      <c r="GU45" s="466"/>
      <c r="GV45" s="466"/>
      <c r="GW45" s="466"/>
      <c r="GX45" s="466"/>
      <c r="GY45" s="466"/>
      <c r="GZ45" s="466"/>
      <c r="HA45" s="466"/>
      <c r="HB45" s="466"/>
      <c r="HC45" s="466"/>
      <c r="HD45" s="466"/>
      <c r="HE45" s="466"/>
      <c r="HF45" s="466"/>
      <c r="HG45" s="466"/>
      <c r="HY45" s="589">
        <v>0.10174666666666667</v>
      </c>
      <c r="HZ45" s="589">
        <v>0.10099333333333334</v>
      </c>
      <c r="IA45" s="589">
        <v>0.1006088888888889</v>
      </c>
      <c r="IB45" s="589">
        <v>0.10397267857142857</v>
      </c>
      <c r="IC45" s="589">
        <v>0.10480166666666667</v>
      </c>
      <c r="ID45" s="589">
        <v>0.10497459706959707</v>
      </c>
      <c r="IE45" s="589">
        <v>0.10204049709752321</v>
      </c>
      <c r="IF45" s="589">
        <v>0.10745176767676767</v>
      </c>
      <c r="IG45" s="589">
        <v>0.10550429198429198</v>
      </c>
      <c r="IH45" s="589">
        <v>9.8567999234960429E-2</v>
      </c>
      <c r="II45" s="589">
        <v>0.10187004485875666</v>
      </c>
      <c r="IJ45" s="589"/>
    </row>
    <row r="46" spans="1:246" ht="15" customHeight="1">
      <c r="A46" s="297" t="s">
        <v>533</v>
      </c>
      <c r="B46" s="466"/>
      <c r="C46" s="466"/>
      <c r="D46" s="466"/>
      <c r="E46" s="466"/>
      <c r="F46" s="466"/>
      <c r="G46" s="466"/>
      <c r="H46" s="466"/>
      <c r="I46" s="466"/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6"/>
      <c r="DS46" s="466"/>
      <c r="DT46" s="466"/>
      <c r="DU46" s="466"/>
      <c r="DV46" s="466"/>
      <c r="DW46" s="466"/>
      <c r="DX46" s="466"/>
      <c r="DY46" s="466"/>
      <c r="DZ46" s="466"/>
      <c r="EA46" s="466"/>
      <c r="EB46" s="466"/>
      <c r="EC46" s="466"/>
      <c r="ED46" s="466"/>
      <c r="EE46" s="466"/>
      <c r="EF46" s="466"/>
      <c r="EG46" s="466"/>
      <c r="EH46" s="466"/>
      <c r="EI46" s="466"/>
      <c r="EJ46" s="466"/>
      <c r="EK46" s="466"/>
      <c r="EL46" s="466"/>
      <c r="EM46" s="466"/>
      <c r="EN46" s="466"/>
      <c r="EO46" s="466"/>
      <c r="EP46" s="466"/>
      <c r="EQ46" s="466"/>
      <c r="ER46" s="466"/>
      <c r="ES46" s="466"/>
      <c r="ET46" s="466"/>
      <c r="EU46" s="466"/>
      <c r="EV46" s="466"/>
      <c r="EW46" s="466"/>
      <c r="EX46" s="466"/>
      <c r="EY46" s="466"/>
      <c r="EZ46" s="466"/>
      <c r="FA46" s="466"/>
      <c r="FB46" s="466"/>
      <c r="FC46" s="466"/>
      <c r="FD46" s="466"/>
      <c r="FE46" s="466"/>
      <c r="FF46" s="466"/>
      <c r="FG46" s="466"/>
      <c r="FH46" s="466"/>
      <c r="FI46" s="466"/>
      <c r="FJ46" s="466"/>
      <c r="FK46" s="466"/>
      <c r="FL46" s="466"/>
      <c r="FM46" s="466"/>
      <c r="FN46" s="315"/>
      <c r="FO46" s="466"/>
      <c r="FP46" s="466"/>
      <c r="FQ46" s="466"/>
      <c r="FR46" s="466"/>
      <c r="FS46" s="466"/>
      <c r="FT46" s="466"/>
      <c r="FU46" s="466"/>
      <c r="FV46" s="466"/>
      <c r="FW46" s="466"/>
      <c r="FX46" s="466"/>
      <c r="FY46" s="466"/>
      <c r="FZ46" s="466"/>
      <c r="GA46" s="466"/>
      <c r="GB46" s="466"/>
      <c r="GC46" s="466"/>
      <c r="GD46" s="466"/>
      <c r="GE46" s="466"/>
      <c r="GF46" s="466"/>
      <c r="GG46" s="466"/>
      <c r="GH46" s="466"/>
      <c r="GI46" s="466"/>
      <c r="GJ46" s="466"/>
      <c r="GK46" s="466"/>
      <c r="GL46" s="466"/>
      <c r="GM46" s="466"/>
      <c r="GN46" s="466"/>
      <c r="GO46" s="466"/>
      <c r="GP46" s="466"/>
      <c r="GQ46" s="466"/>
      <c r="GR46" s="466"/>
      <c r="GS46" s="466"/>
      <c r="GT46" s="466"/>
      <c r="GU46" s="466"/>
      <c r="GV46" s="466"/>
      <c r="GW46" s="466"/>
      <c r="GX46" s="466"/>
      <c r="GY46" s="466"/>
      <c r="GZ46" s="466"/>
      <c r="HA46" s="466"/>
      <c r="HB46" s="466"/>
      <c r="HC46" s="466"/>
      <c r="HD46" s="466"/>
      <c r="HE46" s="466"/>
      <c r="HF46" s="466"/>
      <c r="HG46" s="466"/>
      <c r="HY46" s="589">
        <v>1.0174666666666666E-3</v>
      </c>
      <c r="HZ46" s="589">
        <v>1.0099333333333333E-3</v>
      </c>
      <c r="IA46" s="589">
        <v>1.006088888888889E-3</v>
      </c>
      <c r="IB46" s="589">
        <v>1.0397267857142857E-3</v>
      </c>
      <c r="IC46" s="589">
        <v>1.0480166666666667E-3</v>
      </c>
      <c r="ID46" s="589">
        <v>1.0497459706959706E-3</v>
      </c>
      <c r="IE46" s="589">
        <v>1.020404970975232E-3</v>
      </c>
      <c r="IF46" s="589">
        <v>1.0745176767676767E-3</v>
      </c>
      <c r="IG46" s="589">
        <v>1.0550429198429199E-3</v>
      </c>
      <c r="IH46" s="589">
        <v>9.8567999234960434E-4</v>
      </c>
      <c r="II46" s="589">
        <v>1.0187004485875666E-3</v>
      </c>
      <c r="IJ46" s="589"/>
    </row>
    <row r="47" spans="1:246" ht="15" customHeight="1"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6"/>
      <c r="DS47" s="466"/>
      <c r="DT47" s="466"/>
      <c r="DU47" s="466"/>
      <c r="DV47" s="466"/>
      <c r="DW47" s="466"/>
      <c r="DX47" s="466"/>
      <c r="DY47" s="466"/>
      <c r="DZ47" s="466"/>
      <c r="EA47" s="466"/>
      <c r="EB47" s="466"/>
      <c r="EC47" s="466"/>
      <c r="ED47" s="466"/>
      <c r="EE47" s="466"/>
      <c r="EF47" s="466"/>
      <c r="EG47" s="466"/>
      <c r="EH47" s="466"/>
      <c r="EI47" s="466"/>
      <c r="EJ47" s="466"/>
      <c r="EK47" s="466"/>
      <c r="EL47" s="466"/>
      <c r="EM47" s="466"/>
      <c r="EN47" s="466"/>
      <c r="EO47" s="466"/>
      <c r="EP47" s="466"/>
      <c r="EQ47" s="466"/>
      <c r="ER47" s="466"/>
      <c r="ES47" s="466"/>
      <c r="ET47" s="466"/>
      <c r="EU47" s="466"/>
      <c r="EV47" s="466"/>
      <c r="EW47" s="466"/>
      <c r="EX47" s="466"/>
      <c r="EY47" s="466"/>
      <c r="EZ47" s="466"/>
      <c r="FA47" s="466"/>
      <c r="FB47" s="466"/>
      <c r="FC47" s="466"/>
      <c r="FD47" s="466"/>
      <c r="FE47" s="466"/>
      <c r="FF47" s="466"/>
      <c r="FG47" s="466"/>
      <c r="FH47" s="466"/>
      <c r="FI47" s="466"/>
      <c r="FJ47" s="466"/>
      <c r="FK47" s="466"/>
      <c r="FL47" s="466"/>
      <c r="FM47" s="466"/>
      <c r="FN47" s="315"/>
      <c r="FO47" s="466"/>
      <c r="FP47" s="466"/>
      <c r="FQ47" s="466"/>
      <c r="FR47" s="466"/>
      <c r="FS47" s="466"/>
      <c r="FT47" s="466"/>
      <c r="FU47" s="466"/>
      <c r="FV47" s="466"/>
      <c r="FW47" s="466"/>
      <c r="FX47" s="466"/>
      <c r="FY47" s="466"/>
      <c r="FZ47" s="466"/>
      <c r="GA47" s="466"/>
      <c r="GB47" s="466"/>
      <c r="GC47" s="466"/>
      <c r="GD47" s="466"/>
      <c r="GE47" s="466"/>
      <c r="GF47" s="466"/>
      <c r="GG47" s="466"/>
      <c r="GH47" s="466"/>
      <c r="GI47" s="466"/>
      <c r="GJ47" s="466"/>
      <c r="GK47" s="466"/>
      <c r="GL47" s="466"/>
      <c r="GM47" s="466"/>
      <c r="GN47" s="466"/>
      <c r="GO47" s="466"/>
      <c r="GP47" s="466"/>
      <c r="GQ47" s="466"/>
      <c r="GR47" s="466"/>
      <c r="GS47" s="466"/>
      <c r="GT47" s="466"/>
      <c r="GU47" s="466"/>
      <c r="GV47" s="466"/>
      <c r="GW47" s="466"/>
      <c r="GX47" s="466"/>
      <c r="GY47" s="466"/>
      <c r="GZ47" s="466"/>
      <c r="HA47" s="466"/>
      <c r="HB47" s="466"/>
      <c r="HC47" s="466"/>
      <c r="HD47" s="466"/>
      <c r="HE47" s="466"/>
      <c r="HF47" s="466"/>
      <c r="HG47" s="466"/>
    </row>
    <row r="48" spans="1:246" s="602" customFormat="1" ht="15" customHeight="1">
      <c r="A48" s="594" t="s">
        <v>534</v>
      </c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9"/>
      <c r="AH48" s="599"/>
      <c r="AI48" s="599"/>
      <c r="AJ48" s="599"/>
      <c r="AK48" s="599"/>
      <c r="AL48" s="599"/>
      <c r="AM48" s="599"/>
      <c r="AN48" s="599"/>
      <c r="AO48" s="599"/>
      <c r="AP48" s="599"/>
      <c r="AQ48" s="599"/>
      <c r="AR48" s="599"/>
      <c r="AS48" s="599"/>
      <c r="AT48" s="599"/>
      <c r="AU48" s="599"/>
      <c r="AV48" s="599"/>
      <c r="AW48" s="599"/>
      <c r="AX48" s="599"/>
      <c r="AY48" s="599"/>
      <c r="AZ48" s="599"/>
      <c r="BA48" s="599"/>
      <c r="BB48" s="599"/>
      <c r="BC48" s="599"/>
      <c r="BD48" s="599"/>
      <c r="BE48" s="599"/>
      <c r="BF48" s="599"/>
      <c r="BG48" s="599"/>
      <c r="BH48" s="599"/>
      <c r="BI48" s="599"/>
      <c r="BJ48" s="599"/>
      <c r="BK48" s="599"/>
      <c r="BL48" s="599"/>
      <c r="BM48" s="599"/>
      <c r="BN48" s="599"/>
      <c r="BO48" s="599"/>
      <c r="BP48" s="599"/>
      <c r="BQ48" s="599"/>
      <c r="BR48" s="599"/>
      <c r="BS48" s="599"/>
      <c r="BT48" s="599"/>
      <c r="BU48" s="599"/>
      <c r="BV48" s="599"/>
      <c r="BW48" s="599"/>
      <c r="BX48" s="599"/>
      <c r="BY48" s="599"/>
      <c r="BZ48" s="599"/>
      <c r="CA48" s="599"/>
      <c r="CB48" s="599"/>
      <c r="CC48" s="599"/>
      <c r="CD48" s="599"/>
      <c r="CE48" s="599"/>
      <c r="CF48" s="599"/>
      <c r="CG48" s="599"/>
      <c r="CH48" s="599"/>
      <c r="CI48" s="599"/>
      <c r="CJ48" s="599"/>
      <c r="CK48" s="599"/>
      <c r="CL48" s="599"/>
      <c r="CM48" s="599"/>
      <c r="CN48" s="599"/>
      <c r="CO48" s="599"/>
      <c r="CP48" s="599"/>
      <c r="CQ48" s="599"/>
      <c r="CR48" s="599"/>
      <c r="CS48" s="599"/>
      <c r="CT48" s="599"/>
      <c r="CU48" s="599"/>
      <c r="CV48" s="599"/>
      <c r="CW48" s="599"/>
      <c r="CX48" s="599"/>
      <c r="CY48" s="599"/>
      <c r="CZ48" s="599"/>
      <c r="DA48" s="599"/>
      <c r="DB48" s="599"/>
      <c r="DC48" s="599"/>
      <c r="DD48" s="599"/>
      <c r="DE48" s="599"/>
      <c r="DF48" s="599"/>
      <c r="DG48" s="599"/>
      <c r="DH48" s="599"/>
      <c r="DI48" s="599"/>
      <c r="DJ48" s="599"/>
      <c r="DK48" s="599"/>
      <c r="DL48" s="599"/>
      <c r="DM48" s="599"/>
      <c r="DN48" s="599"/>
      <c r="DO48" s="599"/>
      <c r="DP48" s="599"/>
      <c r="DQ48" s="599"/>
      <c r="DR48" s="599"/>
      <c r="DS48" s="599"/>
      <c r="DT48" s="599"/>
      <c r="DU48" s="599"/>
      <c r="DV48" s="599"/>
      <c r="DW48" s="599"/>
      <c r="DX48" s="599"/>
      <c r="DY48" s="599"/>
      <c r="DZ48" s="599"/>
      <c r="EA48" s="599"/>
      <c r="EB48" s="599"/>
      <c r="EC48" s="599"/>
      <c r="ED48" s="599"/>
      <c r="EE48" s="599"/>
      <c r="EF48" s="599"/>
      <c r="EG48" s="599"/>
      <c r="EH48" s="599"/>
      <c r="EI48" s="599"/>
      <c r="EJ48" s="599"/>
      <c r="EK48" s="599"/>
      <c r="EL48" s="599"/>
      <c r="EM48" s="599"/>
      <c r="EN48" s="599"/>
      <c r="EO48" s="599"/>
      <c r="EP48" s="599"/>
      <c r="EQ48" s="599"/>
      <c r="ER48" s="599"/>
      <c r="ES48" s="599"/>
      <c r="ET48" s="599"/>
      <c r="EU48" s="599"/>
      <c r="EV48" s="599"/>
      <c r="EW48" s="599"/>
      <c r="EX48" s="599"/>
      <c r="EY48" s="599"/>
      <c r="EZ48" s="599"/>
      <c r="FA48" s="599"/>
      <c r="FB48" s="599"/>
      <c r="FC48" s="599"/>
      <c r="FD48" s="599"/>
      <c r="FE48" s="599"/>
      <c r="FF48" s="599"/>
      <c r="FG48" s="599"/>
      <c r="FH48" s="599"/>
      <c r="FI48" s="599"/>
      <c r="FJ48" s="599"/>
      <c r="FK48" s="599"/>
      <c r="FL48" s="599"/>
      <c r="FM48" s="599"/>
      <c r="FN48" s="605"/>
      <c r="FO48" s="599"/>
      <c r="FP48" s="599"/>
      <c r="FQ48" s="599"/>
      <c r="FR48" s="599"/>
      <c r="FS48" s="599"/>
      <c r="FT48" s="599"/>
      <c r="FU48" s="599"/>
      <c r="FV48" s="599"/>
      <c r="FW48" s="599"/>
      <c r="FX48" s="599"/>
      <c r="FY48" s="599"/>
      <c r="FZ48" s="599"/>
      <c r="GA48" s="599"/>
      <c r="GB48" s="599"/>
      <c r="GC48" s="599"/>
      <c r="GD48" s="599"/>
      <c r="GE48" s="599"/>
      <c r="GF48" s="599"/>
      <c r="GG48" s="599"/>
      <c r="GH48" s="599"/>
      <c r="GI48" s="599"/>
      <c r="GJ48" s="599"/>
      <c r="GK48" s="599"/>
      <c r="GL48" s="599"/>
      <c r="GM48" s="599"/>
      <c r="GN48" s="599"/>
      <c r="GO48" s="599"/>
      <c r="GP48" s="599"/>
      <c r="GQ48" s="599"/>
      <c r="GR48" s="599"/>
      <c r="GS48" s="599"/>
      <c r="GT48" s="599"/>
      <c r="GU48" s="599"/>
      <c r="GV48" s="599"/>
      <c r="GW48" s="599"/>
      <c r="GX48" s="599"/>
      <c r="GY48" s="599"/>
      <c r="GZ48" s="599"/>
      <c r="HA48" s="599"/>
      <c r="HB48" s="599"/>
      <c r="HC48" s="599"/>
      <c r="HD48" s="599"/>
      <c r="HE48" s="599"/>
      <c r="HF48" s="599"/>
      <c r="HG48" s="599"/>
    </row>
    <row r="49" spans="1:243" ht="15" customHeight="1">
      <c r="A49" s="612" t="s">
        <v>535</v>
      </c>
      <c r="B49" s="612"/>
      <c r="C49" s="612"/>
      <c r="D49" s="612"/>
      <c r="E49" s="612"/>
      <c r="F49" s="612"/>
      <c r="G49" s="612"/>
      <c r="H49" s="612"/>
      <c r="I49" s="612"/>
      <c r="J49" s="612"/>
      <c r="K49" s="612"/>
      <c r="L49" s="612"/>
      <c r="M49" s="612"/>
      <c r="N49" s="612"/>
      <c r="O49" s="612"/>
      <c r="P49" s="612"/>
      <c r="Q49" s="612"/>
      <c r="R49" s="612"/>
      <c r="S49" s="612"/>
      <c r="T49" s="612"/>
      <c r="U49" s="612"/>
      <c r="V49" s="612"/>
      <c r="W49" s="612"/>
      <c r="X49" s="612"/>
      <c r="Y49" s="612"/>
      <c r="Z49" s="612"/>
      <c r="AA49" s="612"/>
      <c r="AB49" s="612"/>
      <c r="AC49" s="612"/>
      <c r="AD49" s="612"/>
      <c r="AE49" s="612"/>
      <c r="AF49" s="612"/>
      <c r="AG49" s="612"/>
      <c r="AH49" s="612"/>
      <c r="AI49" s="612"/>
      <c r="AJ49" s="612"/>
      <c r="AK49" s="612"/>
      <c r="AL49" s="612"/>
      <c r="AM49" s="612"/>
      <c r="AN49" s="612"/>
      <c r="AO49" s="612"/>
      <c r="AP49" s="612"/>
      <c r="AQ49" s="612"/>
      <c r="AR49" s="612"/>
      <c r="AS49" s="612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2"/>
      <c r="BE49" s="612"/>
      <c r="BF49" s="612"/>
      <c r="BG49" s="612"/>
      <c r="BH49" s="612"/>
      <c r="BI49" s="612"/>
      <c r="BJ49" s="612"/>
      <c r="BK49" s="612"/>
      <c r="BL49" s="612"/>
      <c r="BM49" s="612"/>
      <c r="BN49" s="612"/>
      <c r="BO49" s="612"/>
      <c r="BP49" s="612"/>
      <c r="BQ49" s="612"/>
      <c r="BR49" s="612"/>
      <c r="BS49" s="612"/>
      <c r="BT49" s="612"/>
      <c r="BU49" s="612"/>
      <c r="BV49" s="612"/>
      <c r="BW49" s="612"/>
      <c r="BX49" s="612"/>
      <c r="BY49" s="612"/>
      <c r="BZ49" s="612"/>
      <c r="CA49" s="612"/>
      <c r="CB49" s="612"/>
      <c r="CC49" s="612"/>
      <c r="CD49" s="612"/>
      <c r="CE49" s="612"/>
      <c r="CF49" s="612"/>
      <c r="CG49" s="612"/>
      <c r="CH49" s="612"/>
      <c r="CI49" s="612"/>
      <c r="CJ49" s="612"/>
      <c r="CK49" s="612"/>
      <c r="CL49" s="612"/>
      <c r="CM49" s="612"/>
      <c r="CN49" s="612"/>
      <c r="CO49" s="612"/>
      <c r="CP49" s="612"/>
      <c r="CQ49" s="612"/>
      <c r="CR49" s="612"/>
      <c r="CS49" s="612"/>
      <c r="CT49" s="612"/>
      <c r="CU49" s="612"/>
      <c r="CV49" s="612"/>
      <c r="CW49" s="612"/>
      <c r="CX49" s="612"/>
      <c r="CY49" s="612"/>
      <c r="CZ49" s="612"/>
      <c r="DA49" s="612"/>
      <c r="DB49" s="612"/>
      <c r="DC49" s="612"/>
      <c r="DD49" s="612"/>
      <c r="DE49" s="612"/>
      <c r="DF49" s="612"/>
      <c r="DG49" s="612"/>
      <c r="DH49" s="612"/>
      <c r="DI49" s="612"/>
      <c r="DJ49" s="612"/>
      <c r="DK49" s="612"/>
      <c r="DL49" s="612"/>
      <c r="DM49" s="612"/>
      <c r="DN49" s="612"/>
      <c r="DO49" s="612"/>
      <c r="DP49" s="612"/>
      <c r="DQ49" s="612"/>
      <c r="DR49" s="612"/>
      <c r="DS49" s="612"/>
      <c r="DT49" s="612"/>
      <c r="DU49" s="612"/>
      <c r="DV49" s="612"/>
      <c r="DW49" s="612"/>
      <c r="DX49" s="612"/>
      <c r="DY49" s="612"/>
      <c r="DZ49" s="612"/>
      <c r="EA49" s="612"/>
      <c r="EB49" s="612"/>
      <c r="EC49" s="612"/>
      <c r="ED49" s="612"/>
      <c r="EE49" s="612"/>
      <c r="EF49" s="612"/>
      <c r="EG49" s="612"/>
      <c r="EH49" s="612"/>
      <c r="EI49" s="612"/>
      <c r="EJ49" s="612"/>
      <c r="EK49" s="612"/>
      <c r="EL49" s="612"/>
      <c r="EM49" s="612"/>
      <c r="EN49" s="612"/>
      <c r="EO49" s="612"/>
      <c r="EP49" s="612"/>
      <c r="EQ49" s="612"/>
      <c r="ER49" s="612"/>
      <c r="ES49" s="612"/>
      <c r="ET49" s="612"/>
      <c r="EU49" s="612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3"/>
      <c r="FO49" s="612"/>
      <c r="FP49" s="612"/>
      <c r="FQ49" s="612"/>
      <c r="FR49" s="612"/>
      <c r="FS49" s="612"/>
      <c r="FT49" s="612"/>
      <c r="FU49" s="612"/>
      <c r="FV49" s="612"/>
      <c r="FW49" s="612"/>
      <c r="FX49" s="612"/>
      <c r="FY49" s="612"/>
      <c r="FZ49" s="612"/>
      <c r="GA49" s="612"/>
      <c r="GB49" s="612"/>
      <c r="GC49" s="612"/>
      <c r="GD49" s="612"/>
      <c r="GE49" s="612"/>
      <c r="GF49" s="612"/>
      <c r="GG49" s="612"/>
      <c r="GH49" s="612"/>
      <c r="GI49" s="612"/>
      <c r="GJ49" s="612"/>
      <c r="GK49" s="612"/>
      <c r="GL49" s="612"/>
      <c r="GM49" s="612"/>
      <c r="GN49" s="612"/>
      <c r="GO49" s="612"/>
      <c r="GP49" s="612"/>
      <c r="GQ49" s="612"/>
      <c r="GR49" s="612"/>
      <c r="GS49" s="612"/>
      <c r="GT49" s="612"/>
      <c r="GU49" s="612"/>
      <c r="GV49" s="612"/>
      <c r="GW49" s="612"/>
      <c r="GX49" s="612"/>
      <c r="GY49" s="612"/>
      <c r="GZ49" s="612"/>
      <c r="HA49" s="612"/>
      <c r="HB49" s="612"/>
      <c r="HC49" s="612"/>
      <c r="HD49" s="612"/>
      <c r="HE49" s="612"/>
      <c r="HF49" s="612"/>
      <c r="HG49" s="612"/>
      <c r="HH49" s="612"/>
      <c r="HI49" s="612"/>
      <c r="HJ49" s="612"/>
      <c r="HK49" s="612"/>
      <c r="HL49" s="612"/>
      <c r="HM49" s="612"/>
      <c r="HN49" s="612"/>
      <c r="HO49" s="612"/>
      <c r="HP49" s="612"/>
      <c r="HQ49" s="612"/>
      <c r="HR49" s="612"/>
      <c r="HS49" s="612"/>
      <c r="HT49" s="612"/>
      <c r="HU49" s="612"/>
      <c r="HV49" s="612"/>
      <c r="HW49" s="612"/>
      <c r="HX49" s="612"/>
      <c r="HY49" s="612"/>
      <c r="HZ49" s="612"/>
      <c r="IA49" s="612">
        <v>9.25</v>
      </c>
      <c r="IB49" s="612">
        <v>8.3140000000000001</v>
      </c>
      <c r="IC49" s="612">
        <v>7.944</v>
      </c>
      <c r="ID49" s="612">
        <v>7.7629999999999999</v>
      </c>
      <c r="IE49" s="612">
        <v>7.6059999999999999</v>
      </c>
      <c r="IF49" s="612">
        <v>7.5709999999999997</v>
      </c>
      <c r="IG49" s="612">
        <v>7.3330000000000002</v>
      </c>
      <c r="IH49" s="612">
        <v>6.843</v>
      </c>
      <c r="II49" s="612">
        <v>6.5570000000000004</v>
      </c>
    </row>
    <row r="50" spans="1:243" ht="15" customHeight="1">
      <c r="A50" s="612" t="s">
        <v>536</v>
      </c>
      <c r="B50" s="612"/>
      <c r="C50" s="612"/>
      <c r="D50" s="612"/>
      <c r="E50" s="612"/>
      <c r="F50" s="612"/>
      <c r="G50" s="612"/>
      <c r="H50" s="612"/>
      <c r="I50" s="612"/>
      <c r="J50" s="612"/>
      <c r="K50" s="612"/>
      <c r="L50" s="612"/>
      <c r="M50" s="612"/>
      <c r="N50" s="612"/>
      <c r="O50" s="612"/>
      <c r="P50" s="612"/>
      <c r="Q50" s="612"/>
      <c r="R50" s="612"/>
      <c r="S50" s="612"/>
      <c r="T50" s="612"/>
      <c r="U50" s="612"/>
      <c r="V50" s="612"/>
      <c r="W50" s="612"/>
      <c r="X50" s="612"/>
      <c r="Y50" s="612"/>
      <c r="Z50" s="612"/>
      <c r="AA50" s="612"/>
      <c r="AB50" s="612"/>
      <c r="AC50" s="612"/>
      <c r="AD50" s="612"/>
      <c r="AE50" s="612"/>
      <c r="AF50" s="612"/>
      <c r="AG50" s="612"/>
      <c r="AH50" s="612"/>
      <c r="AI50" s="612"/>
      <c r="AJ50" s="612"/>
      <c r="AK50" s="612"/>
      <c r="AL50" s="612"/>
      <c r="AM50" s="612"/>
      <c r="AN50" s="612"/>
      <c r="AO50" s="612"/>
      <c r="AP50" s="612"/>
      <c r="AQ50" s="612"/>
      <c r="AR50" s="612"/>
      <c r="AS50" s="612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2"/>
      <c r="BE50" s="612"/>
      <c r="BF50" s="612"/>
      <c r="BG50" s="612"/>
      <c r="BH50" s="612"/>
      <c r="BI50" s="612"/>
      <c r="BJ50" s="612"/>
      <c r="BK50" s="612"/>
      <c r="BL50" s="612"/>
      <c r="BM50" s="612"/>
      <c r="BN50" s="612"/>
      <c r="BO50" s="612"/>
      <c r="BP50" s="612"/>
      <c r="BQ50" s="612"/>
      <c r="BR50" s="612"/>
      <c r="BS50" s="612"/>
      <c r="BT50" s="612"/>
      <c r="BU50" s="612"/>
      <c r="BV50" s="612"/>
      <c r="BW50" s="612"/>
      <c r="BX50" s="612"/>
      <c r="BY50" s="612"/>
      <c r="BZ50" s="612"/>
      <c r="CA50" s="612"/>
      <c r="CB50" s="612"/>
      <c r="CC50" s="612"/>
      <c r="CD50" s="612"/>
      <c r="CE50" s="612"/>
      <c r="CF50" s="612"/>
      <c r="CG50" s="612"/>
      <c r="CH50" s="612"/>
      <c r="CI50" s="612"/>
      <c r="CJ50" s="612"/>
      <c r="CK50" s="612"/>
      <c r="CL50" s="612"/>
      <c r="CM50" s="612"/>
      <c r="CN50" s="612"/>
      <c r="CO50" s="612"/>
      <c r="CP50" s="612"/>
      <c r="CQ50" s="612"/>
      <c r="CR50" s="612"/>
      <c r="CS50" s="612"/>
      <c r="CT50" s="612"/>
      <c r="CU50" s="612"/>
      <c r="CV50" s="612"/>
      <c r="CW50" s="612"/>
      <c r="CX50" s="612"/>
      <c r="CY50" s="612"/>
      <c r="CZ50" s="612"/>
      <c r="DA50" s="612"/>
      <c r="DB50" s="612"/>
      <c r="DC50" s="612"/>
      <c r="DD50" s="612"/>
      <c r="DE50" s="612"/>
      <c r="DF50" s="612"/>
      <c r="DG50" s="612"/>
      <c r="DH50" s="612"/>
      <c r="DI50" s="612"/>
      <c r="DJ50" s="612"/>
      <c r="DK50" s="612"/>
      <c r="DL50" s="612"/>
      <c r="DM50" s="612"/>
      <c r="DN50" s="612"/>
      <c r="DO50" s="612"/>
      <c r="DP50" s="612"/>
      <c r="DQ50" s="612"/>
      <c r="DR50" s="612"/>
      <c r="DS50" s="612"/>
      <c r="DT50" s="612"/>
      <c r="DU50" s="612"/>
      <c r="DV50" s="612"/>
      <c r="DW50" s="612"/>
      <c r="DX50" s="612"/>
      <c r="DY50" s="612"/>
      <c r="DZ50" s="612"/>
      <c r="EA50" s="612"/>
      <c r="EB50" s="612"/>
      <c r="EC50" s="612"/>
      <c r="ED50" s="612"/>
      <c r="EE50" s="612"/>
      <c r="EF50" s="612"/>
      <c r="EG50" s="612"/>
      <c r="EH50" s="612"/>
      <c r="EI50" s="612"/>
      <c r="EJ50" s="612"/>
      <c r="EK50" s="612"/>
      <c r="EL50" s="612"/>
      <c r="EM50" s="612"/>
      <c r="EN50" s="612"/>
      <c r="EO50" s="612"/>
      <c r="EP50" s="612"/>
      <c r="EQ50" s="612"/>
      <c r="ER50" s="612"/>
      <c r="ES50" s="612"/>
      <c r="ET50" s="612"/>
      <c r="EU50" s="612"/>
      <c r="EV50" s="612"/>
      <c r="EW50" s="612"/>
      <c r="EX50" s="612"/>
      <c r="EY50" s="612"/>
      <c r="EZ50" s="612"/>
      <c r="FA50" s="612"/>
      <c r="FB50" s="612"/>
      <c r="FC50" s="612"/>
      <c r="FD50" s="612"/>
      <c r="FE50" s="612"/>
      <c r="FF50" s="612"/>
      <c r="FG50" s="612"/>
      <c r="FH50" s="612"/>
      <c r="FI50" s="612"/>
      <c r="FJ50" s="612"/>
      <c r="FK50" s="612"/>
      <c r="FL50" s="612"/>
      <c r="FM50" s="612"/>
      <c r="FN50" s="613"/>
      <c r="FO50" s="612"/>
      <c r="FP50" s="612"/>
      <c r="FQ50" s="612"/>
      <c r="FR50" s="612"/>
      <c r="FS50" s="612"/>
      <c r="FT50" s="612"/>
      <c r="FU50" s="612"/>
      <c r="FV50" s="612"/>
      <c r="FW50" s="612"/>
      <c r="FX50" s="612"/>
      <c r="FY50" s="612"/>
      <c r="FZ50" s="612"/>
      <c r="GA50" s="612"/>
      <c r="GB50" s="612"/>
      <c r="GC50" s="612"/>
      <c r="GD50" s="612"/>
      <c r="GE50" s="612"/>
      <c r="GF50" s="612"/>
      <c r="GG50" s="612"/>
      <c r="GH50" s="612"/>
      <c r="GI50" s="612"/>
      <c r="GJ50" s="612"/>
      <c r="GK50" s="612"/>
      <c r="GL50" s="612"/>
      <c r="GM50" s="612"/>
      <c r="GN50" s="612"/>
      <c r="GO50" s="612"/>
      <c r="GP50" s="612"/>
      <c r="GQ50" s="612"/>
      <c r="GR50" s="612"/>
      <c r="GS50" s="612"/>
      <c r="GT50" s="612"/>
      <c r="GU50" s="612"/>
      <c r="GV50" s="612"/>
      <c r="GW50" s="612"/>
      <c r="GX50" s="612"/>
      <c r="GY50" s="612"/>
      <c r="GZ50" s="612"/>
      <c r="HA50" s="612"/>
      <c r="HB50" s="612"/>
      <c r="HC50" s="612"/>
      <c r="HD50" s="612"/>
      <c r="HE50" s="612"/>
      <c r="HF50" s="612"/>
      <c r="HG50" s="612"/>
      <c r="HH50" s="612"/>
      <c r="HI50" s="612"/>
      <c r="HJ50" s="612"/>
      <c r="HK50" s="612"/>
      <c r="HL50" s="612"/>
      <c r="HM50" s="612"/>
      <c r="HN50" s="612"/>
      <c r="HO50" s="612"/>
      <c r="HP50" s="612"/>
      <c r="HQ50" s="612"/>
      <c r="HR50" s="612"/>
      <c r="HS50" s="612"/>
      <c r="HT50" s="612">
        <v>6.9219999999999997</v>
      </c>
      <c r="HU50" s="612">
        <v>6.9260000000000002</v>
      </c>
      <c r="HV50" s="612">
        <v>7.0259999999999998</v>
      </c>
      <c r="HW50" s="612">
        <v>6.8769999999999998</v>
      </c>
      <c r="HX50" s="612">
        <v>7.4020000000000001</v>
      </c>
      <c r="HY50" s="612">
        <v>8.2620000000000005</v>
      </c>
      <c r="HZ50" s="612">
        <v>7.8310000000000004</v>
      </c>
      <c r="IA50" s="612">
        <v>7.681</v>
      </c>
      <c r="IB50" s="612">
        <v>6.8730000000000002</v>
      </c>
      <c r="IC50" s="612">
        <v>6.7789999999999999</v>
      </c>
      <c r="ID50" s="612">
        <v>6.5960000000000001</v>
      </c>
      <c r="IE50" s="612">
        <v>6.3029999999999999</v>
      </c>
      <c r="IF50" s="612">
        <v>6.0170000000000003</v>
      </c>
      <c r="IG50" s="612">
        <v>5.8840000000000003</v>
      </c>
      <c r="IH50" s="612">
        <v>5.85</v>
      </c>
      <c r="II50" s="612">
        <v>5.6820000000000004</v>
      </c>
    </row>
    <row r="51" spans="1:243" ht="15" customHeight="1">
      <c r="A51" s="612" t="s">
        <v>537</v>
      </c>
      <c r="B51" s="612"/>
      <c r="C51" s="612"/>
      <c r="D51" s="612"/>
      <c r="E51" s="612"/>
      <c r="F51" s="612"/>
      <c r="G51" s="612"/>
      <c r="H51" s="612"/>
      <c r="I51" s="612"/>
      <c r="J51" s="612"/>
      <c r="K51" s="612"/>
      <c r="L51" s="612"/>
      <c r="M51" s="612"/>
      <c r="N51" s="612"/>
      <c r="O51" s="612"/>
      <c r="P51" s="612"/>
      <c r="Q51" s="612"/>
      <c r="R51" s="612"/>
      <c r="S51" s="612"/>
      <c r="T51" s="612"/>
      <c r="U51" s="612"/>
      <c r="V51" s="612"/>
      <c r="W51" s="612"/>
      <c r="X51" s="612"/>
      <c r="Y51" s="612"/>
      <c r="Z51" s="612"/>
      <c r="AA51" s="612"/>
      <c r="AB51" s="612"/>
      <c r="AC51" s="612"/>
      <c r="AD51" s="612"/>
      <c r="AE51" s="612"/>
      <c r="AF51" s="612"/>
      <c r="AG51" s="612"/>
      <c r="AH51" s="612"/>
      <c r="AI51" s="612"/>
      <c r="AJ51" s="612"/>
      <c r="AK51" s="612"/>
      <c r="AL51" s="612"/>
      <c r="AM51" s="612"/>
      <c r="AN51" s="612"/>
      <c r="AO51" s="612"/>
      <c r="AP51" s="612"/>
      <c r="AQ51" s="612"/>
      <c r="AR51" s="612"/>
      <c r="AS51" s="612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612"/>
      <c r="BE51" s="612"/>
      <c r="BF51" s="612"/>
      <c r="BG51" s="612"/>
      <c r="BH51" s="612"/>
      <c r="BI51" s="612"/>
      <c r="BJ51" s="612"/>
      <c r="BK51" s="612"/>
      <c r="BL51" s="612"/>
      <c r="BM51" s="612"/>
      <c r="BN51" s="612"/>
      <c r="BO51" s="612"/>
      <c r="BP51" s="612"/>
      <c r="BQ51" s="612"/>
      <c r="BR51" s="612"/>
      <c r="BS51" s="612"/>
      <c r="BT51" s="612"/>
      <c r="BU51" s="612"/>
      <c r="BV51" s="612"/>
      <c r="BW51" s="612"/>
      <c r="BX51" s="612"/>
      <c r="BY51" s="612"/>
      <c r="BZ51" s="612"/>
      <c r="CA51" s="612"/>
      <c r="CB51" s="612"/>
      <c r="CC51" s="612"/>
      <c r="CD51" s="612"/>
      <c r="CE51" s="612"/>
      <c r="CF51" s="612"/>
      <c r="CG51" s="612"/>
      <c r="CH51" s="612"/>
      <c r="CI51" s="612"/>
      <c r="CJ51" s="612"/>
      <c r="CK51" s="612"/>
      <c r="CL51" s="612"/>
      <c r="CM51" s="612"/>
      <c r="CN51" s="612"/>
      <c r="CO51" s="612"/>
      <c r="CP51" s="612"/>
      <c r="CQ51" s="612"/>
      <c r="CR51" s="612"/>
      <c r="CS51" s="612"/>
      <c r="CT51" s="612"/>
      <c r="CU51" s="612"/>
      <c r="CV51" s="612"/>
      <c r="CW51" s="612"/>
      <c r="CX51" s="612"/>
      <c r="CY51" s="612"/>
      <c r="CZ51" s="612"/>
      <c r="DA51" s="612"/>
      <c r="DB51" s="612"/>
      <c r="DC51" s="612"/>
      <c r="DD51" s="612"/>
      <c r="DE51" s="612"/>
      <c r="DF51" s="612"/>
      <c r="DG51" s="612"/>
      <c r="DH51" s="612"/>
      <c r="DI51" s="612"/>
      <c r="DJ51" s="612"/>
      <c r="DK51" s="612"/>
      <c r="DL51" s="612"/>
      <c r="DM51" s="612"/>
      <c r="DN51" s="612"/>
      <c r="DO51" s="612"/>
      <c r="DP51" s="612"/>
      <c r="DQ51" s="612"/>
      <c r="DR51" s="612"/>
      <c r="DS51" s="612"/>
      <c r="DT51" s="612"/>
      <c r="DU51" s="612"/>
      <c r="DV51" s="612"/>
      <c r="DW51" s="612"/>
      <c r="DX51" s="612"/>
      <c r="DY51" s="612"/>
      <c r="DZ51" s="612"/>
      <c r="EA51" s="612"/>
      <c r="EB51" s="612"/>
      <c r="EC51" s="612"/>
      <c r="ED51" s="612"/>
      <c r="EE51" s="612"/>
      <c r="EF51" s="612"/>
      <c r="EG51" s="612"/>
      <c r="EH51" s="612"/>
      <c r="EI51" s="612"/>
      <c r="EJ51" s="612"/>
      <c r="EK51" s="612"/>
      <c r="EL51" s="612"/>
      <c r="EM51" s="612"/>
      <c r="EN51" s="612"/>
      <c r="EO51" s="612"/>
      <c r="EP51" s="612"/>
      <c r="EQ51" s="612"/>
      <c r="ER51" s="612"/>
      <c r="ES51" s="612"/>
      <c r="ET51" s="612"/>
      <c r="EU51" s="612"/>
      <c r="EV51" s="612"/>
      <c r="EW51" s="612"/>
      <c r="EX51" s="612"/>
      <c r="EY51" s="612"/>
      <c r="EZ51" s="612"/>
      <c r="FA51" s="612"/>
      <c r="FB51" s="612"/>
      <c r="FC51" s="612"/>
      <c r="FD51" s="612"/>
      <c r="FE51" s="612"/>
      <c r="FF51" s="612"/>
      <c r="FG51" s="612"/>
      <c r="FH51" s="612"/>
      <c r="FI51" s="612"/>
      <c r="FJ51" s="612"/>
      <c r="FK51" s="612"/>
      <c r="FL51" s="612"/>
      <c r="FM51" s="612"/>
      <c r="FN51" s="613"/>
      <c r="FO51" s="612"/>
      <c r="FP51" s="612"/>
      <c r="FQ51" s="612"/>
      <c r="FR51" s="612"/>
      <c r="FS51" s="612"/>
      <c r="FT51" s="612"/>
      <c r="FU51" s="612"/>
      <c r="FV51" s="612"/>
      <c r="FW51" s="612"/>
      <c r="FX51" s="612"/>
      <c r="FY51" s="612"/>
      <c r="FZ51" s="612"/>
      <c r="GA51" s="612"/>
      <c r="GB51" s="612"/>
      <c r="GC51" s="612"/>
      <c r="GD51" s="612"/>
      <c r="GE51" s="612"/>
      <c r="GF51" s="612"/>
      <c r="GG51" s="612"/>
      <c r="GH51" s="612"/>
      <c r="GI51" s="612"/>
      <c r="GJ51" s="612"/>
      <c r="GK51" s="612"/>
      <c r="GL51" s="612"/>
      <c r="GM51" s="612"/>
      <c r="GN51" s="612"/>
      <c r="GO51" s="612"/>
      <c r="GP51" s="612"/>
      <c r="GQ51" s="612"/>
      <c r="GR51" s="612"/>
      <c r="GS51" s="612"/>
      <c r="GT51" s="612"/>
      <c r="GU51" s="612"/>
      <c r="GV51" s="612"/>
      <c r="GW51" s="612"/>
      <c r="GX51" s="612"/>
      <c r="GY51" s="612"/>
      <c r="GZ51" s="612"/>
      <c r="HA51" s="612"/>
      <c r="HB51" s="612"/>
      <c r="HC51" s="612"/>
      <c r="HD51" s="612"/>
      <c r="HE51" s="612"/>
      <c r="HF51" s="612"/>
      <c r="HG51" s="612"/>
      <c r="HH51" s="612"/>
      <c r="HI51" s="612"/>
      <c r="HJ51" s="612"/>
      <c r="HK51" s="612"/>
      <c r="HL51" s="612"/>
      <c r="HM51" s="612"/>
      <c r="HN51" s="612"/>
      <c r="HO51" s="612"/>
      <c r="HP51" s="612"/>
      <c r="HQ51" s="612"/>
      <c r="HR51" s="612"/>
      <c r="HS51" s="612"/>
      <c r="HT51" s="612"/>
      <c r="HU51" s="612"/>
      <c r="HV51" s="612"/>
      <c r="HW51" s="612">
        <v>6.9830000000000005</v>
      </c>
      <c r="HX51" s="612">
        <v>7.2110000000000003</v>
      </c>
      <c r="HY51" s="612">
        <v>7.6825000000000001</v>
      </c>
      <c r="HZ51" s="612">
        <v>7.375</v>
      </c>
      <c r="IA51" s="612">
        <v>7.1564999999999994</v>
      </c>
      <c r="IB51" s="612">
        <v>6.74</v>
      </c>
      <c r="IC51" s="612">
        <v>6.5514999999999999</v>
      </c>
      <c r="ID51" s="612">
        <v>6.2649999999999997</v>
      </c>
      <c r="IE51" s="612">
        <v>5.9864999999999995</v>
      </c>
      <c r="IF51" s="612">
        <v>5.9420000000000002</v>
      </c>
      <c r="IG51" s="612">
        <v>5.89</v>
      </c>
      <c r="IH51" s="612">
        <v>5.5459999999999994</v>
      </c>
      <c r="II51" s="612">
        <v>5.3895</v>
      </c>
    </row>
    <row r="52" spans="1:243" ht="15" customHeight="1">
      <c r="A52" s="612" t="s">
        <v>538</v>
      </c>
      <c r="B52" s="612"/>
      <c r="C52" s="612"/>
      <c r="D52" s="612"/>
      <c r="E52" s="612"/>
      <c r="F52" s="612"/>
      <c r="G52" s="612"/>
      <c r="H52" s="612"/>
      <c r="I52" s="612"/>
      <c r="J52" s="612"/>
      <c r="K52" s="612"/>
      <c r="L52" s="612"/>
      <c r="M52" s="612"/>
      <c r="N52" s="612"/>
      <c r="O52" s="612"/>
      <c r="P52" s="612"/>
      <c r="Q52" s="612"/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  <c r="AC52" s="612"/>
      <c r="AD52" s="612"/>
      <c r="AE52" s="612"/>
      <c r="AF52" s="612"/>
      <c r="AG52" s="612"/>
      <c r="AH52" s="612"/>
      <c r="AI52" s="612"/>
      <c r="AJ52" s="612"/>
      <c r="AK52" s="612"/>
      <c r="AL52" s="612"/>
      <c r="AM52" s="612"/>
      <c r="AN52" s="612"/>
      <c r="AO52" s="612"/>
      <c r="AP52" s="612"/>
      <c r="AQ52" s="612"/>
      <c r="AR52" s="612"/>
      <c r="AS52" s="612"/>
      <c r="AT52" s="612"/>
      <c r="AU52" s="612"/>
      <c r="AV52" s="612"/>
      <c r="AW52" s="612"/>
      <c r="AX52" s="612"/>
      <c r="AY52" s="612"/>
      <c r="AZ52" s="612"/>
      <c r="BA52" s="612"/>
      <c r="BB52" s="612"/>
      <c r="BC52" s="612"/>
      <c r="BD52" s="612"/>
      <c r="BE52" s="612"/>
      <c r="BF52" s="612"/>
      <c r="BG52" s="612"/>
      <c r="BH52" s="612"/>
      <c r="BI52" s="612"/>
      <c r="BJ52" s="612"/>
      <c r="BK52" s="612"/>
      <c r="BL52" s="612"/>
      <c r="BM52" s="612"/>
      <c r="BN52" s="612"/>
      <c r="BO52" s="612"/>
      <c r="BP52" s="612"/>
      <c r="BQ52" s="612"/>
      <c r="BR52" s="612"/>
      <c r="BS52" s="612"/>
      <c r="BT52" s="612"/>
      <c r="BU52" s="612"/>
      <c r="BV52" s="612"/>
      <c r="BW52" s="612"/>
      <c r="BX52" s="612"/>
      <c r="BY52" s="612"/>
      <c r="BZ52" s="612"/>
      <c r="CA52" s="612"/>
      <c r="CB52" s="612"/>
      <c r="CC52" s="612"/>
      <c r="CD52" s="612"/>
      <c r="CE52" s="612"/>
      <c r="CF52" s="612"/>
      <c r="CG52" s="612"/>
      <c r="CH52" s="612"/>
      <c r="CI52" s="612"/>
      <c r="CJ52" s="612"/>
      <c r="CK52" s="612"/>
      <c r="CL52" s="612"/>
      <c r="CM52" s="612"/>
      <c r="CN52" s="612"/>
      <c r="CO52" s="612"/>
      <c r="CP52" s="612"/>
      <c r="CQ52" s="612"/>
      <c r="CR52" s="612"/>
      <c r="CS52" s="612"/>
      <c r="CT52" s="612"/>
      <c r="CU52" s="612"/>
      <c r="CV52" s="612"/>
      <c r="CW52" s="612"/>
      <c r="CX52" s="612"/>
      <c r="CY52" s="612"/>
      <c r="CZ52" s="612"/>
      <c r="DA52" s="612"/>
      <c r="DB52" s="612"/>
      <c r="DC52" s="612"/>
      <c r="DD52" s="612"/>
      <c r="DE52" s="612"/>
      <c r="DF52" s="612"/>
      <c r="DG52" s="612"/>
      <c r="DH52" s="612"/>
      <c r="DI52" s="612"/>
      <c r="DJ52" s="612"/>
      <c r="DK52" s="612"/>
      <c r="DL52" s="612"/>
      <c r="DM52" s="612"/>
      <c r="DN52" s="612"/>
      <c r="DO52" s="612"/>
      <c r="DP52" s="612"/>
      <c r="DQ52" s="612"/>
      <c r="DR52" s="612"/>
      <c r="DS52" s="612"/>
      <c r="DT52" s="612"/>
      <c r="DU52" s="612"/>
      <c r="DV52" s="612"/>
      <c r="DW52" s="612"/>
      <c r="DX52" s="612"/>
      <c r="DY52" s="612"/>
      <c r="DZ52" s="612"/>
      <c r="EA52" s="612"/>
      <c r="EB52" s="612"/>
      <c r="EC52" s="612"/>
      <c r="ED52" s="612"/>
      <c r="EE52" s="612"/>
      <c r="EF52" s="612"/>
      <c r="EG52" s="612"/>
      <c r="EH52" s="612"/>
      <c r="EI52" s="612"/>
      <c r="EJ52" s="612"/>
      <c r="EK52" s="612"/>
      <c r="EL52" s="612"/>
      <c r="EM52" s="612"/>
      <c r="EN52" s="612"/>
      <c r="EO52" s="612"/>
      <c r="EP52" s="612"/>
      <c r="EQ52" s="612"/>
      <c r="ER52" s="612"/>
      <c r="ES52" s="612"/>
      <c r="ET52" s="612"/>
      <c r="EU52" s="612"/>
      <c r="EV52" s="612"/>
      <c r="EW52" s="612"/>
      <c r="EX52" s="612"/>
      <c r="EY52" s="612"/>
      <c r="EZ52" s="612"/>
      <c r="FA52" s="612"/>
      <c r="FB52" s="612"/>
      <c r="FC52" s="612"/>
      <c r="FD52" s="612"/>
      <c r="FE52" s="612"/>
      <c r="FF52" s="612"/>
      <c r="FG52" s="612"/>
      <c r="FH52" s="612"/>
      <c r="FI52" s="612"/>
      <c r="FJ52" s="612"/>
      <c r="FK52" s="612"/>
      <c r="FL52" s="612"/>
      <c r="FM52" s="612"/>
      <c r="FN52" s="613"/>
      <c r="FO52" s="612"/>
      <c r="FP52" s="612"/>
      <c r="FQ52" s="612"/>
      <c r="FR52" s="612"/>
      <c r="FS52" s="612"/>
      <c r="FT52" s="612"/>
      <c r="FU52" s="612"/>
      <c r="FV52" s="612"/>
      <c r="FW52" s="612"/>
      <c r="FX52" s="612"/>
      <c r="FY52" s="612"/>
      <c r="FZ52" s="612"/>
      <c r="GA52" s="612"/>
      <c r="GB52" s="612"/>
      <c r="GC52" s="612"/>
      <c r="GD52" s="612"/>
      <c r="GE52" s="612"/>
      <c r="GF52" s="612"/>
      <c r="GG52" s="612"/>
      <c r="GH52" s="612"/>
      <c r="GI52" s="612"/>
      <c r="GJ52" s="612"/>
      <c r="GK52" s="612"/>
      <c r="GL52" s="612"/>
      <c r="GM52" s="612"/>
      <c r="GN52" s="612"/>
      <c r="GO52" s="612"/>
      <c r="GP52" s="612"/>
      <c r="GQ52" s="612"/>
      <c r="GR52" s="612"/>
      <c r="GS52" s="612"/>
      <c r="GT52" s="612"/>
      <c r="GU52" s="612"/>
      <c r="GV52" s="612"/>
      <c r="GW52" s="612"/>
      <c r="GX52" s="612"/>
      <c r="GY52" s="612"/>
      <c r="GZ52" s="612"/>
      <c r="HA52" s="612"/>
      <c r="HB52" s="612"/>
      <c r="HC52" s="612"/>
      <c r="HD52" s="612"/>
      <c r="HE52" s="612"/>
      <c r="HF52" s="612"/>
      <c r="HG52" s="612"/>
      <c r="HH52" s="612"/>
      <c r="HI52" s="612">
        <v>7.3109999999999999</v>
      </c>
      <c r="HJ52" s="612">
        <v>7.2940000000000005</v>
      </c>
      <c r="HK52" s="612">
        <v>7.5295000000000005</v>
      </c>
      <c r="HL52" s="612">
        <v>7.2309999999999999</v>
      </c>
      <c r="HM52" s="612">
        <v>7.7069999999999999</v>
      </c>
      <c r="HN52" s="612">
        <v>7.4589999999999996</v>
      </c>
      <c r="HO52" s="612">
        <v>7.4024999999999999</v>
      </c>
      <c r="HP52" s="612">
        <v>7.1040000000000001</v>
      </c>
      <c r="HQ52" s="612">
        <v>6.883</v>
      </c>
      <c r="HR52" s="612">
        <v>6.4239999999999995</v>
      </c>
      <c r="HS52" s="612">
        <v>6.4615</v>
      </c>
      <c r="HT52" s="612">
        <v>6.6539999999999999</v>
      </c>
      <c r="HU52" s="612">
        <v>6.7995000000000001</v>
      </c>
      <c r="HV52" s="612">
        <v>6.7809999999999997</v>
      </c>
      <c r="HW52" s="612">
        <v>6.8040000000000003</v>
      </c>
      <c r="HX52" s="612">
        <v>7.2219999999999995</v>
      </c>
      <c r="HY52" s="612">
        <v>7.6345000000000001</v>
      </c>
      <c r="HZ52" s="612">
        <v>7.3249999999999993</v>
      </c>
      <c r="IA52" s="612">
        <v>6.7750000000000004</v>
      </c>
      <c r="IB52" s="612">
        <v>6.3445</v>
      </c>
      <c r="IC52" s="612">
        <v>6.3425000000000002</v>
      </c>
      <c r="ID52" s="612">
        <v>5.9819999999999993</v>
      </c>
      <c r="IE52" s="612">
        <v>5.8765000000000001</v>
      </c>
      <c r="IF52" s="612">
        <v>5.8949999999999996</v>
      </c>
      <c r="IG52" s="612">
        <v>5.7805</v>
      </c>
      <c r="IH52" s="612">
        <v>5.3505000000000003</v>
      </c>
      <c r="II52" s="612">
        <v>5.3049999999999997</v>
      </c>
    </row>
    <row r="53" spans="1:243" ht="15" customHeight="1">
      <c r="A53" s="612" t="s">
        <v>539</v>
      </c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2"/>
      <c r="W53" s="612"/>
      <c r="X53" s="612"/>
      <c r="Y53" s="612"/>
      <c r="Z53" s="612"/>
      <c r="AA53" s="612"/>
      <c r="AB53" s="612"/>
      <c r="AC53" s="612"/>
      <c r="AD53" s="612"/>
      <c r="AE53" s="612"/>
      <c r="AF53" s="612"/>
      <c r="AG53" s="612"/>
      <c r="AH53" s="612"/>
      <c r="AI53" s="612"/>
      <c r="AJ53" s="612"/>
      <c r="AK53" s="612"/>
      <c r="AL53" s="612"/>
      <c r="AM53" s="612"/>
      <c r="AN53" s="612"/>
      <c r="AO53" s="612"/>
      <c r="AP53" s="612"/>
      <c r="AQ53" s="612"/>
      <c r="AR53" s="612"/>
      <c r="AS53" s="612"/>
      <c r="AT53" s="612"/>
      <c r="AU53" s="612"/>
      <c r="AV53" s="612"/>
      <c r="AW53" s="612"/>
      <c r="AX53" s="612"/>
      <c r="AY53" s="612"/>
      <c r="AZ53" s="612"/>
      <c r="BA53" s="612"/>
      <c r="BB53" s="612"/>
      <c r="BC53" s="612"/>
      <c r="BD53" s="612"/>
      <c r="BE53" s="612"/>
      <c r="BF53" s="612"/>
      <c r="BG53" s="612"/>
      <c r="BH53" s="612"/>
      <c r="BI53" s="612"/>
      <c r="BJ53" s="612"/>
      <c r="BK53" s="612"/>
      <c r="BL53" s="612"/>
      <c r="BM53" s="612"/>
      <c r="BN53" s="612"/>
      <c r="BO53" s="612"/>
      <c r="BP53" s="612"/>
      <c r="BQ53" s="612"/>
      <c r="BR53" s="612"/>
      <c r="BS53" s="612"/>
      <c r="BT53" s="612"/>
      <c r="BU53" s="612"/>
      <c r="BV53" s="612"/>
      <c r="BW53" s="612"/>
      <c r="BX53" s="612"/>
      <c r="BY53" s="612"/>
      <c r="BZ53" s="612"/>
      <c r="CA53" s="612"/>
      <c r="CB53" s="612"/>
      <c r="CC53" s="612"/>
      <c r="CD53" s="612"/>
      <c r="CE53" s="612"/>
      <c r="CF53" s="612"/>
      <c r="CG53" s="612"/>
      <c r="CH53" s="612"/>
      <c r="CI53" s="612"/>
      <c r="CJ53" s="612"/>
      <c r="CK53" s="612"/>
      <c r="CL53" s="612"/>
      <c r="CM53" s="612"/>
      <c r="CN53" s="612"/>
      <c r="CO53" s="612"/>
      <c r="CP53" s="612"/>
      <c r="CQ53" s="612"/>
      <c r="CR53" s="612"/>
      <c r="CS53" s="612"/>
      <c r="CT53" s="612"/>
      <c r="CU53" s="612"/>
      <c r="CV53" s="612"/>
      <c r="CW53" s="612"/>
      <c r="CX53" s="612"/>
      <c r="CY53" s="612"/>
      <c r="CZ53" s="612"/>
      <c r="DA53" s="612"/>
      <c r="DB53" s="612"/>
      <c r="DC53" s="612"/>
      <c r="DD53" s="612"/>
      <c r="DE53" s="612"/>
      <c r="DF53" s="612"/>
      <c r="DG53" s="612"/>
      <c r="DH53" s="612"/>
      <c r="DI53" s="612"/>
      <c r="DJ53" s="612"/>
      <c r="DK53" s="612"/>
      <c r="DL53" s="612"/>
      <c r="DM53" s="612"/>
      <c r="DN53" s="612"/>
      <c r="DO53" s="612"/>
      <c r="DP53" s="612"/>
      <c r="DQ53" s="612"/>
      <c r="DR53" s="612"/>
      <c r="DS53" s="612"/>
      <c r="DT53" s="612"/>
      <c r="DU53" s="612"/>
      <c r="DV53" s="612"/>
      <c r="DW53" s="612"/>
      <c r="DX53" s="612"/>
      <c r="DY53" s="612"/>
      <c r="DZ53" s="612"/>
      <c r="EA53" s="612"/>
      <c r="EB53" s="612"/>
      <c r="EC53" s="612"/>
      <c r="ED53" s="612"/>
      <c r="EE53" s="612"/>
      <c r="EF53" s="612"/>
      <c r="EG53" s="612"/>
      <c r="EH53" s="612"/>
      <c r="EI53" s="612"/>
      <c r="EJ53" s="612"/>
      <c r="EK53" s="612"/>
      <c r="EL53" s="612"/>
      <c r="EM53" s="612"/>
      <c r="EN53" s="612"/>
      <c r="EO53" s="612"/>
      <c r="EP53" s="612"/>
      <c r="EQ53" s="612"/>
      <c r="ER53" s="612"/>
      <c r="ES53" s="612"/>
      <c r="ET53" s="612"/>
      <c r="EU53" s="612"/>
      <c r="EV53" s="612"/>
      <c r="EW53" s="612"/>
      <c r="EX53" s="612"/>
      <c r="EY53" s="612"/>
      <c r="EZ53" s="612"/>
      <c r="FA53" s="612"/>
      <c r="FB53" s="612"/>
      <c r="FC53" s="612"/>
      <c r="FD53" s="612"/>
      <c r="FE53" s="612"/>
      <c r="FF53" s="612"/>
      <c r="FG53" s="612"/>
      <c r="FH53" s="612"/>
      <c r="FI53" s="612"/>
      <c r="FJ53" s="612"/>
      <c r="FK53" s="612"/>
      <c r="FL53" s="612"/>
      <c r="FM53" s="612"/>
      <c r="FN53" s="613"/>
      <c r="FO53" s="612"/>
      <c r="FP53" s="612"/>
      <c r="FQ53" s="612"/>
      <c r="FR53" s="612"/>
      <c r="FS53" s="612"/>
      <c r="FT53" s="612"/>
      <c r="FU53" s="612"/>
      <c r="FV53" s="612"/>
      <c r="FW53" s="612"/>
      <c r="FX53" s="612"/>
      <c r="FY53" s="612"/>
      <c r="FZ53" s="612"/>
      <c r="GA53" s="612"/>
      <c r="GB53" s="612"/>
      <c r="GC53" s="612"/>
      <c r="GD53" s="612"/>
      <c r="GE53" s="612"/>
      <c r="GF53" s="612"/>
      <c r="GG53" s="612"/>
      <c r="GH53" s="612"/>
      <c r="GI53" s="612"/>
      <c r="GJ53" s="612"/>
      <c r="GK53" s="612"/>
      <c r="GL53" s="612"/>
      <c r="GM53" s="612"/>
      <c r="GN53" s="612"/>
      <c r="GO53" s="612"/>
      <c r="GP53" s="612"/>
      <c r="GQ53" s="612"/>
      <c r="GR53" s="612"/>
      <c r="GS53" s="612"/>
      <c r="GT53" s="612"/>
      <c r="GU53" s="612"/>
      <c r="GV53" s="612"/>
      <c r="GW53" s="612"/>
      <c r="GX53" s="612">
        <v>7.6105</v>
      </c>
      <c r="GY53" s="612">
        <v>8.3469999999999995</v>
      </c>
      <c r="GZ53" s="612">
        <v>9.1234999999999999</v>
      </c>
      <c r="HA53" s="612">
        <v>8.5465</v>
      </c>
      <c r="HB53" s="612">
        <v>9.0150000000000006</v>
      </c>
      <c r="HC53" s="612">
        <v>8.4905000000000008</v>
      </c>
      <c r="HD53" s="612">
        <v>8.02</v>
      </c>
      <c r="HE53" s="612">
        <v>8.7149999999999999</v>
      </c>
      <c r="HF53" s="612">
        <v>8.8795000000000002</v>
      </c>
      <c r="HG53" s="612">
        <v>8.9459999999999997</v>
      </c>
      <c r="HH53" s="612">
        <v>7.8650000000000002</v>
      </c>
      <c r="HI53" s="612">
        <v>7.1509999999999998</v>
      </c>
      <c r="HJ53" s="612">
        <v>7.2629999999999999</v>
      </c>
      <c r="HK53" s="612">
        <v>7.5440000000000005</v>
      </c>
      <c r="HL53" s="612">
        <v>7.1020000000000003</v>
      </c>
      <c r="HM53" s="612">
        <v>7.8010000000000002</v>
      </c>
      <c r="HN53" s="612">
        <v>7.2770000000000001</v>
      </c>
      <c r="HO53" s="612">
        <v>7.266</v>
      </c>
      <c r="HP53" s="612">
        <v>7.0625</v>
      </c>
      <c r="HQ53" s="612">
        <v>6.7735000000000003</v>
      </c>
      <c r="HR53" s="612">
        <v>6.2974999999999994</v>
      </c>
      <c r="HS53" s="612">
        <v>6.4640000000000004</v>
      </c>
      <c r="HT53" s="612">
        <v>6.6630000000000003</v>
      </c>
      <c r="HU53" s="612">
        <v>6.8405000000000005</v>
      </c>
      <c r="HV53" s="612">
        <v>6.6475</v>
      </c>
      <c r="HW53" s="612">
        <v>6.5374999999999996</v>
      </c>
      <c r="HX53" s="612">
        <v>7.2010000000000005</v>
      </c>
      <c r="HY53" s="612">
        <v>7.2755000000000001</v>
      </c>
      <c r="HZ53" s="612">
        <v>6.9409999999999998</v>
      </c>
      <c r="IA53" s="612">
        <v>6.6120000000000001</v>
      </c>
      <c r="IB53" s="612">
        <v>6.1215000000000002</v>
      </c>
      <c r="IC53" s="612">
        <v>6.0065</v>
      </c>
      <c r="ID53" s="612">
        <v>5.7759999999999998</v>
      </c>
      <c r="IE53" s="612">
        <v>5.5690000000000008</v>
      </c>
      <c r="IF53" s="612">
        <v>5.5105000000000004</v>
      </c>
      <c r="IG53" s="612">
        <v>5.3540000000000001</v>
      </c>
      <c r="IH53" s="612">
        <v>4.7725</v>
      </c>
      <c r="II53" s="612">
        <v>4.57</v>
      </c>
    </row>
    <row r="54" spans="1:243" ht="15" customHeight="1">
      <c r="A54" s="612" t="s">
        <v>540</v>
      </c>
      <c r="B54" s="612"/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Z54" s="612"/>
      <c r="AA54" s="612"/>
      <c r="AB54" s="612"/>
      <c r="AC54" s="612"/>
      <c r="AD54" s="612"/>
      <c r="AE54" s="612"/>
      <c r="AF54" s="612"/>
      <c r="AG54" s="612"/>
      <c r="AH54" s="612"/>
      <c r="AI54" s="612"/>
      <c r="AJ54" s="612"/>
      <c r="AK54" s="612"/>
      <c r="AL54" s="612"/>
      <c r="AM54" s="612"/>
      <c r="AN54" s="612"/>
      <c r="AO54" s="612"/>
      <c r="AP54" s="612"/>
      <c r="AQ54" s="612"/>
      <c r="AR54" s="612"/>
      <c r="AS54" s="612"/>
      <c r="AT54" s="612"/>
      <c r="AU54" s="612"/>
      <c r="AV54" s="612"/>
      <c r="AW54" s="612"/>
      <c r="AX54" s="612"/>
      <c r="AY54" s="612"/>
      <c r="AZ54" s="612"/>
      <c r="BA54" s="612"/>
      <c r="BB54" s="612"/>
      <c r="BC54" s="612"/>
      <c r="BD54" s="612"/>
      <c r="BE54" s="612"/>
      <c r="BF54" s="612"/>
      <c r="BG54" s="612"/>
      <c r="BH54" s="612"/>
      <c r="BI54" s="612"/>
      <c r="BJ54" s="612"/>
      <c r="BK54" s="612"/>
      <c r="BL54" s="612"/>
      <c r="BM54" s="612"/>
      <c r="BN54" s="612"/>
      <c r="BO54" s="612"/>
      <c r="BP54" s="612"/>
      <c r="BQ54" s="612"/>
      <c r="BR54" s="612"/>
      <c r="BS54" s="612"/>
      <c r="BT54" s="612"/>
      <c r="BU54" s="612"/>
      <c r="BV54" s="612"/>
      <c r="BW54" s="612"/>
      <c r="BX54" s="612"/>
      <c r="BY54" s="612"/>
      <c r="BZ54" s="612"/>
      <c r="CA54" s="612"/>
      <c r="CB54" s="612"/>
      <c r="CC54" s="612"/>
      <c r="CD54" s="612"/>
      <c r="CE54" s="612"/>
      <c r="CF54" s="612"/>
      <c r="CG54" s="612"/>
      <c r="CH54" s="612"/>
      <c r="CI54" s="612"/>
      <c r="CJ54" s="612"/>
      <c r="CK54" s="612"/>
      <c r="CL54" s="612"/>
      <c r="CM54" s="612"/>
      <c r="CN54" s="612"/>
      <c r="CO54" s="612"/>
      <c r="CP54" s="612"/>
      <c r="CQ54" s="612"/>
      <c r="CR54" s="612"/>
      <c r="CS54" s="612"/>
      <c r="CT54" s="612"/>
      <c r="CU54" s="612"/>
      <c r="CV54" s="612"/>
      <c r="CW54" s="612"/>
      <c r="CX54" s="612"/>
      <c r="CY54" s="612"/>
      <c r="CZ54" s="612"/>
      <c r="DA54" s="612"/>
      <c r="DB54" s="612"/>
      <c r="DC54" s="612"/>
      <c r="DD54" s="612"/>
      <c r="DE54" s="612"/>
      <c r="DF54" s="612"/>
      <c r="DG54" s="612"/>
      <c r="DH54" s="612"/>
      <c r="DI54" s="612"/>
      <c r="DJ54" s="612"/>
      <c r="DK54" s="612"/>
      <c r="DL54" s="612"/>
      <c r="DM54" s="612"/>
      <c r="DN54" s="612"/>
      <c r="DO54" s="612"/>
      <c r="DP54" s="612"/>
      <c r="DQ54" s="612"/>
      <c r="DR54" s="612"/>
      <c r="DS54" s="612"/>
      <c r="DT54" s="612"/>
      <c r="DU54" s="612"/>
      <c r="DV54" s="612"/>
      <c r="DW54" s="612"/>
      <c r="DX54" s="612"/>
      <c r="DY54" s="612"/>
      <c r="DZ54" s="612"/>
      <c r="EA54" s="612"/>
      <c r="EB54" s="612"/>
      <c r="EC54" s="612"/>
      <c r="ED54" s="612"/>
      <c r="EE54" s="612"/>
      <c r="EF54" s="612"/>
      <c r="EG54" s="612"/>
      <c r="EH54" s="612"/>
      <c r="EI54" s="612"/>
      <c r="EJ54" s="612"/>
      <c r="EK54" s="612"/>
      <c r="EL54" s="612"/>
      <c r="EM54" s="612"/>
      <c r="EN54" s="612"/>
      <c r="EO54" s="612"/>
      <c r="EP54" s="612"/>
      <c r="EQ54" s="612"/>
      <c r="ER54" s="612"/>
      <c r="ES54" s="612"/>
      <c r="ET54" s="612"/>
      <c r="EU54" s="612"/>
      <c r="EV54" s="612"/>
      <c r="EW54" s="612"/>
      <c r="EX54" s="612"/>
      <c r="EY54" s="612"/>
      <c r="EZ54" s="612"/>
      <c r="FA54" s="612"/>
      <c r="FB54" s="612"/>
      <c r="FC54" s="612"/>
      <c r="FD54" s="612"/>
      <c r="FE54" s="612"/>
      <c r="FF54" s="612"/>
      <c r="FG54" s="612"/>
      <c r="FH54" s="612"/>
      <c r="FI54" s="612"/>
      <c r="FJ54" s="612"/>
      <c r="FK54" s="612"/>
      <c r="FL54" s="612"/>
      <c r="FM54" s="612"/>
      <c r="FN54" s="613"/>
      <c r="FO54" s="612"/>
      <c r="FP54" s="612"/>
      <c r="FQ54" s="612"/>
      <c r="FR54" s="612"/>
      <c r="FS54" s="612"/>
      <c r="FT54" s="612"/>
      <c r="FU54" s="612"/>
      <c r="FV54" s="612"/>
      <c r="FW54" s="612"/>
      <c r="FX54" s="612"/>
      <c r="FY54" s="612"/>
      <c r="FZ54" s="612"/>
      <c r="GA54" s="612"/>
      <c r="GB54" s="612"/>
      <c r="GC54" s="612"/>
      <c r="GD54" s="612"/>
      <c r="GE54" s="612"/>
      <c r="GF54" s="612"/>
      <c r="GG54" s="612"/>
      <c r="GH54" s="612"/>
      <c r="GI54" s="612"/>
      <c r="GJ54" s="612"/>
      <c r="GK54" s="612"/>
      <c r="GL54" s="612">
        <v>4.9060000000000006</v>
      </c>
      <c r="GM54" s="612">
        <v>5.5149999999999997</v>
      </c>
      <c r="GN54" s="612">
        <v>5.4655000000000005</v>
      </c>
      <c r="GO54" s="612">
        <v>6.6545000000000005</v>
      </c>
      <c r="GP54" s="612">
        <v>7.0739999999999998</v>
      </c>
      <c r="GQ54" s="612">
        <v>8.286999999999999</v>
      </c>
      <c r="GR54" s="612">
        <v>8.5210000000000008</v>
      </c>
      <c r="GS54" s="612">
        <v>7.665</v>
      </c>
      <c r="GT54" s="612">
        <v>12.454000000000001</v>
      </c>
      <c r="GU54" s="612">
        <v>12.856999999999999</v>
      </c>
      <c r="GV54" s="612">
        <v>11.006499999999999</v>
      </c>
      <c r="GW54" s="612">
        <v>8.8855000000000004</v>
      </c>
      <c r="GX54" s="612">
        <v>6.8860000000000001</v>
      </c>
      <c r="GY54" s="612">
        <v>8.1460000000000008</v>
      </c>
      <c r="GZ54" s="612">
        <v>9.2929999999999993</v>
      </c>
      <c r="HA54" s="612">
        <v>8.4395000000000007</v>
      </c>
      <c r="HB54" s="612">
        <v>9.1709999999999994</v>
      </c>
      <c r="HC54" s="612">
        <v>8.2324999999999999</v>
      </c>
      <c r="HD54" s="612">
        <v>7.7895000000000003</v>
      </c>
      <c r="HE54" s="612">
        <v>8.6024999999999991</v>
      </c>
      <c r="HF54" s="612">
        <v>8.6840000000000011</v>
      </c>
      <c r="HG54" s="612">
        <v>8.8375000000000004</v>
      </c>
      <c r="HH54" s="612">
        <v>7.5504999999999995</v>
      </c>
      <c r="HI54" s="612">
        <v>6.8309999999999995</v>
      </c>
      <c r="HJ54" s="612">
        <v>7.1295000000000002</v>
      </c>
      <c r="HK54" s="612">
        <v>7.4924999999999997</v>
      </c>
      <c r="HL54" s="612">
        <v>7.0540000000000003</v>
      </c>
      <c r="HM54" s="612">
        <v>7.4689999999999994</v>
      </c>
      <c r="HN54" s="612">
        <v>7.1050000000000004</v>
      </c>
      <c r="HO54" s="612">
        <v>7.2219999999999995</v>
      </c>
      <c r="HP54" s="612">
        <v>7.194</v>
      </c>
      <c r="HQ54" s="612">
        <v>6.7534999999999998</v>
      </c>
      <c r="HR54" s="612">
        <v>6.3395000000000001</v>
      </c>
      <c r="HS54" s="612">
        <v>6.2155000000000005</v>
      </c>
      <c r="HT54" s="612">
        <v>6.3215000000000003</v>
      </c>
      <c r="HU54" s="612">
        <v>6.5265000000000004</v>
      </c>
      <c r="HV54" s="612">
        <v>6.4574999999999996</v>
      </c>
      <c r="HW54" s="612">
        <v>6.5914999999999999</v>
      </c>
      <c r="HX54" s="612">
        <v>7.2110000000000003</v>
      </c>
      <c r="HY54" s="612">
        <v>7.3460000000000001</v>
      </c>
      <c r="HZ54" s="612">
        <v>7.1959999999999997</v>
      </c>
      <c r="IA54" s="612">
        <v>6.9275000000000002</v>
      </c>
      <c r="IB54" s="612">
        <v>6.4145000000000003</v>
      </c>
      <c r="IC54" s="612">
        <v>6.1769999999999996</v>
      </c>
      <c r="ID54" s="612">
        <v>5.7520000000000007</v>
      </c>
      <c r="IE54" s="612">
        <v>5.5600000000000005</v>
      </c>
      <c r="IF54" s="612">
        <v>5.6594999999999995</v>
      </c>
      <c r="IG54" s="612">
        <v>5.4535</v>
      </c>
      <c r="IH54" s="612">
        <v>4.6769999999999996</v>
      </c>
      <c r="II54" s="612">
        <v>4.6085000000000003</v>
      </c>
    </row>
    <row r="55" spans="1:243" ht="15" customHeight="1" thickBot="1">
      <c r="A55" s="612" t="s">
        <v>541</v>
      </c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2"/>
      <c r="W55" s="612"/>
      <c r="X55" s="612"/>
      <c r="Y55" s="612"/>
      <c r="Z55" s="612"/>
      <c r="AA55" s="612"/>
      <c r="AB55" s="612"/>
      <c r="AC55" s="612"/>
      <c r="AD55" s="612"/>
      <c r="AE55" s="612"/>
      <c r="AF55" s="612"/>
      <c r="AG55" s="612"/>
      <c r="AH55" s="612"/>
      <c r="AI55" s="612"/>
      <c r="AJ55" s="612"/>
      <c r="AK55" s="612"/>
      <c r="AL55" s="612"/>
      <c r="AM55" s="612"/>
      <c r="AN55" s="612"/>
      <c r="AO55" s="612"/>
      <c r="AP55" s="612"/>
      <c r="AQ55" s="612"/>
      <c r="AR55" s="612"/>
      <c r="AS55" s="612"/>
      <c r="AT55" s="612"/>
      <c r="AU55" s="612"/>
      <c r="AV55" s="612"/>
      <c r="AW55" s="612"/>
      <c r="AX55" s="612"/>
      <c r="AY55" s="612"/>
      <c r="AZ55" s="612"/>
      <c r="BA55" s="612"/>
      <c r="BB55" s="612"/>
      <c r="BC55" s="612"/>
      <c r="BD55" s="612"/>
      <c r="BE55" s="612"/>
      <c r="BF55" s="612"/>
      <c r="BG55" s="612"/>
      <c r="BH55" s="612"/>
      <c r="BI55" s="612"/>
      <c r="BJ55" s="612"/>
      <c r="BK55" s="612"/>
      <c r="BL55" s="612"/>
      <c r="BM55" s="612"/>
      <c r="BN55" s="612"/>
      <c r="BO55" s="612"/>
      <c r="BP55" s="612"/>
      <c r="BQ55" s="612"/>
      <c r="BR55" s="612"/>
      <c r="BS55" s="612"/>
      <c r="BT55" s="612"/>
      <c r="BU55" s="612"/>
      <c r="BV55" s="612"/>
      <c r="BW55" s="612"/>
      <c r="BX55" s="612"/>
      <c r="BY55" s="612"/>
      <c r="BZ55" s="612"/>
      <c r="CA55" s="612"/>
      <c r="CB55" s="612"/>
      <c r="CC55" s="612"/>
      <c r="CD55" s="612"/>
      <c r="CE55" s="612"/>
      <c r="CF55" s="612"/>
      <c r="CG55" s="612"/>
      <c r="CH55" s="612"/>
      <c r="CI55" s="612"/>
      <c r="CJ55" s="612"/>
      <c r="CK55" s="612"/>
      <c r="CL55" s="612"/>
      <c r="CM55" s="612"/>
      <c r="CN55" s="612"/>
      <c r="CO55" s="612"/>
      <c r="CP55" s="612"/>
      <c r="CQ55" s="612"/>
      <c r="CR55" s="612"/>
      <c r="CS55" s="612"/>
      <c r="CT55" s="612"/>
      <c r="CU55" s="612"/>
      <c r="CV55" s="612"/>
      <c r="CW55" s="612"/>
      <c r="CX55" s="612"/>
      <c r="CY55" s="612"/>
      <c r="CZ55" s="612"/>
      <c r="DA55" s="612"/>
      <c r="DB55" s="612"/>
      <c r="DC55" s="612"/>
      <c r="DD55" s="612"/>
      <c r="DE55" s="612"/>
      <c r="DF55" s="612"/>
      <c r="DG55" s="612"/>
      <c r="DH55" s="612"/>
      <c r="DI55" s="612"/>
      <c r="DJ55" s="612"/>
      <c r="DK55" s="612"/>
      <c r="DL55" s="612"/>
      <c r="DM55" s="612"/>
      <c r="DN55" s="612"/>
      <c r="DO55" s="612"/>
      <c r="DP55" s="612"/>
      <c r="DQ55" s="612"/>
      <c r="DR55" s="612"/>
      <c r="DS55" s="612"/>
      <c r="DT55" s="612"/>
      <c r="DU55" s="612"/>
      <c r="DV55" s="612"/>
      <c r="DW55" s="612"/>
      <c r="DX55" s="612"/>
      <c r="DY55" s="612"/>
      <c r="DZ55" s="612"/>
      <c r="EA55" s="612"/>
      <c r="EB55" s="612"/>
      <c r="EC55" s="612"/>
      <c r="ED55" s="612"/>
      <c r="EE55" s="612"/>
      <c r="EF55" s="612"/>
      <c r="EG55" s="612"/>
      <c r="EH55" s="612"/>
      <c r="EI55" s="612"/>
      <c r="EJ55" s="612"/>
      <c r="EK55" s="612"/>
      <c r="EL55" s="612"/>
      <c r="EM55" s="612"/>
      <c r="EN55" s="612"/>
      <c r="EO55" s="612"/>
      <c r="EP55" s="612"/>
      <c r="EQ55" s="612"/>
      <c r="ER55" s="612"/>
      <c r="ES55" s="612"/>
      <c r="ET55" s="612"/>
      <c r="EU55" s="612"/>
      <c r="EV55" s="612"/>
      <c r="EW55" s="612"/>
      <c r="EX55" s="612"/>
      <c r="EY55" s="612"/>
      <c r="EZ55" s="612"/>
      <c r="FA55" s="612"/>
      <c r="FB55" s="612"/>
      <c r="FC55" s="612"/>
      <c r="FD55" s="612"/>
      <c r="FE55" s="612"/>
      <c r="FF55" s="612"/>
      <c r="FG55" s="612"/>
      <c r="FH55" s="612"/>
      <c r="FI55" s="612"/>
      <c r="FJ55" s="612"/>
      <c r="FK55" s="612"/>
      <c r="FL55" s="612"/>
      <c r="FM55" s="612"/>
      <c r="FN55" s="614"/>
      <c r="FO55" s="612"/>
      <c r="FP55" s="612"/>
      <c r="FQ55" s="612"/>
      <c r="FR55" s="612"/>
      <c r="FS55" s="612"/>
      <c r="FT55" s="612"/>
      <c r="FU55" s="612"/>
      <c r="FV55" s="612"/>
      <c r="FW55" s="612"/>
      <c r="FX55" s="612"/>
      <c r="FY55" s="612"/>
      <c r="FZ55" s="612"/>
      <c r="GA55" s="612"/>
      <c r="GB55" s="612"/>
      <c r="GC55" s="612"/>
      <c r="GD55" s="612"/>
      <c r="GE55" s="612"/>
      <c r="GF55" s="612"/>
      <c r="GG55" s="612"/>
      <c r="GH55" s="612"/>
      <c r="GI55" s="612"/>
      <c r="GJ55" s="612"/>
      <c r="GK55" s="612"/>
      <c r="GL55" s="612">
        <v>5.383</v>
      </c>
      <c r="GM55" s="612">
        <v>5.819</v>
      </c>
      <c r="GN55" s="612">
        <v>5.8900000000000006</v>
      </c>
      <c r="GO55" s="612">
        <v>6.5280000000000005</v>
      </c>
      <c r="GP55" s="612">
        <v>7.1154999999999999</v>
      </c>
      <c r="GQ55" s="612">
        <v>8.1974999999999998</v>
      </c>
      <c r="GR55" s="612">
        <v>8.6039999999999992</v>
      </c>
      <c r="GS55" s="612">
        <v>8.1180000000000003</v>
      </c>
      <c r="GT55" s="612">
        <v>10.651</v>
      </c>
      <c r="GU55" s="612">
        <v>10.801500000000001</v>
      </c>
      <c r="GV55" s="612">
        <v>9.2459999999999987</v>
      </c>
      <c r="GW55" s="612">
        <v>8.2379999999999995</v>
      </c>
      <c r="GX55" s="612">
        <v>7.2869999999999999</v>
      </c>
      <c r="GY55" s="612">
        <v>7.7080000000000002</v>
      </c>
      <c r="GZ55" s="612">
        <v>8.9385000000000012</v>
      </c>
      <c r="HA55" s="612">
        <v>8.4924999999999997</v>
      </c>
      <c r="HB55" s="612">
        <v>9.0090000000000003</v>
      </c>
      <c r="HC55" s="612">
        <v>8.3789999999999996</v>
      </c>
      <c r="HD55" s="612">
        <v>8.0694999999999997</v>
      </c>
      <c r="HE55" s="612">
        <v>8.548</v>
      </c>
      <c r="HF55" s="612">
        <v>8.620000000000001</v>
      </c>
      <c r="HG55" s="612">
        <v>9.0004999999999988</v>
      </c>
      <c r="HH55" s="612">
        <v>7.9640000000000004</v>
      </c>
      <c r="HI55" s="612">
        <v>7.28</v>
      </c>
      <c r="HJ55" s="612">
        <v>7.2684999999999995</v>
      </c>
      <c r="HK55" s="612">
        <v>7.4830000000000005</v>
      </c>
      <c r="HL55" s="612">
        <v>7.282</v>
      </c>
      <c r="HM55" s="612">
        <v>7.6869999999999994</v>
      </c>
      <c r="HN55" s="612">
        <v>7.3410000000000002</v>
      </c>
      <c r="HO55" s="612">
        <v>7.3855000000000004</v>
      </c>
      <c r="HP55" s="612">
        <v>7.0805000000000007</v>
      </c>
      <c r="HQ55" s="612">
        <v>6.9030000000000005</v>
      </c>
      <c r="HR55" s="612">
        <v>6.5724999999999998</v>
      </c>
      <c r="HS55" s="612">
        <v>6.6444999999999999</v>
      </c>
      <c r="HT55" s="612">
        <v>6.9414999999999996</v>
      </c>
      <c r="HU55" s="612">
        <v>7.1035000000000004</v>
      </c>
      <c r="HV55" s="612">
        <v>7.0489999999999995</v>
      </c>
      <c r="HW55" s="612">
        <v>7.1080000000000005</v>
      </c>
      <c r="HX55" s="612">
        <v>7.5819999999999999</v>
      </c>
      <c r="HY55" s="612">
        <v>7.7744999999999997</v>
      </c>
      <c r="HZ55" s="612">
        <v>7.4175000000000004</v>
      </c>
      <c r="IA55" s="612">
        <v>7.2765000000000004</v>
      </c>
      <c r="IB55" s="612">
        <v>6.9645000000000001</v>
      </c>
      <c r="IC55" s="612">
        <v>6.8665000000000003</v>
      </c>
      <c r="ID55" s="612">
        <v>6.516</v>
      </c>
      <c r="IE55" s="612">
        <v>6.3249999999999993</v>
      </c>
      <c r="IF55" s="612">
        <v>6.1795</v>
      </c>
      <c r="IG55" s="612">
        <v>6.2320000000000002</v>
      </c>
      <c r="IH55" s="612">
        <v>5.8680000000000003</v>
      </c>
      <c r="II55" s="612">
        <v>5.7185000000000006</v>
      </c>
    </row>
    <row r="56" spans="1:243" ht="15" customHeight="1">
      <c r="A56" s="612" t="s">
        <v>542</v>
      </c>
      <c r="B56" s="612"/>
      <c r="C56" s="612"/>
      <c r="D56" s="612"/>
      <c r="E56" s="612"/>
      <c r="F56" s="612"/>
      <c r="G56" s="612"/>
      <c r="H56" s="612"/>
      <c r="I56" s="612"/>
      <c r="J56" s="612"/>
      <c r="K56" s="612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612"/>
      <c r="Z56" s="612"/>
      <c r="AA56" s="612"/>
      <c r="AB56" s="612"/>
      <c r="AC56" s="612"/>
      <c r="AD56" s="612"/>
      <c r="AE56" s="612"/>
      <c r="AF56" s="612"/>
      <c r="AG56" s="612"/>
      <c r="AH56" s="612"/>
      <c r="AI56" s="612"/>
      <c r="AJ56" s="612"/>
      <c r="AK56" s="612"/>
      <c r="AL56" s="612"/>
      <c r="AM56" s="612"/>
      <c r="AN56" s="612"/>
      <c r="AO56" s="612"/>
      <c r="AP56" s="612"/>
      <c r="AQ56" s="612"/>
      <c r="AR56" s="612"/>
      <c r="AS56" s="612"/>
      <c r="AT56" s="612"/>
      <c r="AU56" s="612"/>
      <c r="AV56" s="612"/>
      <c r="AW56" s="612"/>
      <c r="AX56" s="612"/>
      <c r="AY56" s="612"/>
      <c r="AZ56" s="612"/>
      <c r="BA56" s="612"/>
      <c r="BB56" s="612"/>
      <c r="BC56" s="612"/>
      <c r="BD56" s="612"/>
      <c r="BE56" s="612"/>
      <c r="BF56" s="612"/>
      <c r="BG56" s="612"/>
      <c r="BH56" s="612"/>
      <c r="BI56" s="612"/>
      <c r="BJ56" s="612"/>
      <c r="BK56" s="612"/>
      <c r="BL56" s="612"/>
      <c r="BM56" s="612"/>
      <c r="BN56" s="612"/>
      <c r="BO56" s="612"/>
      <c r="BP56" s="612"/>
      <c r="BQ56" s="612"/>
      <c r="BR56" s="612"/>
      <c r="BS56" s="612"/>
      <c r="BT56" s="612"/>
      <c r="BU56" s="612"/>
      <c r="BV56" s="612"/>
      <c r="BW56" s="612"/>
      <c r="BX56" s="612"/>
      <c r="BY56" s="612"/>
      <c r="BZ56" s="612"/>
      <c r="CA56" s="612"/>
      <c r="CB56" s="612"/>
      <c r="CC56" s="612"/>
      <c r="CD56" s="612"/>
      <c r="CE56" s="612"/>
      <c r="CF56" s="612"/>
      <c r="CG56" s="612"/>
      <c r="CH56" s="612"/>
      <c r="CI56" s="612"/>
      <c r="CJ56" s="612"/>
      <c r="CK56" s="612"/>
      <c r="CL56" s="612"/>
      <c r="CM56" s="612"/>
      <c r="CN56" s="612"/>
      <c r="CO56" s="612"/>
      <c r="CP56" s="612"/>
      <c r="CQ56" s="612"/>
      <c r="CR56" s="612"/>
      <c r="CS56" s="612"/>
      <c r="CT56" s="612"/>
      <c r="CU56" s="612"/>
      <c r="CV56" s="612"/>
      <c r="CW56" s="612"/>
      <c r="CX56" s="612"/>
      <c r="CY56" s="612"/>
      <c r="CZ56" s="612"/>
      <c r="DA56" s="612"/>
      <c r="DB56" s="612"/>
      <c r="DC56" s="612"/>
      <c r="DD56" s="612"/>
      <c r="DE56" s="612"/>
      <c r="DF56" s="612"/>
      <c r="DG56" s="612"/>
      <c r="DH56" s="612"/>
      <c r="DI56" s="612"/>
      <c r="DJ56" s="612"/>
      <c r="DK56" s="612"/>
      <c r="DL56" s="612"/>
      <c r="DM56" s="612"/>
      <c r="DN56" s="612"/>
      <c r="DO56" s="612"/>
      <c r="DP56" s="612"/>
      <c r="DQ56" s="612"/>
      <c r="DR56" s="612"/>
      <c r="DS56" s="612"/>
      <c r="DT56" s="612"/>
      <c r="DU56" s="612"/>
      <c r="DV56" s="612"/>
      <c r="DW56" s="612"/>
      <c r="DX56" s="612"/>
      <c r="DY56" s="612"/>
      <c r="DZ56" s="612"/>
      <c r="EA56" s="612"/>
      <c r="EB56" s="612"/>
      <c r="EC56" s="612"/>
      <c r="ED56" s="612"/>
      <c r="EE56" s="612"/>
      <c r="EF56" s="612"/>
      <c r="EG56" s="612"/>
      <c r="EH56" s="612"/>
      <c r="EI56" s="612"/>
      <c r="EJ56" s="612"/>
      <c r="EK56" s="612"/>
      <c r="EL56" s="612"/>
      <c r="EM56" s="612"/>
      <c r="EN56" s="612"/>
      <c r="EO56" s="612"/>
      <c r="EP56" s="612"/>
      <c r="EQ56" s="612"/>
      <c r="ER56" s="612"/>
      <c r="ES56" s="612"/>
      <c r="ET56" s="612"/>
      <c r="EU56" s="612"/>
      <c r="EV56" s="612"/>
      <c r="EW56" s="612"/>
      <c r="EX56" s="612"/>
      <c r="EY56" s="612"/>
      <c r="EZ56" s="612"/>
      <c r="FA56" s="612"/>
      <c r="FB56" s="612"/>
      <c r="FC56" s="612"/>
      <c r="FD56" s="612"/>
      <c r="FE56" s="612"/>
      <c r="FF56" s="612"/>
      <c r="FG56" s="612"/>
      <c r="FH56" s="612"/>
      <c r="FI56" s="612"/>
      <c r="FJ56" s="612"/>
      <c r="FK56" s="612"/>
      <c r="FL56" s="612"/>
      <c r="FM56" s="612"/>
      <c r="FN56" s="612"/>
      <c r="FO56" s="612"/>
      <c r="FP56" s="612"/>
      <c r="FQ56" s="612"/>
      <c r="FR56" s="612"/>
      <c r="FS56" s="612"/>
      <c r="FT56" s="612"/>
      <c r="FU56" s="612"/>
      <c r="FV56" s="612"/>
      <c r="FW56" s="612"/>
      <c r="FX56" s="612"/>
      <c r="FY56" s="612"/>
      <c r="FZ56" s="612"/>
      <c r="GA56" s="612"/>
      <c r="GB56" s="612"/>
      <c r="GC56" s="612"/>
      <c r="GD56" s="612"/>
      <c r="GE56" s="612"/>
      <c r="GF56" s="612"/>
      <c r="GG56" s="612"/>
      <c r="GH56" s="612"/>
      <c r="GI56" s="612"/>
      <c r="GJ56" s="612"/>
      <c r="GK56" s="612"/>
      <c r="GL56" s="612">
        <v>4.7565</v>
      </c>
      <c r="GM56" s="612">
        <v>5.26</v>
      </c>
      <c r="GN56" s="612">
        <v>5.4525000000000006</v>
      </c>
      <c r="GO56" s="612">
        <v>6.92</v>
      </c>
      <c r="GP56" s="612">
        <v>7.1180000000000003</v>
      </c>
      <c r="GQ56" s="612">
        <v>8.3565000000000005</v>
      </c>
      <c r="GR56" s="612">
        <v>8.7334999999999994</v>
      </c>
      <c r="GS56" s="612">
        <v>7.6260000000000003</v>
      </c>
      <c r="GT56" s="612">
        <v>13.497</v>
      </c>
      <c r="GU56" s="612">
        <v>14.006499999999999</v>
      </c>
      <c r="GV56" s="612">
        <v>11.406000000000001</v>
      </c>
      <c r="GW56" s="612">
        <v>10.204000000000001</v>
      </c>
      <c r="GX56" s="612">
        <v>7.2279999999999998</v>
      </c>
      <c r="GY56" s="612">
        <v>8.36</v>
      </c>
      <c r="GZ56" s="612">
        <v>9.4019999999999992</v>
      </c>
      <c r="HA56" s="612">
        <v>8.3279999999999994</v>
      </c>
      <c r="HB56" s="612">
        <v>9.535499999999999</v>
      </c>
      <c r="HC56" s="612">
        <v>7.851</v>
      </c>
      <c r="HD56" s="612">
        <v>7.3855000000000004</v>
      </c>
      <c r="HE56" s="612">
        <v>8.3010000000000002</v>
      </c>
      <c r="HF56" s="612">
        <v>8.0220000000000002</v>
      </c>
      <c r="HG56" s="612">
        <v>8.1490000000000009</v>
      </c>
      <c r="HH56" s="612">
        <v>6.819</v>
      </c>
      <c r="HI56" s="612">
        <v>6.3505000000000003</v>
      </c>
      <c r="HJ56" s="612">
        <v>6.9249999999999998</v>
      </c>
      <c r="HK56" s="612">
        <v>7.1044999999999998</v>
      </c>
      <c r="HL56" s="612">
        <v>6.8040000000000003</v>
      </c>
      <c r="HM56" s="612">
        <v>7.1135000000000002</v>
      </c>
      <c r="HN56" s="612">
        <v>6.8235000000000001</v>
      </c>
      <c r="HO56" s="612">
        <v>6.8334999999999999</v>
      </c>
      <c r="HP56" s="612">
        <v>6.6229999999999993</v>
      </c>
      <c r="HQ56" s="612">
        <v>6.6560000000000006</v>
      </c>
      <c r="HR56" s="612">
        <v>6.0114999999999998</v>
      </c>
      <c r="HS56" s="612">
        <v>6.1805000000000003</v>
      </c>
      <c r="HT56" s="612">
        <v>6.2865000000000002</v>
      </c>
      <c r="HU56" s="612">
        <v>6.6219999999999999</v>
      </c>
      <c r="HV56" s="612">
        <v>6.3464999999999998</v>
      </c>
      <c r="HW56" s="612">
        <v>5.3895</v>
      </c>
      <c r="HX56" s="612">
        <v>6.335</v>
      </c>
      <c r="HY56" s="612">
        <v>6.8330000000000002</v>
      </c>
      <c r="HZ56" s="612">
        <v>6.516</v>
      </c>
      <c r="IA56" s="612">
        <v>6.2874999999999996</v>
      </c>
      <c r="IB56" s="612">
        <v>6.0310000000000006</v>
      </c>
      <c r="IC56" s="612">
        <v>5.75</v>
      </c>
      <c r="ID56" s="612">
        <v>5.4930000000000003</v>
      </c>
      <c r="IE56" s="612">
        <v>5.4740000000000002</v>
      </c>
      <c r="IF56" s="612">
        <v>5.5145</v>
      </c>
      <c r="IG56" s="612">
        <v>5.3309999999999995</v>
      </c>
      <c r="IH56" s="612">
        <v>4.2149999999999999</v>
      </c>
      <c r="II56" s="612">
        <v>4.5125000000000002</v>
      </c>
    </row>
    <row r="58" spans="1:243" ht="15" customHeight="1">
      <c r="A58" s="297" t="s">
        <v>543</v>
      </c>
      <c r="GL58" s="612">
        <v>4.9989999999999997</v>
      </c>
      <c r="GM58" s="612">
        <v>5.5143750000000002</v>
      </c>
      <c r="GN58" s="612">
        <v>5.5932812500000004</v>
      </c>
      <c r="GO58" s="612">
        <v>6.7145312500000003</v>
      </c>
      <c r="GP58" s="612">
        <v>7.1034687500000002</v>
      </c>
      <c r="GQ58" s="612">
        <v>8.2850937499999997</v>
      </c>
      <c r="GR58" s="612">
        <v>8.6266250000000007</v>
      </c>
      <c r="GS58" s="612">
        <v>7.7919375000000004</v>
      </c>
      <c r="GT58" s="612">
        <v>12.2816875</v>
      </c>
      <c r="GU58" s="612">
        <v>12.64571875</v>
      </c>
      <c r="GV58" s="612">
        <v>10.60615625</v>
      </c>
      <c r="GW58" s="612">
        <v>9.1775937499999998</v>
      </c>
      <c r="GX58" s="612">
        <v>7.275611111111111</v>
      </c>
      <c r="GY58" s="612">
        <v>8.1638000000000002</v>
      </c>
      <c r="GZ58" s="612">
        <v>9.1943222222222225</v>
      </c>
      <c r="HA58" s="612">
        <v>8.4524555555555558</v>
      </c>
      <c r="HB58" s="612">
        <v>9.1871333333333336</v>
      </c>
      <c r="HC58" s="612">
        <v>8.237855555555555</v>
      </c>
      <c r="HD58" s="612">
        <v>7.8105777777777776</v>
      </c>
      <c r="HE58" s="612">
        <v>8.5424888888888884</v>
      </c>
      <c r="HF58" s="612">
        <v>8.549722222222222</v>
      </c>
      <c r="HG58" s="612">
        <v>8.7214666666666663</v>
      </c>
      <c r="HH58" s="612">
        <v>7.5452791741472174</v>
      </c>
      <c r="HI58" s="612">
        <v>6.9562020946470131</v>
      </c>
      <c r="HJ58" s="612">
        <v>7.1666020170674942</v>
      </c>
      <c r="HK58" s="612">
        <v>7.4216741660201704</v>
      </c>
      <c r="HL58" s="612">
        <v>7.0783017843289375</v>
      </c>
      <c r="HM58" s="612">
        <v>7.5475961986035687</v>
      </c>
      <c r="HN58" s="612">
        <v>7.1790857253685028</v>
      </c>
      <c r="HO58" s="612">
        <v>7.2022063615205587</v>
      </c>
      <c r="HP58" s="612">
        <v>6.9985915438324282</v>
      </c>
      <c r="HQ58" s="612">
        <v>6.7832595034910783</v>
      </c>
      <c r="HR58" s="612">
        <v>6.3120333591931734</v>
      </c>
      <c r="HS58" s="612">
        <v>6.3896946282293632</v>
      </c>
      <c r="HT58" s="612">
        <v>6.6304167409199017</v>
      </c>
      <c r="HU58" s="612">
        <v>6.8091159343864778</v>
      </c>
      <c r="HV58" s="612">
        <v>6.7105591022515876</v>
      </c>
      <c r="HW58" s="612">
        <v>6.7366417528939539</v>
      </c>
      <c r="HX58" s="612">
        <v>7.2535529612217209</v>
      </c>
      <c r="HY58" s="612">
        <v>7.6191934504968213</v>
      </c>
      <c r="HZ58" s="612">
        <v>7.2987996735301639</v>
      </c>
      <c r="IA58" s="612">
        <v>7.3561045411483637</v>
      </c>
      <c r="IB58" s="612">
        <v>6.8073239992791326</v>
      </c>
      <c r="IC58" s="612">
        <v>6.6390813086962241</v>
      </c>
      <c r="ID58" s="612">
        <v>6.359726073554917</v>
      </c>
      <c r="IE58" s="612">
        <v>6.1609853162072721</v>
      </c>
      <c r="IF58" s="612">
        <v>6.094143967966815</v>
      </c>
      <c r="IG58" s="612">
        <v>5.971357496762133</v>
      </c>
      <c r="IH58" s="612">
        <v>5.5123918631375206</v>
      </c>
      <c r="II58" s="612">
        <v>5.3738290430514191</v>
      </c>
    </row>
    <row r="60" spans="1:243" ht="15" customHeight="1">
      <c r="A60" s="297" t="s">
        <v>544</v>
      </c>
      <c r="GL60" s="612"/>
      <c r="GM60" s="612"/>
      <c r="GN60" s="612"/>
      <c r="GO60" s="612"/>
      <c r="GP60" s="612"/>
      <c r="GQ60" s="612"/>
      <c r="GR60" s="612"/>
      <c r="GS60" s="612"/>
      <c r="GT60" s="612"/>
      <c r="GU60" s="612"/>
      <c r="GV60" s="612"/>
      <c r="GW60" s="612"/>
      <c r="GX60" s="612"/>
      <c r="GY60" s="612"/>
      <c r="GZ60" s="612"/>
      <c r="HA60" s="612"/>
      <c r="HB60" s="612"/>
      <c r="HC60" s="612"/>
      <c r="HD60" s="612"/>
      <c r="HE60" s="612"/>
      <c r="HF60" s="612"/>
      <c r="HG60" s="612"/>
      <c r="HH60" s="612"/>
      <c r="HI60" s="612"/>
      <c r="HJ60" s="612"/>
      <c r="HK60" s="612"/>
      <c r="HL60" s="612"/>
      <c r="HM60" s="612"/>
      <c r="HN60" s="612"/>
      <c r="HO60" s="612"/>
      <c r="HP60" s="612"/>
      <c r="HQ60" s="612"/>
      <c r="HR60" s="612"/>
      <c r="HS60" s="612"/>
      <c r="HT60" s="612"/>
      <c r="HU60" s="612"/>
      <c r="HV60" s="612"/>
      <c r="HW60" s="612"/>
      <c r="HX60" s="612"/>
      <c r="HY60" s="612"/>
      <c r="HZ60" s="612"/>
      <c r="IA60" s="612"/>
      <c r="IB60" s="612"/>
      <c r="IC60" s="612"/>
      <c r="ID60" s="612"/>
      <c r="IE60" s="612"/>
      <c r="IF60" s="612"/>
      <c r="IG60" s="612"/>
      <c r="IH60" s="612"/>
      <c r="II60" s="612">
        <v>10.398</v>
      </c>
    </row>
    <row r="61" spans="1:243" ht="15" customHeight="1">
      <c r="A61" s="297" t="s">
        <v>545</v>
      </c>
      <c r="GL61" s="612"/>
      <c r="GM61" s="612"/>
      <c r="GN61" s="612"/>
      <c r="GO61" s="612"/>
      <c r="GP61" s="612"/>
      <c r="GQ61" s="612"/>
      <c r="GR61" s="612"/>
      <c r="GS61" s="612"/>
      <c r="GT61" s="612"/>
      <c r="GU61" s="612"/>
      <c r="GV61" s="612"/>
      <c r="GW61" s="612"/>
      <c r="GX61" s="612"/>
      <c r="GY61" s="612"/>
      <c r="GZ61" s="612"/>
      <c r="HA61" s="612"/>
      <c r="HB61" s="612"/>
      <c r="HC61" s="612"/>
      <c r="HD61" s="612"/>
      <c r="HE61" s="612"/>
      <c r="HF61" s="612"/>
      <c r="HG61" s="612"/>
      <c r="HH61" s="612"/>
      <c r="HI61" s="612"/>
      <c r="HJ61" s="612"/>
      <c r="HK61" s="612"/>
      <c r="HL61" s="612"/>
      <c r="HM61" s="612"/>
      <c r="HN61" s="612"/>
      <c r="HO61" s="612"/>
      <c r="HP61" s="612"/>
      <c r="HQ61" s="612"/>
      <c r="HR61" s="612"/>
      <c r="HS61" s="612"/>
      <c r="HT61" s="612"/>
      <c r="HU61" s="612"/>
      <c r="HV61" s="612"/>
      <c r="HW61" s="612"/>
      <c r="HX61" s="612"/>
      <c r="HY61" s="612"/>
      <c r="HZ61" s="612"/>
      <c r="IA61" s="612"/>
      <c r="IB61" s="612"/>
      <c r="IC61" s="612"/>
      <c r="ID61" s="612"/>
      <c r="IE61" s="612"/>
      <c r="IF61" s="612">
        <v>1.865</v>
      </c>
      <c r="IG61" s="612">
        <v>1.8360000000000001</v>
      </c>
      <c r="IH61" s="612">
        <v>1.9630000000000001</v>
      </c>
      <c r="II61" s="612">
        <v>1.917</v>
      </c>
    </row>
    <row r="62" spans="1:243" ht="15" customHeight="1">
      <c r="A62" s="297" t="s">
        <v>546</v>
      </c>
      <c r="GL62" s="612"/>
      <c r="GM62" s="612"/>
      <c r="GN62" s="612"/>
      <c r="GO62" s="612"/>
      <c r="GP62" s="612"/>
      <c r="GQ62" s="612"/>
      <c r="GR62" s="612"/>
      <c r="GS62" s="612"/>
      <c r="GT62" s="612"/>
      <c r="GU62" s="612"/>
      <c r="GV62" s="612"/>
      <c r="GW62" s="612"/>
      <c r="GX62" s="612"/>
      <c r="GY62" s="612"/>
      <c r="GZ62" s="612"/>
      <c r="HA62" s="612"/>
      <c r="HB62" s="612"/>
      <c r="HC62" s="612"/>
      <c r="HD62" s="612"/>
      <c r="HE62" s="612"/>
      <c r="HF62" s="612"/>
      <c r="HG62" s="612"/>
      <c r="HH62" s="612"/>
      <c r="HI62" s="612"/>
      <c r="HJ62" s="612"/>
      <c r="HK62" s="612"/>
      <c r="HL62" s="612"/>
      <c r="HM62" s="612"/>
      <c r="HN62" s="612"/>
      <c r="HO62" s="612"/>
      <c r="HP62" s="612"/>
      <c r="HQ62" s="612"/>
      <c r="HR62" s="612"/>
      <c r="HS62" s="612"/>
      <c r="HT62" s="612"/>
      <c r="HU62" s="612"/>
      <c r="HV62" s="612"/>
      <c r="HW62" s="612"/>
      <c r="HX62" s="612"/>
      <c r="HY62" s="612"/>
      <c r="HZ62" s="612"/>
      <c r="IA62" s="612"/>
      <c r="IB62" s="612"/>
      <c r="IC62" s="612"/>
      <c r="ID62" s="612">
        <v>9.2449999999999992</v>
      </c>
      <c r="IE62" s="612">
        <v>9.0909999999999993</v>
      </c>
      <c r="IF62" s="612">
        <v>9.1989999999999998</v>
      </c>
      <c r="IG62" s="612">
        <v>8.9920000000000009</v>
      </c>
      <c r="IH62" s="612">
        <v>8.92</v>
      </c>
      <c r="II62" s="612">
        <v>8.7270000000000003</v>
      </c>
    </row>
    <row r="63" spans="1:243" ht="15" customHeight="1">
      <c r="A63" s="297" t="s">
        <v>547</v>
      </c>
      <c r="GL63" s="612"/>
      <c r="GM63" s="612"/>
      <c r="GN63" s="612"/>
      <c r="GO63" s="612"/>
      <c r="GP63" s="612"/>
      <c r="GQ63" s="612"/>
      <c r="GR63" s="612"/>
      <c r="GS63" s="612"/>
      <c r="GT63" s="612"/>
      <c r="GU63" s="612"/>
      <c r="GV63" s="612"/>
      <c r="GW63" s="612"/>
      <c r="GX63" s="612"/>
      <c r="GY63" s="612"/>
      <c r="GZ63" s="612"/>
      <c r="HA63" s="612"/>
      <c r="HB63" s="612"/>
      <c r="HC63" s="612"/>
      <c r="HD63" s="612"/>
      <c r="HE63" s="612"/>
      <c r="HF63" s="612"/>
      <c r="HG63" s="612"/>
      <c r="HH63" s="612"/>
      <c r="HI63" s="612"/>
      <c r="HJ63" s="612"/>
      <c r="HK63" s="612"/>
      <c r="HL63" s="612"/>
      <c r="HM63" s="612"/>
      <c r="HN63" s="612"/>
      <c r="HO63" s="612"/>
      <c r="HP63" s="612"/>
      <c r="HQ63" s="612"/>
      <c r="HR63" s="612"/>
      <c r="HS63" s="612"/>
      <c r="HT63" s="612"/>
      <c r="HU63" s="612"/>
      <c r="HV63" s="612"/>
      <c r="HW63" s="612"/>
      <c r="HX63" s="612">
        <v>9.6419999999999995</v>
      </c>
      <c r="HY63" s="612">
        <v>11.569000000000001</v>
      </c>
      <c r="HZ63" s="612">
        <v>10.4</v>
      </c>
      <c r="IA63" s="612">
        <v>10.329000000000001</v>
      </c>
      <c r="IB63" s="612">
        <v>9.6630000000000003</v>
      </c>
      <c r="IC63" s="612">
        <v>8.9169999999999998</v>
      </c>
      <c r="ID63" s="612">
        <v>8.1850000000000005</v>
      </c>
      <c r="IE63" s="612">
        <v>7.9039999999999999</v>
      </c>
      <c r="IF63" s="612">
        <v>8.2550000000000008</v>
      </c>
      <c r="IG63" s="612">
        <v>8.0079999999999991</v>
      </c>
      <c r="IH63" s="612">
        <v>7.3780000000000001</v>
      </c>
      <c r="II63" s="612">
        <v>7.601</v>
      </c>
    </row>
    <row r="64" spans="1:243" ht="15" customHeight="1">
      <c r="A64" s="297" t="s">
        <v>548</v>
      </c>
      <c r="GL64" s="612"/>
      <c r="GM64" s="612"/>
      <c r="GN64" s="612"/>
      <c r="GO64" s="612"/>
      <c r="GP64" s="612"/>
      <c r="GQ64" s="612"/>
      <c r="GR64" s="612"/>
      <c r="GS64" s="612"/>
      <c r="GT64" s="612"/>
      <c r="GU64" s="612"/>
      <c r="GV64" s="612"/>
      <c r="GW64" s="612"/>
      <c r="GX64" s="612"/>
      <c r="GY64" s="612"/>
      <c r="GZ64" s="612"/>
      <c r="HA64" s="612"/>
      <c r="HB64" s="612"/>
      <c r="HC64" s="612"/>
      <c r="HD64" s="612"/>
      <c r="HE64" s="612"/>
      <c r="HF64" s="612"/>
      <c r="HG64" s="612"/>
      <c r="HH64" s="612"/>
      <c r="HI64" s="612"/>
      <c r="HJ64" s="612"/>
      <c r="HK64" s="612"/>
      <c r="HL64" s="612"/>
      <c r="HM64" s="612"/>
      <c r="HN64" s="612"/>
      <c r="HO64" s="612"/>
      <c r="HP64" s="612"/>
      <c r="HQ64" s="612"/>
      <c r="HR64" s="612"/>
      <c r="HS64" s="612"/>
      <c r="HT64" s="612"/>
      <c r="HU64" s="612">
        <v>9.1349999999999998</v>
      </c>
      <c r="HV64" s="612">
        <v>9.2110000000000003</v>
      </c>
      <c r="HW64" s="612">
        <v>9.1170000000000009</v>
      </c>
      <c r="HX64" s="612">
        <v>9.4130000000000003</v>
      </c>
      <c r="HY64" s="612">
        <v>11.896000000000001</v>
      </c>
      <c r="HZ64" s="612">
        <v>10.4</v>
      </c>
      <c r="IA64" s="612">
        <v>10.487</v>
      </c>
      <c r="IB64" s="612">
        <v>9.7810000000000006</v>
      </c>
      <c r="IC64" s="612">
        <v>9.5459999999999994</v>
      </c>
      <c r="ID64" s="612">
        <v>9.3759999999999994</v>
      </c>
      <c r="IE64" s="612">
        <v>9.077</v>
      </c>
      <c r="IF64" s="612">
        <v>8.8480000000000008</v>
      </c>
      <c r="IG64" s="612">
        <v>8.5519999999999996</v>
      </c>
      <c r="IH64" s="612">
        <v>8.3059999999999992</v>
      </c>
      <c r="II64" s="612">
        <v>7.7720000000000002</v>
      </c>
    </row>
    <row r="65" spans="1:243" ht="15" customHeight="1">
      <c r="A65" s="297" t="s">
        <v>549</v>
      </c>
      <c r="GL65" s="612"/>
      <c r="GM65" s="612"/>
      <c r="GN65" s="612"/>
      <c r="GO65" s="612"/>
      <c r="GP65" s="612"/>
      <c r="GQ65" s="612"/>
      <c r="GR65" s="612"/>
      <c r="GS65" s="612"/>
      <c r="GT65" s="612"/>
      <c r="GU65" s="612"/>
      <c r="GV65" s="612"/>
      <c r="GW65" s="612"/>
      <c r="GX65" s="612"/>
      <c r="GY65" s="612"/>
      <c r="GZ65" s="612"/>
      <c r="HA65" s="612"/>
      <c r="HB65" s="612"/>
      <c r="HC65" s="612"/>
      <c r="HD65" s="612"/>
      <c r="HE65" s="612"/>
      <c r="HF65" s="612"/>
      <c r="HG65" s="612"/>
      <c r="HH65" s="612"/>
      <c r="HI65" s="612"/>
      <c r="HJ65" s="612"/>
      <c r="HK65" s="612"/>
      <c r="HL65" s="612"/>
      <c r="HM65" s="612"/>
      <c r="HN65" s="612"/>
      <c r="HO65" s="612"/>
      <c r="HP65" s="612"/>
      <c r="HQ65" s="612"/>
      <c r="HR65" s="612"/>
      <c r="HS65" s="612">
        <v>8.5280000000000005</v>
      </c>
      <c r="HT65" s="612">
        <v>8.7910000000000004</v>
      </c>
      <c r="HU65" s="612">
        <v>9.2560000000000002</v>
      </c>
      <c r="HV65" s="612">
        <v>9.2420000000000009</v>
      </c>
      <c r="HW65" s="612">
        <v>9.43</v>
      </c>
      <c r="HX65" s="612">
        <v>9.8160000000000007</v>
      </c>
      <c r="HY65" s="612">
        <v>13.845000000000001</v>
      </c>
      <c r="HZ65" s="612">
        <v>10.577</v>
      </c>
      <c r="IA65" s="612">
        <v>11.045999999999999</v>
      </c>
      <c r="IB65" s="612">
        <v>11.247999999999999</v>
      </c>
      <c r="IC65" s="612">
        <v>10.564</v>
      </c>
      <c r="ID65" s="612">
        <v>9.9659999999999993</v>
      </c>
      <c r="IE65" s="612">
        <v>9.9339999999999993</v>
      </c>
      <c r="IF65" s="612">
        <v>9.8889999999999993</v>
      </c>
      <c r="IG65" s="612">
        <v>9.8610000000000007</v>
      </c>
      <c r="IH65" s="612">
        <v>9.8339999999999996</v>
      </c>
      <c r="II65" s="612">
        <v>9.5030000000000001</v>
      </c>
    </row>
    <row r="66" spans="1:243" ht="15" customHeight="1">
      <c r="A66" s="297" t="s">
        <v>550</v>
      </c>
      <c r="GL66" s="612"/>
      <c r="GM66" s="612"/>
      <c r="GN66" s="612"/>
      <c r="GO66" s="612"/>
      <c r="GP66" s="612"/>
      <c r="GQ66" s="612"/>
      <c r="GR66" s="612"/>
      <c r="GS66" s="612"/>
      <c r="GT66" s="612"/>
      <c r="GU66" s="612"/>
      <c r="GV66" s="612"/>
      <c r="GW66" s="612"/>
      <c r="GX66" s="612"/>
      <c r="GY66" s="612"/>
      <c r="GZ66" s="612"/>
      <c r="HA66" s="612"/>
      <c r="HB66" s="612"/>
      <c r="HC66" s="612"/>
      <c r="HD66" s="612"/>
      <c r="HE66" s="612"/>
      <c r="HF66" s="612"/>
      <c r="HG66" s="612"/>
      <c r="HH66" s="612"/>
      <c r="HI66" s="612"/>
      <c r="HJ66" s="612"/>
      <c r="HK66" s="612"/>
      <c r="HL66" s="612"/>
      <c r="HM66" s="612"/>
      <c r="HN66" s="612"/>
      <c r="HO66" s="612"/>
      <c r="HP66" s="612"/>
      <c r="HQ66" s="612"/>
      <c r="HR66" s="612"/>
      <c r="HS66" s="612">
        <v>8.8040000000000003</v>
      </c>
      <c r="HT66" s="612">
        <v>9.3260000000000005</v>
      </c>
      <c r="HU66" s="612">
        <v>10.295</v>
      </c>
      <c r="HV66" s="612">
        <v>10.372999999999999</v>
      </c>
      <c r="HW66" s="612">
        <v>10.291</v>
      </c>
      <c r="HX66" s="612">
        <v>10.545999999999999</v>
      </c>
      <c r="HY66" s="612">
        <v>13.316000000000001</v>
      </c>
      <c r="HZ66" s="612">
        <v>11.343999999999999</v>
      </c>
      <c r="IA66" s="612">
        <v>11.775</v>
      </c>
      <c r="IB66" s="612">
        <v>10.944000000000001</v>
      </c>
      <c r="IC66" s="612">
        <v>10.163</v>
      </c>
      <c r="ID66" s="612">
        <v>9.9540000000000006</v>
      </c>
      <c r="IE66" s="612">
        <v>9.8930000000000007</v>
      </c>
      <c r="IF66" s="612">
        <v>9.7970000000000006</v>
      </c>
      <c r="IG66" s="612">
        <v>9.8140000000000001</v>
      </c>
      <c r="IH66" s="612">
        <v>9.8559999999999999</v>
      </c>
      <c r="II66" s="612">
        <v>9.43</v>
      </c>
    </row>
    <row r="67" spans="1:243" ht="15" customHeight="1">
      <c r="A67" s="297" t="s">
        <v>551</v>
      </c>
      <c r="GL67" s="612"/>
      <c r="GM67" s="612"/>
      <c r="GN67" s="612"/>
      <c r="GO67" s="612"/>
      <c r="GP67" s="612"/>
      <c r="GQ67" s="612"/>
      <c r="GR67" s="612"/>
      <c r="GS67" s="612"/>
      <c r="GT67" s="612"/>
      <c r="GU67" s="612"/>
      <c r="GV67" s="612"/>
      <c r="GW67" s="612"/>
      <c r="GX67" s="612"/>
      <c r="GY67" s="612"/>
      <c r="GZ67" s="612"/>
      <c r="HA67" s="612"/>
      <c r="HB67" s="612"/>
      <c r="HC67" s="612"/>
      <c r="HD67" s="612"/>
      <c r="HE67" s="612"/>
      <c r="HF67" s="612"/>
      <c r="HG67" s="612"/>
      <c r="HH67" s="612"/>
      <c r="HI67" s="612"/>
      <c r="HJ67" s="612"/>
      <c r="HK67" s="612"/>
      <c r="HL67" s="612"/>
      <c r="HM67" s="612"/>
      <c r="HN67" s="612">
        <v>12.622</v>
      </c>
      <c r="HO67" s="612">
        <v>11.912000000000001</v>
      </c>
      <c r="HP67" s="612">
        <v>11.114000000000001</v>
      </c>
      <c r="HQ67" s="612">
        <v>10.683</v>
      </c>
      <c r="HR67" s="612">
        <v>10.67</v>
      </c>
      <c r="HS67" s="612">
        <v>8.8580000000000005</v>
      </c>
      <c r="HT67" s="612">
        <v>8.4239999999999995</v>
      </c>
      <c r="HU67" s="612">
        <v>8.8520000000000003</v>
      </c>
      <c r="HV67" s="612">
        <v>8.7560000000000002</v>
      </c>
      <c r="HW67" s="612">
        <v>8.7050000000000001</v>
      </c>
      <c r="HX67" s="612">
        <v>8.9960000000000004</v>
      </c>
      <c r="HY67" s="612">
        <v>11.375999999999999</v>
      </c>
      <c r="HZ67" s="612">
        <v>9.9390000000000001</v>
      </c>
      <c r="IA67" s="612">
        <v>10.223000000000001</v>
      </c>
      <c r="IB67" s="612">
        <v>9.0079999999999991</v>
      </c>
      <c r="IC67" s="612">
        <v>8.4610000000000003</v>
      </c>
      <c r="ID67" s="612">
        <v>8.7889999999999997</v>
      </c>
      <c r="IE67" s="612">
        <v>8.6999999999999993</v>
      </c>
      <c r="IF67" s="612">
        <v>8.3819999999999997</v>
      </c>
      <c r="IG67" s="612">
        <v>8.2620000000000005</v>
      </c>
      <c r="IH67" s="612">
        <v>7.585</v>
      </c>
      <c r="II67" s="612">
        <v>7.1070000000000002</v>
      </c>
    </row>
    <row r="68" spans="1:243" ht="15" customHeight="1">
      <c r="A68" s="297" t="s">
        <v>552</v>
      </c>
      <c r="GL68" s="612"/>
      <c r="GM68" s="612"/>
      <c r="GN68" s="612"/>
      <c r="GO68" s="612"/>
      <c r="GP68" s="612"/>
      <c r="GQ68" s="612"/>
      <c r="GR68" s="612"/>
      <c r="GS68" s="612"/>
      <c r="GT68" s="612"/>
      <c r="GU68" s="612"/>
      <c r="GV68" s="612"/>
      <c r="GW68" s="612"/>
      <c r="GX68" s="612"/>
      <c r="GY68" s="612"/>
      <c r="GZ68" s="612"/>
      <c r="HA68" s="612"/>
      <c r="HB68" s="612"/>
      <c r="HC68" s="612"/>
      <c r="HD68" s="612"/>
      <c r="HE68" s="612"/>
      <c r="HF68" s="612"/>
      <c r="HG68" s="612"/>
      <c r="HH68" s="612"/>
      <c r="HI68" s="612"/>
      <c r="HJ68" s="612"/>
      <c r="HK68" s="612">
        <v>13.026999999999999</v>
      </c>
      <c r="HL68" s="612">
        <v>13.019</v>
      </c>
      <c r="HM68" s="612">
        <v>13.989000000000001</v>
      </c>
      <c r="HN68" s="612">
        <v>13.564</v>
      </c>
      <c r="HO68" s="612">
        <v>13.582000000000001</v>
      </c>
      <c r="HP68" s="612">
        <v>11.8</v>
      </c>
      <c r="HQ68" s="612">
        <v>11.595000000000001</v>
      </c>
      <c r="HR68" s="612">
        <v>12.125</v>
      </c>
      <c r="HS68" s="612">
        <v>11.534000000000001</v>
      </c>
      <c r="HT68" s="612">
        <v>10.984999999999999</v>
      </c>
      <c r="HU68" s="612">
        <v>11.163</v>
      </c>
      <c r="HV68" s="612">
        <v>10.879</v>
      </c>
      <c r="HW68" s="612">
        <v>10.574999999999999</v>
      </c>
      <c r="HX68" s="612">
        <v>11.529</v>
      </c>
      <c r="HY68" s="612">
        <v>12.679</v>
      </c>
      <c r="HZ68" s="612">
        <v>13.289</v>
      </c>
      <c r="IA68" s="612">
        <v>13.445</v>
      </c>
      <c r="IB68" s="612">
        <v>13.502000000000001</v>
      </c>
      <c r="IC68" s="612">
        <v>13.188000000000001</v>
      </c>
      <c r="ID68" s="612">
        <v>11.769</v>
      </c>
      <c r="IE68" s="612">
        <v>12.281000000000001</v>
      </c>
      <c r="IF68" s="612">
        <v>11.595000000000001</v>
      </c>
      <c r="IG68" s="612">
        <v>10.199</v>
      </c>
      <c r="IH68" s="612">
        <v>9.1240000000000006</v>
      </c>
      <c r="II68" s="612">
        <v>8.7550000000000008</v>
      </c>
    </row>
    <row r="69" spans="1:243" ht="15" customHeight="1">
      <c r="GL69" s="612"/>
      <c r="GM69" s="612"/>
      <c r="GN69" s="612"/>
      <c r="GO69" s="612"/>
      <c r="GP69" s="612"/>
      <c r="GQ69" s="612"/>
      <c r="GR69" s="612"/>
      <c r="GS69" s="612"/>
      <c r="GT69" s="612"/>
      <c r="GU69" s="612"/>
      <c r="GV69" s="612"/>
      <c r="GW69" s="612"/>
      <c r="GX69" s="612"/>
      <c r="GY69" s="612"/>
      <c r="GZ69" s="612"/>
      <c r="HA69" s="612"/>
      <c r="HB69" s="612"/>
      <c r="HC69" s="612"/>
      <c r="HD69" s="612"/>
      <c r="HE69" s="612"/>
      <c r="HF69" s="612"/>
      <c r="HG69" s="612"/>
      <c r="HH69" s="612"/>
      <c r="HI69" s="612"/>
      <c r="HJ69" s="612"/>
      <c r="HK69" s="612"/>
      <c r="HL69" s="612"/>
      <c r="HM69" s="612"/>
      <c r="HN69" s="612"/>
      <c r="HO69" s="612"/>
      <c r="HP69" s="612"/>
      <c r="HQ69" s="612"/>
      <c r="HR69" s="612"/>
      <c r="HS69" s="612"/>
      <c r="HT69" s="612"/>
      <c r="HU69" s="612"/>
      <c r="HV69" s="612"/>
      <c r="HW69" s="612"/>
      <c r="HX69" s="612"/>
      <c r="HY69" s="612"/>
      <c r="HZ69" s="612"/>
      <c r="IA69" s="612"/>
      <c r="IB69" s="612"/>
      <c r="IC69" s="612"/>
      <c r="ID69" s="612"/>
      <c r="IE69" s="612"/>
      <c r="IF69" s="612"/>
      <c r="IG69" s="612"/>
      <c r="IH69" s="612"/>
      <c r="II69" s="612"/>
    </row>
    <row r="70" spans="1:243" ht="15" customHeight="1">
      <c r="A70" s="297" t="s">
        <v>553</v>
      </c>
      <c r="GL70" s="612"/>
      <c r="GM70" s="612"/>
      <c r="GN70" s="612"/>
      <c r="GO70" s="612"/>
      <c r="GP70" s="612"/>
      <c r="GQ70" s="612"/>
      <c r="GR70" s="612"/>
      <c r="GS70" s="612"/>
      <c r="GT70" s="612"/>
      <c r="GU70" s="612"/>
      <c r="GV70" s="612"/>
      <c r="GW70" s="612"/>
      <c r="GX70" s="612"/>
      <c r="GY70" s="612"/>
      <c r="GZ70" s="612"/>
      <c r="HA70" s="612"/>
      <c r="HB70" s="612"/>
      <c r="HC70" s="612"/>
      <c r="HD70" s="612"/>
      <c r="HE70" s="612"/>
      <c r="HF70" s="612"/>
      <c r="HG70" s="612"/>
      <c r="HH70" s="612"/>
      <c r="HI70" s="612"/>
      <c r="HJ70" s="612"/>
      <c r="HK70" s="612">
        <v>13.026999999999999</v>
      </c>
      <c r="HL70" s="612">
        <v>13.019</v>
      </c>
      <c r="HM70" s="612">
        <v>13.989000000000001</v>
      </c>
      <c r="HN70" s="612">
        <v>13.001822267489974</v>
      </c>
      <c r="HO70" s="612">
        <v>12.585357947673309</v>
      </c>
      <c r="HP70" s="612">
        <v>11.390600929403526</v>
      </c>
      <c r="HQ70" s="612">
        <v>11.050726016932968</v>
      </c>
      <c r="HR70" s="612">
        <v>11.256668152014768</v>
      </c>
      <c r="HS70" s="612">
        <v>9.8294940219436651</v>
      </c>
      <c r="HT70" s="612">
        <v>9.4351201401152185</v>
      </c>
      <c r="HU70" s="612">
        <v>9.5401438087553707</v>
      </c>
      <c r="HV70" s="612">
        <v>9.4489224100726172</v>
      </c>
      <c r="HW70" s="612">
        <v>9.306788371429052</v>
      </c>
      <c r="HX70" s="612">
        <v>9.713599842786607</v>
      </c>
      <c r="HY70" s="612">
        <v>11.828865508855536</v>
      </c>
      <c r="HZ70" s="612">
        <v>10.738297145594339</v>
      </c>
      <c r="IA70" s="612">
        <v>10.867567798275566</v>
      </c>
      <c r="IB70" s="612">
        <v>10.13787136751087</v>
      </c>
      <c r="IC70" s="612">
        <v>9.6372725810017439</v>
      </c>
      <c r="ID70" s="612">
        <v>9.266996922847591</v>
      </c>
      <c r="IE70" s="612">
        <v>9.1648907344704948</v>
      </c>
      <c r="IF70" s="612">
        <v>8.6023590129830172</v>
      </c>
      <c r="IG70" s="612">
        <v>8.258444709153018</v>
      </c>
      <c r="IH70" s="612">
        <v>7.7533577338111304</v>
      </c>
      <c r="II70" s="612">
        <v>7.948754669091838</v>
      </c>
    </row>
    <row r="71" spans="1:243" ht="15" customHeight="1">
      <c r="GL71" s="612"/>
      <c r="GM71" s="612"/>
      <c r="GN71" s="612"/>
      <c r="GO71" s="612"/>
      <c r="GP71" s="612"/>
      <c r="GQ71" s="612"/>
      <c r="GR71" s="612"/>
      <c r="GS71" s="612"/>
      <c r="GT71" s="612"/>
      <c r="GU71" s="612"/>
      <c r="GV71" s="612"/>
      <c r="GW71" s="612"/>
      <c r="GX71" s="612"/>
      <c r="GY71" s="612"/>
      <c r="GZ71" s="612"/>
      <c r="HA71" s="612"/>
      <c r="HB71" s="612"/>
      <c r="HC71" s="612"/>
      <c r="HD71" s="612"/>
      <c r="HE71" s="612"/>
      <c r="HF71" s="612"/>
      <c r="HG71" s="612"/>
      <c r="HH71" s="612"/>
      <c r="HI71" s="612"/>
      <c r="HJ71" s="612"/>
      <c r="HK71" s="612"/>
      <c r="HL71" s="612"/>
      <c r="HM71" s="612"/>
      <c r="HN71" s="612"/>
      <c r="HO71" s="612"/>
      <c r="HP71" s="612"/>
      <c r="HQ71" s="612"/>
      <c r="HR71" s="612"/>
      <c r="HS71" s="612"/>
      <c r="HT71" s="612"/>
      <c r="HU71" s="612"/>
      <c r="HV71" s="612"/>
      <c r="HW71" s="612"/>
      <c r="HX71" s="612"/>
      <c r="HY71" s="612"/>
      <c r="HZ71" s="612"/>
      <c r="IA71" s="612"/>
      <c r="IB71" s="612"/>
      <c r="IC71" s="612"/>
      <c r="ID71" s="612"/>
      <c r="IE71" s="612"/>
      <c r="IF71" s="612"/>
      <c r="IG71" s="612"/>
      <c r="IH71" s="612"/>
      <c r="II71" s="612"/>
    </row>
    <row r="72" spans="1:243" ht="15" customHeight="1">
      <c r="A72" s="297" t="s">
        <v>554</v>
      </c>
      <c r="GL72" s="612">
        <v>0.08</v>
      </c>
      <c r="GM72" s="612">
        <v>0.08</v>
      </c>
      <c r="GN72" s="612">
        <v>0.2</v>
      </c>
      <c r="GO72" s="612">
        <v>0.33</v>
      </c>
      <c r="GP72" s="612">
        <v>0.77</v>
      </c>
      <c r="GQ72" s="612">
        <v>1.21</v>
      </c>
      <c r="GR72" s="612">
        <v>1.68</v>
      </c>
      <c r="GS72" s="612">
        <v>2.33</v>
      </c>
      <c r="GT72" s="612">
        <v>2.56</v>
      </c>
      <c r="GU72" s="612">
        <v>3.08</v>
      </c>
      <c r="GV72" s="612">
        <v>3.78</v>
      </c>
      <c r="GW72" s="612">
        <v>4.0999999999999996</v>
      </c>
      <c r="GX72" s="612">
        <v>4.33</v>
      </c>
      <c r="GY72" s="612">
        <v>4.57</v>
      </c>
      <c r="GZ72" s="612">
        <v>4.6500000000000004</v>
      </c>
      <c r="HA72" s="612">
        <v>4.83</v>
      </c>
      <c r="HB72" s="612">
        <v>5.0599999999999996</v>
      </c>
      <c r="HC72" s="612">
        <v>5.08</v>
      </c>
      <c r="HD72" s="612">
        <v>5.12</v>
      </c>
      <c r="HE72" s="612">
        <v>5.33</v>
      </c>
      <c r="HF72" s="612">
        <v>5.33</v>
      </c>
      <c r="HG72" s="612">
        <v>5.33</v>
      </c>
      <c r="HH72" s="612">
        <v>5.33</v>
      </c>
      <c r="HI72" s="612">
        <v>5.33</v>
      </c>
      <c r="HJ72" s="612">
        <v>5.33</v>
      </c>
      <c r="HK72" s="612">
        <v>5.33</v>
      </c>
      <c r="HL72" s="612">
        <v>5.33</v>
      </c>
      <c r="HM72" s="612">
        <v>5.33</v>
      </c>
      <c r="HN72" s="612">
        <v>5.33</v>
      </c>
      <c r="HO72" s="612">
        <v>5.33</v>
      </c>
      <c r="HP72" s="612">
        <v>5.33</v>
      </c>
      <c r="HQ72" s="612">
        <v>5.33</v>
      </c>
      <c r="HR72" s="612">
        <v>5.13</v>
      </c>
      <c r="HS72" s="612">
        <v>4.83</v>
      </c>
      <c r="HT72" s="612">
        <v>4.6399999999999997</v>
      </c>
      <c r="HU72" s="612">
        <v>4.4800000000000004</v>
      </c>
      <c r="HV72" s="612">
        <v>4.33</v>
      </c>
      <c r="HW72" s="612">
        <v>4.33</v>
      </c>
      <c r="HX72" s="612">
        <v>4.33</v>
      </c>
      <c r="HY72" s="612">
        <v>4.33</v>
      </c>
      <c r="HZ72" s="612">
        <v>4.33</v>
      </c>
      <c r="IA72" s="612">
        <v>4.33</v>
      </c>
      <c r="IB72" s="612">
        <v>4.33</v>
      </c>
      <c r="IC72" s="612">
        <v>4.33</v>
      </c>
      <c r="ID72" s="612">
        <v>4.22</v>
      </c>
      <c r="IE72" s="612">
        <v>4.09</v>
      </c>
      <c r="IF72" s="612">
        <v>3.88</v>
      </c>
      <c r="IG72" s="612">
        <v>3.72</v>
      </c>
      <c r="IH72" s="612">
        <v>3.64</v>
      </c>
      <c r="II72" s="612">
        <v>3.64</v>
      </c>
    </row>
  </sheetData>
  <customSheetViews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</customSheetViews>
  <mergeCells count="18">
    <mergeCell ref="HV1:IG1"/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honeticPr fontId="443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DCH47"/>
  <sheetViews>
    <sheetView zoomScale="106" zoomScaleNormal="106" workbookViewId="0">
      <pane xSplit="1" topLeftCell="DBS1" activePane="topRight" state="frozen"/>
      <selection pane="topRight" activeCell="DBY12" sqref="DBY12"/>
    </sheetView>
  </sheetViews>
  <sheetFormatPr defaultRowHeight="15"/>
  <cols>
    <col min="1" max="1" width="41" style="179" bestFit="1" customWidth="1"/>
    <col min="2" max="2" width="9.28515625" bestFit="1" customWidth="1"/>
    <col min="3" max="84" width="0" hidden="1" customWidth="1"/>
    <col min="85" max="85" width="9.28515625" bestFit="1" customWidth="1"/>
    <col min="86" max="86" width="10.42578125" bestFit="1" customWidth="1"/>
    <col min="87" max="90" width="9.7109375" bestFit="1" customWidth="1"/>
    <col min="91" max="92" width="10.42578125" bestFit="1" customWidth="1"/>
    <col min="93" max="97" width="9.7109375" bestFit="1" customWidth="1"/>
    <col min="98" max="111" width="10.28515625" bestFit="1" customWidth="1"/>
    <col min="112" max="123" width="11" bestFit="1" customWidth="1"/>
    <col min="124" max="128" width="10.28515625" bestFit="1" customWidth="1"/>
    <col min="129" max="129" width="11" bestFit="1" customWidth="1"/>
    <col min="130" max="146" width="10.28515625" bestFit="1" customWidth="1"/>
    <col min="147" max="150" width="9.28515625" bestFit="1" customWidth="1"/>
    <col min="151" max="151" width="9.42578125" customWidth="1"/>
    <col min="152" max="152" width="9.5703125" customWidth="1"/>
    <col min="153" max="155" width="9.28515625" bestFit="1" customWidth="1"/>
    <col min="156" max="157" width="10.85546875" bestFit="1" customWidth="1"/>
    <col min="158" max="158" width="10.140625" bestFit="1" customWidth="1"/>
    <col min="159" max="189" width="9.28515625" bestFit="1" customWidth="1"/>
    <col min="190" max="196" width="9.28515625" hidden="1" customWidth="1"/>
    <col min="197" max="211" width="10.140625" hidden="1" customWidth="1"/>
    <col min="212" max="217" width="9.28515625" hidden="1" customWidth="1"/>
    <col min="218" max="231" width="10.140625" hidden="1" customWidth="1"/>
    <col min="232" max="238" width="9.28515625" hidden="1" customWidth="1"/>
    <col min="239" max="253" width="10.140625" hidden="1" customWidth="1"/>
    <col min="254" max="442" width="9.28515625" hidden="1" customWidth="1"/>
    <col min="443" max="456" width="10.140625" hidden="1" customWidth="1"/>
    <col min="457" max="463" width="9.28515625" hidden="1" customWidth="1"/>
    <col min="464" max="477" width="10.140625" hidden="1" customWidth="1"/>
    <col min="478" max="484" width="9.28515625" hidden="1" customWidth="1"/>
    <col min="485" max="497" width="10.140625" hidden="1" customWidth="1"/>
    <col min="498" max="689" width="9.28515625" hidden="1" customWidth="1"/>
    <col min="690" max="705" width="10.140625" hidden="1" customWidth="1"/>
    <col min="706" max="712" width="9.28515625" hidden="1" customWidth="1"/>
    <col min="713" max="727" width="10.140625" hidden="1" customWidth="1"/>
    <col min="728" max="733" width="9.28515625" hidden="1" customWidth="1"/>
    <col min="734" max="747" width="10.140625" hidden="1" customWidth="1"/>
    <col min="748" max="947" width="9.28515625" hidden="1" customWidth="1"/>
    <col min="948" max="963" width="10.140625" hidden="1" customWidth="1"/>
    <col min="964" max="968" width="9.28515625" hidden="1" customWidth="1"/>
    <col min="969" max="983" width="10.140625" hidden="1" customWidth="1"/>
    <col min="984" max="988" width="9.28515625" hidden="1" customWidth="1"/>
    <col min="989" max="1004" width="10.140625" hidden="1" customWidth="1"/>
    <col min="1005" max="1198" width="9.28515625" hidden="1" customWidth="1"/>
    <col min="1199" max="1214" width="10.140625" hidden="1" customWidth="1"/>
    <col min="1215" max="1220" width="9.28515625" hidden="1" customWidth="1"/>
    <col min="1221" max="1233" width="10.140625" hidden="1" customWidth="1"/>
    <col min="1234" max="1239" width="9.28515625" hidden="1" customWidth="1"/>
    <col min="1240" max="1255" width="10.140625" hidden="1" customWidth="1"/>
    <col min="1256" max="1448" width="9.28515625" bestFit="1" customWidth="1"/>
    <col min="1449" max="1462" width="10.140625" bestFit="1" customWidth="1"/>
    <col min="1463" max="1468" width="9.28515625" bestFit="1" customWidth="1"/>
    <col min="1469" max="1482" width="10.140625" bestFit="1" customWidth="1"/>
    <col min="1483" max="1489" width="9.28515625" bestFit="1" customWidth="1"/>
    <col min="1504" max="1504" width="7.85546875" bestFit="1" customWidth="1"/>
    <col min="1505" max="1695" width="9.28515625" bestFit="1" customWidth="1"/>
    <col min="1696" max="1710" width="10.140625" bestFit="1" customWidth="1"/>
    <col min="1711" max="1716" width="9.28515625" bestFit="1" customWidth="1"/>
    <col min="1717" max="1721" width="10.140625" bestFit="1" customWidth="1"/>
    <col min="1722" max="1722" width="10.28515625" bestFit="1" customWidth="1"/>
    <col min="1723" max="1730" width="10.140625" bestFit="1" customWidth="1"/>
    <col min="1731" max="1737" width="9.28515625" bestFit="1" customWidth="1"/>
    <col min="1738" max="1752" width="10.140625" bestFit="1" customWidth="1"/>
    <col min="1753" max="1786" width="9.28515625" bestFit="1" customWidth="1"/>
    <col min="1849" max="1924" width="9.28515625" bestFit="1" customWidth="1"/>
    <col min="1925" max="1925" width="11.140625" bestFit="1" customWidth="1"/>
    <col min="1926" max="1935" width="9.28515625" bestFit="1" customWidth="1"/>
    <col min="1936" max="1936" width="11.140625" bestFit="1" customWidth="1"/>
    <col min="1937" max="1941" width="9.28515625" bestFit="1" customWidth="1"/>
    <col min="1942" max="1957" width="10.140625" bestFit="1" customWidth="1"/>
    <col min="1958" max="1964" width="9.28515625" bestFit="1" customWidth="1"/>
    <col min="1965" max="1968" width="10.140625" bestFit="1" customWidth="1"/>
    <col min="1969" max="1969" width="12.42578125" bestFit="1" customWidth="1"/>
    <col min="1970" max="1978" width="10.140625" bestFit="1" customWidth="1"/>
    <col min="1979" max="1985" width="9.28515625" bestFit="1" customWidth="1"/>
    <col min="1986" max="1999" width="10.140625" bestFit="1" customWidth="1"/>
    <col min="2000" max="2038" width="9.28515625" bestFit="1" customWidth="1"/>
    <col min="2099" max="2190" width="9.28515625" bestFit="1" customWidth="1"/>
    <col min="2191" max="2206" width="10.140625" bestFit="1" customWidth="1"/>
    <col min="2207" max="2213" width="9.28515625" bestFit="1" customWidth="1"/>
    <col min="2214" max="2227" width="10.140625" bestFit="1" customWidth="1"/>
    <col min="2228" max="2233" width="9.28515625" bestFit="1" customWidth="1"/>
    <col min="2234" max="2246" width="10.140625" bestFit="1" customWidth="1"/>
    <col min="2247" max="2247" width="10.28515625" bestFit="1" customWidth="1"/>
    <col min="2248" max="2419" width="9.28515625" bestFit="1" customWidth="1"/>
    <col min="2420" max="2425" width="10.42578125" bestFit="1" customWidth="1"/>
    <col min="2426" max="2426" width="12.7109375" bestFit="1" customWidth="1"/>
    <col min="2427" max="2441" width="9.28515625" bestFit="1" customWidth="1"/>
    <col min="2442" max="2456" width="10.140625" bestFit="1" customWidth="1"/>
    <col min="2457" max="2458" width="12.7109375" bestFit="1" customWidth="1"/>
    <col min="2459" max="2462" width="9.28515625" bestFit="1" customWidth="1"/>
    <col min="2463" max="2471" width="10.140625" bestFit="1" customWidth="1"/>
    <col min="2472" max="2472" width="12.7109375" bestFit="1" customWidth="1"/>
    <col min="2473" max="2474" width="10.140625" bestFit="1" customWidth="1"/>
    <col min="2475" max="2475" width="12.42578125" bestFit="1" customWidth="1"/>
    <col min="2476" max="2476" width="12.7109375" bestFit="1" customWidth="1"/>
    <col min="2477" max="2478" width="9.28515625" bestFit="1" customWidth="1"/>
    <col min="2479" max="2480" width="12.7109375" bestFit="1" customWidth="1"/>
    <col min="2481" max="2482" width="9.28515625" bestFit="1" customWidth="1"/>
    <col min="2483" max="2484" width="10.140625" bestFit="1" customWidth="1"/>
    <col min="2485" max="2485" width="12.7109375" bestFit="1" customWidth="1"/>
    <col min="2486" max="2496" width="10.140625" bestFit="1" customWidth="1"/>
    <col min="2497" max="2499" width="12.7109375" bestFit="1" customWidth="1"/>
    <col min="2500" max="2505" width="9.28515625" bestFit="1" customWidth="1"/>
    <col min="2506" max="2506" width="12.7109375" bestFit="1" customWidth="1"/>
    <col min="2507" max="2517" width="9.28515625" bestFit="1" customWidth="1"/>
    <col min="2518" max="2518" width="12.5703125" bestFit="1" customWidth="1"/>
    <col min="2519" max="2521" width="12.7109375" bestFit="1" customWidth="1"/>
    <col min="2522" max="2542" width="9.28515625" customWidth="1"/>
    <col min="2543" max="2543" width="12.7109375" customWidth="1"/>
    <col min="2544" max="2544" width="9.28515625" customWidth="1"/>
    <col min="2601" max="2601" width="10.140625" bestFit="1" customWidth="1"/>
    <col min="2723" max="2723" width="9.5703125" bestFit="1" customWidth="1"/>
  </cols>
  <sheetData>
    <row r="1" spans="1:2790">
      <c r="A1" s="169" t="s">
        <v>171</v>
      </c>
      <c r="B1" s="61"/>
      <c r="CRY1" s="179"/>
      <c r="CSV1" s="179"/>
      <c r="CVA1" s="179"/>
    </row>
    <row r="2" spans="1:2790" ht="14.25" customHeight="1">
      <c r="A2" s="276" t="s">
        <v>172</v>
      </c>
      <c r="B2" s="277">
        <v>42009</v>
      </c>
      <c r="C2" s="277">
        <v>42010</v>
      </c>
      <c r="D2" s="277">
        <v>42011</v>
      </c>
      <c r="E2" s="277">
        <v>42012</v>
      </c>
      <c r="F2" s="277">
        <v>42013</v>
      </c>
      <c r="G2" s="277">
        <v>42014</v>
      </c>
      <c r="H2" s="277">
        <v>42016</v>
      </c>
      <c r="I2" s="277">
        <v>42017</v>
      </c>
      <c r="J2" s="277">
        <v>42018</v>
      </c>
      <c r="K2" s="277">
        <v>42019</v>
      </c>
      <c r="L2" s="277">
        <v>42020</v>
      </c>
      <c r="M2" s="277">
        <v>42023</v>
      </c>
      <c r="N2" s="277">
        <v>42024</v>
      </c>
      <c r="O2" s="277">
        <v>42025</v>
      </c>
      <c r="P2" s="277">
        <v>42026</v>
      </c>
      <c r="Q2" s="277">
        <v>42027</v>
      </c>
      <c r="R2" s="277">
        <v>42030</v>
      </c>
      <c r="S2" s="277">
        <v>42031</v>
      </c>
      <c r="T2" s="277">
        <v>42032</v>
      </c>
      <c r="U2" s="277">
        <v>42033</v>
      </c>
      <c r="V2" s="277">
        <v>42034</v>
      </c>
      <c r="W2" s="277">
        <v>42037</v>
      </c>
      <c r="X2" s="277">
        <v>42038</v>
      </c>
      <c r="Y2" s="277">
        <v>42039</v>
      </c>
      <c r="Z2" s="277">
        <v>42040</v>
      </c>
      <c r="AA2" s="277">
        <v>42041</v>
      </c>
      <c r="AB2" s="277">
        <v>42044</v>
      </c>
      <c r="AC2" s="277">
        <v>42045</v>
      </c>
      <c r="AD2" s="277">
        <v>42046</v>
      </c>
      <c r="AE2" s="277">
        <v>42047</v>
      </c>
      <c r="AF2" s="277">
        <v>42048</v>
      </c>
      <c r="AG2" s="277">
        <v>42051</v>
      </c>
      <c r="AH2" s="277">
        <v>42052</v>
      </c>
      <c r="AI2" s="277">
        <v>42053</v>
      </c>
      <c r="AJ2" s="277">
        <v>42058</v>
      </c>
      <c r="AK2" s="277">
        <v>42059</v>
      </c>
      <c r="AL2" s="277">
        <v>42060</v>
      </c>
      <c r="AM2" s="277">
        <v>42061</v>
      </c>
      <c r="AN2" s="277">
        <v>42062</v>
      </c>
      <c r="AO2" s="277">
        <v>42065</v>
      </c>
      <c r="AP2" s="277">
        <v>42066</v>
      </c>
      <c r="AQ2" s="277">
        <v>42067</v>
      </c>
      <c r="AR2" s="277">
        <v>42068</v>
      </c>
      <c r="AS2" s="277">
        <v>42069</v>
      </c>
      <c r="AT2" s="277">
        <v>42072</v>
      </c>
      <c r="AU2" s="277">
        <v>42073</v>
      </c>
      <c r="AV2" s="277">
        <v>42074</v>
      </c>
      <c r="AW2" s="277">
        <v>42075</v>
      </c>
      <c r="AX2" s="277">
        <v>42076</v>
      </c>
      <c r="AY2" s="277">
        <v>42079</v>
      </c>
      <c r="AZ2" s="277">
        <v>42080</v>
      </c>
      <c r="BA2" s="277">
        <v>42081</v>
      </c>
      <c r="BB2" s="277">
        <v>42082</v>
      </c>
      <c r="BC2" s="277">
        <v>42083</v>
      </c>
      <c r="BD2" s="277">
        <v>42086</v>
      </c>
      <c r="BE2" s="277">
        <v>42087</v>
      </c>
      <c r="BF2" s="277">
        <v>42088</v>
      </c>
      <c r="BG2" s="277">
        <v>42089</v>
      </c>
      <c r="BH2" s="277">
        <v>42090</v>
      </c>
      <c r="BI2" s="277">
        <v>42093</v>
      </c>
      <c r="BJ2" s="277">
        <v>42094</v>
      </c>
      <c r="BK2" s="277">
        <v>42095</v>
      </c>
      <c r="BL2" s="277">
        <v>42096</v>
      </c>
      <c r="BM2" s="277">
        <v>42097</v>
      </c>
      <c r="BN2" s="277">
        <v>42100</v>
      </c>
      <c r="BO2" s="277">
        <v>42101</v>
      </c>
      <c r="BP2" s="277">
        <v>42102</v>
      </c>
      <c r="BQ2" s="277">
        <v>42103</v>
      </c>
      <c r="BR2" s="277">
        <v>42104</v>
      </c>
      <c r="BS2" s="277">
        <v>42107</v>
      </c>
      <c r="BT2" s="277">
        <v>42108</v>
      </c>
      <c r="BU2" s="277">
        <v>42109</v>
      </c>
      <c r="BV2" s="277">
        <v>42110</v>
      </c>
      <c r="BW2" s="277">
        <v>42111</v>
      </c>
      <c r="BX2" s="277">
        <v>42114</v>
      </c>
      <c r="BY2" s="277">
        <v>42115</v>
      </c>
      <c r="BZ2" s="277">
        <v>42116</v>
      </c>
      <c r="CA2" s="277">
        <v>42117</v>
      </c>
      <c r="CB2" s="277">
        <v>42118</v>
      </c>
      <c r="CC2" s="277">
        <v>42121</v>
      </c>
      <c r="CD2" s="277">
        <v>42122</v>
      </c>
      <c r="CE2" s="277">
        <v>42123</v>
      </c>
      <c r="CF2" s="277">
        <v>42124</v>
      </c>
      <c r="CG2" s="277">
        <v>42125</v>
      </c>
      <c r="CH2" s="277">
        <v>42128</v>
      </c>
      <c r="CI2" s="277">
        <v>42129</v>
      </c>
      <c r="CJ2" s="277">
        <v>42130</v>
      </c>
      <c r="CK2" s="277">
        <v>42131</v>
      </c>
      <c r="CL2" s="277">
        <v>42132</v>
      </c>
      <c r="CM2" s="277">
        <v>42135</v>
      </c>
      <c r="CN2" s="277">
        <v>42136</v>
      </c>
      <c r="CO2" s="277">
        <v>42137</v>
      </c>
      <c r="CP2" s="277">
        <v>42138</v>
      </c>
      <c r="CQ2" s="277">
        <v>42139</v>
      </c>
      <c r="CR2" s="277">
        <v>42142</v>
      </c>
      <c r="CS2" s="277">
        <v>42143</v>
      </c>
      <c r="CT2" s="277">
        <v>42144</v>
      </c>
      <c r="CU2" s="277">
        <v>42145</v>
      </c>
      <c r="CV2" s="277">
        <v>42146</v>
      </c>
      <c r="CW2" s="277">
        <v>42149</v>
      </c>
      <c r="CX2" s="277">
        <v>42150</v>
      </c>
      <c r="CY2" s="277">
        <v>42151</v>
      </c>
      <c r="CZ2" s="277">
        <v>42152</v>
      </c>
      <c r="DA2" s="277">
        <v>42153</v>
      </c>
      <c r="DB2" s="277">
        <v>42157</v>
      </c>
      <c r="DC2" s="277">
        <v>42158</v>
      </c>
      <c r="DD2" s="277">
        <v>42159</v>
      </c>
      <c r="DE2" s="277">
        <v>42160</v>
      </c>
      <c r="DF2" s="277">
        <v>42163</v>
      </c>
      <c r="DG2" s="277">
        <v>42164</v>
      </c>
      <c r="DH2" s="277">
        <v>42165</v>
      </c>
      <c r="DI2" s="277">
        <v>42166</v>
      </c>
      <c r="DJ2" s="277">
        <v>42167</v>
      </c>
      <c r="DK2" s="277">
        <v>42170</v>
      </c>
      <c r="DL2" s="277">
        <v>42171</v>
      </c>
      <c r="DM2" s="277">
        <v>42172</v>
      </c>
      <c r="DN2" s="277">
        <v>42173</v>
      </c>
      <c r="DO2" s="277">
        <v>42174</v>
      </c>
      <c r="DP2" s="277">
        <v>42177</v>
      </c>
      <c r="DQ2" s="277">
        <v>42178</v>
      </c>
      <c r="DR2" s="277">
        <v>42179</v>
      </c>
      <c r="DS2" s="277">
        <v>42180</v>
      </c>
      <c r="DT2" s="277">
        <v>42181</v>
      </c>
      <c r="DU2" s="277">
        <v>42184</v>
      </c>
      <c r="DV2" s="277">
        <v>42185</v>
      </c>
      <c r="DW2" s="277">
        <v>42186</v>
      </c>
      <c r="DX2" s="277">
        <v>42187</v>
      </c>
      <c r="DY2" s="277">
        <v>42188</v>
      </c>
      <c r="DZ2" s="277">
        <v>42191</v>
      </c>
      <c r="EA2" s="277">
        <v>42192</v>
      </c>
      <c r="EB2" s="277">
        <v>42193</v>
      </c>
      <c r="EC2" s="277">
        <v>42194</v>
      </c>
      <c r="ED2" s="277">
        <v>42195</v>
      </c>
      <c r="EE2" s="277">
        <v>42201</v>
      </c>
      <c r="EF2" s="277">
        <v>42202</v>
      </c>
      <c r="EG2" s="277">
        <v>42205</v>
      </c>
      <c r="EH2" s="277">
        <v>42206</v>
      </c>
      <c r="EI2" s="277">
        <v>42207</v>
      </c>
      <c r="EJ2" s="277">
        <v>42208</v>
      </c>
      <c r="EK2" s="277">
        <v>42209</v>
      </c>
      <c r="EL2" s="277">
        <v>42212</v>
      </c>
      <c r="EM2" s="277">
        <v>42213</v>
      </c>
      <c r="EN2" s="277">
        <v>42214</v>
      </c>
      <c r="EO2" s="277">
        <v>42215</v>
      </c>
      <c r="EP2" s="277">
        <v>42216</v>
      </c>
      <c r="EQ2" s="277">
        <v>42219</v>
      </c>
      <c r="ER2" s="277">
        <v>42220</v>
      </c>
      <c r="ES2" s="277">
        <v>42221</v>
      </c>
      <c r="ET2" s="277">
        <v>42222</v>
      </c>
      <c r="EU2" s="277">
        <v>42223</v>
      </c>
      <c r="EV2" s="277">
        <v>42226</v>
      </c>
      <c r="EW2" s="277">
        <v>42227</v>
      </c>
      <c r="EX2" s="277">
        <v>42228</v>
      </c>
      <c r="EY2" s="277">
        <v>42229</v>
      </c>
      <c r="EZ2" s="277">
        <v>42230</v>
      </c>
      <c r="FA2" s="277">
        <v>42233</v>
      </c>
      <c r="FB2" s="277">
        <v>42234</v>
      </c>
      <c r="FC2" s="277">
        <v>42235</v>
      </c>
      <c r="FD2" s="277">
        <v>42236</v>
      </c>
      <c r="FE2" s="277">
        <v>42237</v>
      </c>
      <c r="FF2" s="277">
        <v>42240</v>
      </c>
      <c r="FG2" s="277">
        <v>42241</v>
      </c>
      <c r="FH2" s="277">
        <v>42242</v>
      </c>
      <c r="FI2" s="277">
        <v>42243</v>
      </c>
      <c r="FJ2" s="277">
        <v>42244</v>
      </c>
      <c r="FK2" s="277">
        <v>42247</v>
      </c>
      <c r="FL2" s="277">
        <v>42248</v>
      </c>
      <c r="FM2" s="277">
        <v>42249</v>
      </c>
      <c r="FN2" s="277">
        <v>42250</v>
      </c>
      <c r="FO2" s="277">
        <v>42251</v>
      </c>
      <c r="FP2" s="277">
        <v>42254</v>
      </c>
      <c r="FQ2" s="277">
        <v>42255</v>
      </c>
      <c r="FR2" s="277">
        <v>42256</v>
      </c>
      <c r="FS2" s="277">
        <v>42257</v>
      </c>
      <c r="FT2" s="277">
        <v>42258</v>
      </c>
      <c r="FU2" s="277">
        <v>42261</v>
      </c>
      <c r="FV2" s="277">
        <v>42262</v>
      </c>
      <c r="FW2" s="277">
        <v>42263</v>
      </c>
      <c r="FX2" s="277">
        <v>42264</v>
      </c>
      <c r="FY2" s="277">
        <v>42265</v>
      </c>
      <c r="FZ2" s="277">
        <v>42268</v>
      </c>
      <c r="GA2" s="277">
        <v>42269</v>
      </c>
      <c r="GB2" s="277">
        <v>42270</v>
      </c>
      <c r="GC2" s="277">
        <v>42271</v>
      </c>
      <c r="GD2" s="277">
        <v>42272</v>
      </c>
      <c r="GE2" s="277">
        <v>42275</v>
      </c>
      <c r="GF2" s="277">
        <v>42276</v>
      </c>
      <c r="GG2" s="277">
        <v>42277</v>
      </c>
      <c r="GH2" s="277">
        <v>42278</v>
      </c>
      <c r="GI2" s="277">
        <v>42279</v>
      </c>
      <c r="GJ2" s="277">
        <v>42282</v>
      </c>
      <c r="GK2" s="277">
        <v>42283</v>
      </c>
      <c r="GL2" s="277">
        <v>42284</v>
      </c>
      <c r="GM2" s="277">
        <v>42285</v>
      </c>
      <c r="GN2" s="277">
        <v>42286</v>
      </c>
      <c r="GO2" s="277">
        <v>42289</v>
      </c>
      <c r="GP2" s="277">
        <v>42290</v>
      </c>
      <c r="GQ2" s="277">
        <v>42291</v>
      </c>
      <c r="GR2" s="277">
        <v>42292</v>
      </c>
      <c r="GS2" s="277">
        <v>42293</v>
      </c>
      <c r="GT2" s="277">
        <v>42296</v>
      </c>
      <c r="GU2" s="277">
        <v>42297</v>
      </c>
      <c r="GV2" s="277">
        <v>42298</v>
      </c>
      <c r="GW2" s="277">
        <v>42299</v>
      </c>
      <c r="GX2" s="277">
        <v>42300</v>
      </c>
      <c r="GY2" s="277">
        <v>42303</v>
      </c>
      <c r="GZ2" s="277">
        <v>42304</v>
      </c>
      <c r="HA2" s="277">
        <v>42305</v>
      </c>
      <c r="HB2" s="277">
        <v>42306</v>
      </c>
      <c r="HC2" s="277">
        <v>42307</v>
      </c>
      <c r="HD2" s="277">
        <v>42310</v>
      </c>
      <c r="HE2" s="277">
        <v>42311</v>
      </c>
      <c r="HF2" s="277">
        <v>42312</v>
      </c>
      <c r="HG2" s="277">
        <v>42313</v>
      </c>
      <c r="HH2" s="277">
        <v>42314</v>
      </c>
      <c r="HI2" s="277">
        <v>42317</v>
      </c>
      <c r="HJ2" s="277">
        <v>42318</v>
      </c>
      <c r="HK2" s="277">
        <v>42319</v>
      </c>
      <c r="HL2" s="277">
        <v>42321</v>
      </c>
      <c r="HM2" s="277">
        <v>42324</v>
      </c>
      <c r="HN2" s="277">
        <v>42325</v>
      </c>
      <c r="HO2" s="277">
        <v>42326</v>
      </c>
      <c r="HP2" s="277">
        <v>42327</v>
      </c>
      <c r="HQ2" s="277">
        <v>42328</v>
      </c>
      <c r="HR2" s="277">
        <v>42331</v>
      </c>
      <c r="HS2" s="277">
        <v>42332</v>
      </c>
      <c r="HT2" s="277">
        <v>42333</v>
      </c>
      <c r="HU2" s="277">
        <v>42334</v>
      </c>
      <c r="HV2" s="346" t="s">
        <v>173</v>
      </c>
      <c r="HW2" s="277">
        <v>42338</v>
      </c>
      <c r="HX2" s="277">
        <v>42339</v>
      </c>
      <c r="HY2" s="277">
        <v>42340</v>
      </c>
      <c r="HZ2" s="277">
        <v>42341</v>
      </c>
      <c r="IA2" s="277">
        <v>42342</v>
      </c>
      <c r="IB2" s="277">
        <v>42345</v>
      </c>
      <c r="IC2" s="277">
        <v>42346</v>
      </c>
      <c r="ID2" s="277">
        <v>42347</v>
      </c>
      <c r="IE2" s="277">
        <v>42348</v>
      </c>
      <c r="IF2" s="277">
        <v>42349</v>
      </c>
      <c r="IG2" s="277">
        <v>42352</v>
      </c>
      <c r="IH2" s="277">
        <v>42353</v>
      </c>
      <c r="II2" s="277">
        <v>42354</v>
      </c>
      <c r="IJ2" s="277">
        <v>42355</v>
      </c>
      <c r="IK2" s="277">
        <v>42356</v>
      </c>
      <c r="IL2" s="277">
        <v>42359</v>
      </c>
      <c r="IM2" s="277">
        <v>42360</v>
      </c>
      <c r="IN2" s="277">
        <v>42361</v>
      </c>
      <c r="IO2" s="277">
        <v>42362</v>
      </c>
      <c r="IP2" s="277">
        <v>42363</v>
      </c>
      <c r="IQ2" s="277">
        <v>42366</v>
      </c>
      <c r="IR2" s="277">
        <v>42368</v>
      </c>
      <c r="IS2" s="277">
        <v>42369</v>
      </c>
      <c r="IT2" s="277">
        <v>42373</v>
      </c>
      <c r="IU2" s="277">
        <v>42374</v>
      </c>
      <c r="IV2" s="277">
        <v>42375</v>
      </c>
      <c r="IW2" s="277">
        <v>42376</v>
      </c>
      <c r="IX2" s="277">
        <v>42377</v>
      </c>
      <c r="IY2" s="277">
        <v>42380</v>
      </c>
      <c r="IZ2" s="277">
        <v>42381</v>
      </c>
      <c r="JA2" s="277">
        <v>42382</v>
      </c>
      <c r="JB2" s="277">
        <v>42383</v>
      </c>
      <c r="JC2" s="277">
        <v>42384</v>
      </c>
      <c r="JD2" s="277">
        <v>42387</v>
      </c>
      <c r="JE2" s="277">
        <v>42388</v>
      </c>
      <c r="JF2" s="277">
        <v>42389</v>
      </c>
      <c r="JG2" s="277">
        <v>42390</v>
      </c>
      <c r="JH2" s="277">
        <v>42391</v>
      </c>
      <c r="JI2" s="277">
        <v>42394</v>
      </c>
      <c r="JJ2" s="277">
        <v>42395</v>
      </c>
      <c r="JK2" s="277">
        <v>42396</v>
      </c>
      <c r="JL2" s="277">
        <v>42397</v>
      </c>
      <c r="JM2" s="277">
        <v>42398</v>
      </c>
      <c r="JN2" s="277">
        <v>42401</v>
      </c>
      <c r="JO2" s="277">
        <v>42402</v>
      </c>
      <c r="JP2" s="277">
        <v>42403</v>
      </c>
      <c r="JQ2" s="277">
        <v>42404</v>
      </c>
      <c r="JR2" s="277">
        <v>42405</v>
      </c>
      <c r="JS2" s="277">
        <v>42408</v>
      </c>
      <c r="JT2" s="277">
        <v>42412</v>
      </c>
      <c r="JU2" s="277">
        <v>42415</v>
      </c>
      <c r="JV2" s="277">
        <v>42416</v>
      </c>
      <c r="JW2" s="277">
        <v>42417</v>
      </c>
      <c r="JX2" s="277">
        <v>42418</v>
      </c>
      <c r="JY2" s="277">
        <v>42419</v>
      </c>
      <c r="JZ2" s="277">
        <v>42422</v>
      </c>
      <c r="KA2" s="277">
        <v>42423</v>
      </c>
      <c r="KB2" s="277">
        <v>42424</v>
      </c>
      <c r="KC2" s="277">
        <v>42425</v>
      </c>
      <c r="KD2" s="277">
        <v>42426</v>
      </c>
      <c r="KE2" s="277">
        <v>42429</v>
      </c>
      <c r="KF2" s="277">
        <v>42430</v>
      </c>
      <c r="KG2" s="277">
        <v>42431</v>
      </c>
      <c r="KH2" s="277">
        <v>42432</v>
      </c>
      <c r="KI2" s="277">
        <v>42433</v>
      </c>
      <c r="KJ2" s="277">
        <v>42436</v>
      </c>
      <c r="KK2" s="277">
        <v>42438</v>
      </c>
      <c r="KL2" s="277">
        <v>42439</v>
      </c>
      <c r="KM2" s="277">
        <v>42440</v>
      </c>
      <c r="KN2" s="277">
        <v>42443</v>
      </c>
      <c r="KO2" s="277">
        <v>42444</v>
      </c>
      <c r="KP2" s="277">
        <v>42445</v>
      </c>
      <c r="KQ2" s="277">
        <v>42446</v>
      </c>
      <c r="KR2" s="277">
        <v>42447</v>
      </c>
      <c r="KS2" s="277">
        <v>42450</v>
      </c>
      <c r="KT2" s="277">
        <v>42451</v>
      </c>
      <c r="KU2" s="277">
        <v>42452</v>
      </c>
      <c r="KV2" s="277">
        <v>42453</v>
      </c>
      <c r="KW2" s="277">
        <v>42454</v>
      </c>
      <c r="KX2" s="277">
        <v>42457</v>
      </c>
      <c r="KY2" s="277">
        <v>42458</v>
      </c>
      <c r="KZ2" s="277">
        <v>42459</v>
      </c>
      <c r="LA2" s="277">
        <v>42460</v>
      </c>
      <c r="LB2" s="277">
        <v>42461</v>
      </c>
      <c r="LC2" s="277">
        <v>42464</v>
      </c>
      <c r="LD2" s="277">
        <v>42465</v>
      </c>
      <c r="LE2" s="277">
        <v>42466</v>
      </c>
      <c r="LF2" s="277">
        <v>42467</v>
      </c>
      <c r="LG2" s="277">
        <v>42468</v>
      </c>
      <c r="LH2" s="277">
        <v>42471</v>
      </c>
      <c r="LI2" s="277">
        <v>42472</v>
      </c>
      <c r="LJ2" s="277">
        <v>42473</v>
      </c>
      <c r="LK2" s="277">
        <v>42474</v>
      </c>
      <c r="LL2" s="277">
        <v>42475</v>
      </c>
      <c r="LM2" s="277">
        <v>42478</v>
      </c>
      <c r="LN2" s="277">
        <v>42479</v>
      </c>
      <c r="LO2" s="277">
        <v>42480</v>
      </c>
      <c r="LP2" s="277">
        <v>42481</v>
      </c>
      <c r="LQ2" s="277">
        <v>42481</v>
      </c>
      <c r="LR2" s="277">
        <v>42485</v>
      </c>
      <c r="LS2" s="277">
        <v>42486</v>
      </c>
      <c r="LT2" s="277">
        <v>42487</v>
      </c>
      <c r="LU2" s="277">
        <v>42488</v>
      </c>
      <c r="LV2" s="277">
        <v>42489</v>
      </c>
      <c r="LW2" s="277">
        <v>42492</v>
      </c>
      <c r="LX2" s="277">
        <v>42493</v>
      </c>
      <c r="LY2" s="277">
        <v>42494</v>
      </c>
      <c r="LZ2" s="277">
        <v>42495</v>
      </c>
      <c r="MA2" s="277">
        <v>42496</v>
      </c>
      <c r="MB2" s="277">
        <v>42499</v>
      </c>
      <c r="MC2" s="277">
        <v>42500</v>
      </c>
      <c r="MD2" s="277">
        <v>42501</v>
      </c>
      <c r="ME2" s="277">
        <v>42502</v>
      </c>
      <c r="MF2" s="277">
        <v>42503</v>
      </c>
      <c r="MG2" s="277">
        <v>42506</v>
      </c>
      <c r="MH2" s="277">
        <v>42507</v>
      </c>
      <c r="MI2" s="277">
        <v>42508</v>
      </c>
      <c r="MJ2" s="277">
        <v>42509</v>
      </c>
      <c r="MK2" s="277">
        <v>42510</v>
      </c>
      <c r="ML2" s="277">
        <v>42513</v>
      </c>
      <c r="MM2" s="277">
        <v>42514</v>
      </c>
      <c r="MN2" s="277">
        <v>42515</v>
      </c>
      <c r="MO2" s="277">
        <v>42516</v>
      </c>
      <c r="MP2" s="277">
        <v>42517</v>
      </c>
      <c r="MQ2" s="277">
        <v>42520</v>
      </c>
      <c r="MR2" s="277">
        <v>42521</v>
      </c>
      <c r="MS2" s="277">
        <v>42523</v>
      </c>
      <c r="MT2" s="277">
        <v>42524</v>
      </c>
      <c r="MU2" s="277">
        <v>42527</v>
      </c>
      <c r="MV2" s="277">
        <v>42528</v>
      </c>
      <c r="MW2" s="277">
        <v>42529</v>
      </c>
      <c r="MX2" s="277">
        <v>42530</v>
      </c>
      <c r="MY2" s="277">
        <v>42531</v>
      </c>
      <c r="MZ2" s="277">
        <v>42534</v>
      </c>
      <c r="NA2" s="277">
        <v>42535</v>
      </c>
      <c r="NB2" s="277">
        <v>42536</v>
      </c>
      <c r="NC2" s="277">
        <v>42537</v>
      </c>
      <c r="ND2" s="277">
        <v>42538</v>
      </c>
      <c r="NE2" s="277">
        <v>42541</v>
      </c>
      <c r="NF2" s="277">
        <v>42542</v>
      </c>
      <c r="NG2" s="277">
        <v>42543</v>
      </c>
      <c r="NH2" s="277">
        <v>42544</v>
      </c>
      <c r="NI2" s="277">
        <v>42545</v>
      </c>
      <c r="NJ2" s="277">
        <v>42548</v>
      </c>
      <c r="NK2" s="277">
        <v>42549</v>
      </c>
      <c r="NL2" s="277">
        <v>42551</v>
      </c>
      <c r="NM2" s="277">
        <v>42552</v>
      </c>
      <c r="NN2" s="277">
        <v>42555</v>
      </c>
      <c r="NO2" s="277">
        <v>42556</v>
      </c>
      <c r="NP2" s="277">
        <v>42557</v>
      </c>
      <c r="NQ2" s="277">
        <v>42558</v>
      </c>
      <c r="NR2" s="277">
        <v>42559</v>
      </c>
      <c r="NS2" s="277">
        <v>42569</v>
      </c>
      <c r="NT2" s="277">
        <v>42570</v>
      </c>
      <c r="NU2" s="277">
        <v>42571</v>
      </c>
      <c r="NV2" s="277">
        <v>42572</v>
      </c>
      <c r="NW2" s="277">
        <v>42573</v>
      </c>
      <c r="NX2" s="277">
        <v>42576</v>
      </c>
      <c r="NY2" s="277">
        <v>42577</v>
      </c>
      <c r="NZ2" s="277">
        <v>42578</v>
      </c>
      <c r="OA2" s="277">
        <v>42579</v>
      </c>
      <c r="OB2" s="277">
        <v>42580</v>
      </c>
      <c r="OC2" s="277">
        <v>42583</v>
      </c>
      <c r="OD2" s="277">
        <v>42584</v>
      </c>
      <c r="OE2" s="277">
        <v>42585</v>
      </c>
      <c r="OF2" s="277">
        <v>42586</v>
      </c>
      <c r="OG2" s="277">
        <v>42587</v>
      </c>
      <c r="OH2" s="277">
        <v>42590</v>
      </c>
      <c r="OI2" s="277">
        <v>42591</v>
      </c>
      <c r="OJ2" s="277">
        <v>42592</v>
      </c>
      <c r="OK2" s="277">
        <v>42593</v>
      </c>
      <c r="OL2" s="277">
        <v>42594</v>
      </c>
      <c r="OM2" s="277">
        <v>42597</v>
      </c>
      <c r="ON2" s="277">
        <v>42598</v>
      </c>
      <c r="OO2" s="277">
        <v>42599</v>
      </c>
      <c r="OP2" s="277">
        <v>42600</v>
      </c>
      <c r="OQ2" s="277">
        <v>42601</v>
      </c>
      <c r="OR2" s="277">
        <v>42604</v>
      </c>
      <c r="OS2" s="277">
        <v>42605</v>
      </c>
      <c r="OT2" s="277">
        <v>42606</v>
      </c>
      <c r="OU2" s="277">
        <v>42607</v>
      </c>
      <c r="OV2" s="277">
        <v>42608</v>
      </c>
      <c r="OW2" s="277">
        <v>42611</v>
      </c>
      <c r="OX2" s="277">
        <v>42612</v>
      </c>
      <c r="OY2" s="277">
        <v>42613</v>
      </c>
      <c r="OZ2" s="277">
        <v>42614</v>
      </c>
      <c r="PA2" s="277">
        <v>42615</v>
      </c>
      <c r="PB2" s="277">
        <v>42618</v>
      </c>
      <c r="PC2" s="277">
        <v>42619</v>
      </c>
      <c r="PD2" s="277">
        <v>42620</v>
      </c>
      <c r="PE2" s="277">
        <v>42621</v>
      </c>
      <c r="PF2" s="277">
        <v>42622</v>
      </c>
      <c r="PG2" s="277">
        <v>42625</v>
      </c>
      <c r="PH2" s="277">
        <v>42626</v>
      </c>
      <c r="PI2" s="277">
        <v>42627</v>
      </c>
      <c r="PJ2" s="277">
        <v>42628</v>
      </c>
      <c r="PK2" s="277">
        <v>42629</v>
      </c>
      <c r="PL2" s="277">
        <v>42632</v>
      </c>
      <c r="PM2" s="277">
        <v>42633</v>
      </c>
      <c r="PN2" s="277">
        <v>42634</v>
      </c>
      <c r="PO2" s="277">
        <v>42635</v>
      </c>
      <c r="PP2" s="277">
        <v>42636</v>
      </c>
      <c r="PQ2" s="277">
        <v>42639</v>
      </c>
      <c r="PR2" s="277">
        <v>42640</v>
      </c>
      <c r="PS2" s="277">
        <v>42641</v>
      </c>
      <c r="PT2" s="277">
        <v>42642</v>
      </c>
      <c r="PU2" s="277">
        <v>42643</v>
      </c>
      <c r="PV2" s="277">
        <v>42646</v>
      </c>
      <c r="PW2" s="277">
        <v>42647</v>
      </c>
      <c r="PX2" s="277">
        <v>42648</v>
      </c>
      <c r="PY2" s="277">
        <v>42649</v>
      </c>
      <c r="PZ2" s="277">
        <v>42650</v>
      </c>
      <c r="QA2" s="277">
        <v>42653</v>
      </c>
      <c r="QB2" s="277">
        <v>42654</v>
      </c>
      <c r="QC2" s="277">
        <v>42655</v>
      </c>
      <c r="QD2" s="277">
        <v>42656</v>
      </c>
      <c r="QE2" s="277">
        <v>42657</v>
      </c>
      <c r="QF2" s="277">
        <v>42660</v>
      </c>
      <c r="QG2" s="277">
        <v>42661</v>
      </c>
      <c r="QH2" s="277">
        <v>42663</v>
      </c>
      <c r="QI2" s="277">
        <v>42664</v>
      </c>
      <c r="QJ2" s="277">
        <v>42667</v>
      </c>
      <c r="QK2" s="277">
        <v>42668</v>
      </c>
      <c r="QL2" s="277">
        <v>42669</v>
      </c>
      <c r="QM2" s="277">
        <v>42670</v>
      </c>
      <c r="QN2" s="277">
        <v>42671</v>
      </c>
      <c r="QO2" s="277">
        <v>42675</v>
      </c>
      <c r="QP2" s="277">
        <v>42676</v>
      </c>
      <c r="QQ2" s="277">
        <v>42677</v>
      </c>
      <c r="QR2" s="277">
        <v>42678</v>
      </c>
      <c r="QS2" s="277">
        <v>42681</v>
      </c>
      <c r="QT2" s="277">
        <v>42682</v>
      </c>
      <c r="QU2" s="277">
        <v>42683</v>
      </c>
      <c r="QV2" s="277">
        <v>42684</v>
      </c>
      <c r="QW2" s="277">
        <v>42685</v>
      </c>
      <c r="QX2" s="277">
        <v>42688</v>
      </c>
      <c r="QY2" s="277">
        <v>42689</v>
      </c>
      <c r="QZ2" s="277">
        <v>42690</v>
      </c>
      <c r="RA2" s="277">
        <v>42691</v>
      </c>
      <c r="RB2" s="277">
        <v>42692</v>
      </c>
      <c r="RC2" s="277">
        <v>42695</v>
      </c>
      <c r="RD2" s="277">
        <v>42696</v>
      </c>
      <c r="RE2" s="277">
        <v>42697</v>
      </c>
      <c r="RF2" s="277">
        <v>42698</v>
      </c>
      <c r="RG2" s="277">
        <v>42702</v>
      </c>
      <c r="RH2" s="277">
        <v>42703</v>
      </c>
      <c r="RI2" s="277">
        <v>42704</v>
      </c>
      <c r="RJ2" s="277">
        <v>42705</v>
      </c>
      <c r="RK2" s="277">
        <v>42706</v>
      </c>
      <c r="RL2" s="277">
        <v>42709</v>
      </c>
      <c r="RM2" s="277">
        <v>42710</v>
      </c>
      <c r="RN2" s="277">
        <v>42711</v>
      </c>
      <c r="RO2" s="277">
        <v>42712</v>
      </c>
      <c r="RP2" s="277">
        <v>42713</v>
      </c>
      <c r="RQ2" s="277">
        <v>42716</v>
      </c>
      <c r="RR2" s="277">
        <v>42717</v>
      </c>
      <c r="RS2" s="277">
        <v>42718</v>
      </c>
      <c r="RT2" s="277">
        <v>42719</v>
      </c>
      <c r="RU2" s="277">
        <v>42720</v>
      </c>
      <c r="RV2" s="277">
        <v>42723</v>
      </c>
      <c r="RW2" s="277">
        <v>42724</v>
      </c>
      <c r="RX2" s="277">
        <v>42725</v>
      </c>
      <c r="RY2" s="277">
        <v>42726</v>
      </c>
      <c r="RZ2" s="277">
        <v>42727</v>
      </c>
      <c r="SA2" s="277">
        <v>42730</v>
      </c>
      <c r="SB2" s="277">
        <v>42731</v>
      </c>
      <c r="SC2" s="277">
        <v>42732</v>
      </c>
      <c r="SD2" s="278">
        <v>42737</v>
      </c>
      <c r="SE2" s="278">
        <v>42738</v>
      </c>
      <c r="SF2" s="278">
        <v>42739</v>
      </c>
      <c r="SG2" s="278">
        <v>42740</v>
      </c>
      <c r="SH2" s="278">
        <v>42741</v>
      </c>
      <c r="SI2" s="278">
        <v>42742</v>
      </c>
      <c r="SJ2" s="278">
        <v>42744</v>
      </c>
      <c r="SK2" s="278">
        <v>42745</v>
      </c>
      <c r="SL2" s="278">
        <v>42746</v>
      </c>
      <c r="SM2" s="278">
        <v>42747</v>
      </c>
      <c r="SN2" s="278">
        <v>42748</v>
      </c>
      <c r="SO2" s="278">
        <v>42751</v>
      </c>
      <c r="SP2" s="278">
        <v>42752</v>
      </c>
      <c r="SQ2" s="278">
        <v>42753</v>
      </c>
      <c r="SR2" s="278">
        <v>42754</v>
      </c>
      <c r="SS2" s="278">
        <v>42755</v>
      </c>
      <c r="ST2" s="278">
        <v>42758</v>
      </c>
      <c r="SU2" s="278">
        <v>42759</v>
      </c>
      <c r="SV2" s="278">
        <v>42760</v>
      </c>
      <c r="SW2" s="278">
        <v>42761</v>
      </c>
      <c r="SX2" s="278">
        <v>42762</v>
      </c>
      <c r="SY2" s="278">
        <v>42765</v>
      </c>
      <c r="SZ2" s="278">
        <v>42766</v>
      </c>
      <c r="TA2" s="278">
        <v>42767</v>
      </c>
      <c r="TB2" s="278">
        <v>42768</v>
      </c>
      <c r="TC2" s="278">
        <v>42769</v>
      </c>
      <c r="TD2" s="278">
        <v>42772</v>
      </c>
      <c r="TE2" s="278">
        <v>42773</v>
      </c>
      <c r="TF2" s="278">
        <v>42774</v>
      </c>
      <c r="TG2" s="278">
        <v>42775</v>
      </c>
      <c r="TH2" s="278">
        <v>42776</v>
      </c>
      <c r="TI2" s="278">
        <v>42779</v>
      </c>
      <c r="TJ2" s="278">
        <v>42780</v>
      </c>
      <c r="TK2" s="278">
        <v>42781</v>
      </c>
      <c r="TL2" s="278">
        <v>42782</v>
      </c>
      <c r="TM2" s="278">
        <v>42783</v>
      </c>
      <c r="TN2" s="278">
        <v>42786</v>
      </c>
      <c r="TO2" s="278">
        <v>42787</v>
      </c>
      <c r="TP2" s="278">
        <v>42788</v>
      </c>
      <c r="TQ2" s="278">
        <v>42789</v>
      </c>
      <c r="TR2" s="278">
        <v>42790</v>
      </c>
      <c r="TS2" s="278">
        <v>42796</v>
      </c>
      <c r="TT2" s="278">
        <v>42797</v>
      </c>
      <c r="TU2" s="278">
        <v>42800</v>
      </c>
      <c r="TV2" s="278">
        <v>42801</v>
      </c>
      <c r="TW2" s="278">
        <v>42803</v>
      </c>
      <c r="TX2" s="278">
        <v>42804</v>
      </c>
      <c r="TY2" s="278">
        <v>42807</v>
      </c>
      <c r="TZ2" s="278">
        <v>42808</v>
      </c>
      <c r="UA2" s="278">
        <v>42809</v>
      </c>
      <c r="UB2" s="278">
        <v>42810</v>
      </c>
      <c r="UC2" s="278">
        <v>42811</v>
      </c>
      <c r="UD2" s="278">
        <v>42814</v>
      </c>
      <c r="UE2" s="278">
        <v>42815</v>
      </c>
      <c r="UF2" s="278">
        <v>42816</v>
      </c>
      <c r="UG2" s="278">
        <v>42817</v>
      </c>
      <c r="UH2" s="278">
        <v>42818</v>
      </c>
      <c r="UI2" s="278">
        <v>42821</v>
      </c>
      <c r="UJ2" s="278">
        <v>42822</v>
      </c>
      <c r="UK2" s="278">
        <v>42823</v>
      </c>
      <c r="UL2" s="278">
        <v>42824</v>
      </c>
      <c r="UM2" s="278">
        <v>42825</v>
      </c>
      <c r="UN2" s="278">
        <v>42828</v>
      </c>
      <c r="UO2" s="278">
        <v>42829</v>
      </c>
      <c r="UP2" s="278">
        <v>42830</v>
      </c>
      <c r="UQ2" s="278">
        <v>42831</v>
      </c>
      <c r="UR2" s="278">
        <v>42832</v>
      </c>
      <c r="US2" s="278">
        <v>42835</v>
      </c>
      <c r="UT2" s="278">
        <v>42836</v>
      </c>
      <c r="UU2" s="278">
        <v>42837</v>
      </c>
      <c r="UV2" s="278">
        <v>42838</v>
      </c>
      <c r="UW2" s="278">
        <v>42839</v>
      </c>
      <c r="UX2" s="278">
        <v>42842</v>
      </c>
      <c r="UY2" s="278">
        <v>42843</v>
      </c>
      <c r="UZ2" s="278">
        <v>42844</v>
      </c>
      <c r="VA2" s="278">
        <v>42845</v>
      </c>
      <c r="VB2" s="278">
        <v>42846</v>
      </c>
      <c r="VC2" s="278">
        <v>42849</v>
      </c>
      <c r="VD2" s="278">
        <v>42850</v>
      </c>
      <c r="VE2" s="278">
        <v>42851</v>
      </c>
      <c r="VF2" s="278">
        <v>42852</v>
      </c>
      <c r="VG2" s="278">
        <v>42853</v>
      </c>
      <c r="VH2" s="278">
        <v>42856</v>
      </c>
      <c r="VI2" s="278">
        <v>42857</v>
      </c>
      <c r="VJ2" s="278">
        <v>42858</v>
      </c>
      <c r="VK2" s="278">
        <v>42859</v>
      </c>
      <c r="VL2" s="278">
        <v>42860</v>
      </c>
      <c r="VM2" s="278">
        <v>42863</v>
      </c>
      <c r="VN2" s="278">
        <v>42864</v>
      </c>
      <c r="VO2" s="278">
        <v>42865</v>
      </c>
      <c r="VP2" s="278">
        <v>42866</v>
      </c>
      <c r="VQ2" s="278">
        <v>42867</v>
      </c>
      <c r="VR2" s="278">
        <v>42870</v>
      </c>
      <c r="VS2" s="278">
        <v>42871</v>
      </c>
      <c r="VT2" s="278">
        <v>42872</v>
      </c>
      <c r="VU2" s="278">
        <v>42873</v>
      </c>
      <c r="VV2" s="278">
        <v>42874</v>
      </c>
      <c r="VW2" s="278">
        <v>42877</v>
      </c>
      <c r="VX2" s="278">
        <v>42878</v>
      </c>
      <c r="VY2" s="278">
        <v>42879</v>
      </c>
      <c r="VZ2" s="278">
        <v>42880</v>
      </c>
      <c r="WA2" s="278">
        <v>42881</v>
      </c>
      <c r="WB2" s="278">
        <v>42884</v>
      </c>
      <c r="WC2" s="278">
        <v>42885</v>
      </c>
      <c r="WD2" s="278">
        <v>42886</v>
      </c>
      <c r="WE2" s="278">
        <v>42888</v>
      </c>
      <c r="WF2" s="278">
        <v>42891</v>
      </c>
      <c r="WG2" s="278">
        <v>42892</v>
      </c>
      <c r="WH2" s="278">
        <v>42893</v>
      </c>
      <c r="WI2" s="278">
        <v>42894</v>
      </c>
      <c r="WJ2" s="278">
        <v>42895</v>
      </c>
      <c r="WK2" s="278">
        <v>42898</v>
      </c>
      <c r="WL2" s="278">
        <v>42899</v>
      </c>
      <c r="WM2" s="278">
        <v>42900</v>
      </c>
      <c r="WN2" s="278">
        <v>42901</v>
      </c>
      <c r="WO2" s="278">
        <v>42902</v>
      </c>
      <c r="WP2" s="278">
        <v>42905</v>
      </c>
      <c r="WQ2" s="278">
        <v>42906</v>
      </c>
      <c r="WR2" s="278">
        <v>42907</v>
      </c>
      <c r="WS2" s="278">
        <v>42908</v>
      </c>
      <c r="WT2" s="278">
        <v>42909</v>
      </c>
      <c r="WU2" s="278">
        <v>42913</v>
      </c>
      <c r="WV2" s="278">
        <v>42914</v>
      </c>
      <c r="WW2" s="278">
        <v>42915</v>
      </c>
      <c r="WX2" s="278">
        <v>42916</v>
      </c>
      <c r="WY2" s="278">
        <v>42919</v>
      </c>
      <c r="WZ2" s="278">
        <v>42920</v>
      </c>
      <c r="XA2" s="278">
        <v>42921</v>
      </c>
      <c r="XB2" s="278">
        <v>42922</v>
      </c>
      <c r="XC2" s="278">
        <v>42932</v>
      </c>
      <c r="XD2" s="278">
        <v>42933</v>
      </c>
      <c r="XE2" s="278">
        <v>42934</v>
      </c>
      <c r="XF2" s="278">
        <v>42935</v>
      </c>
      <c r="XG2" s="278">
        <v>42936</v>
      </c>
      <c r="XH2" s="278">
        <v>42937</v>
      </c>
      <c r="XI2" s="278">
        <v>42940</v>
      </c>
      <c r="XJ2" s="278">
        <v>42941</v>
      </c>
      <c r="XK2" s="278">
        <v>42942</v>
      </c>
      <c r="XL2" s="278">
        <v>42943</v>
      </c>
      <c r="XM2" s="278">
        <v>42944</v>
      </c>
      <c r="XN2" s="278">
        <v>42947</v>
      </c>
      <c r="XO2" s="278">
        <v>42948</v>
      </c>
      <c r="XP2" s="278">
        <v>42949</v>
      </c>
      <c r="XQ2" s="278">
        <v>42950</v>
      </c>
      <c r="XR2" s="278">
        <v>42951</v>
      </c>
      <c r="XS2" s="278">
        <v>42954</v>
      </c>
      <c r="XT2" s="278">
        <v>42955</v>
      </c>
      <c r="XU2" s="278">
        <v>42956</v>
      </c>
      <c r="XV2" s="278">
        <v>42957</v>
      </c>
      <c r="XW2" s="278">
        <v>42958</v>
      </c>
      <c r="XX2" s="278">
        <v>42961</v>
      </c>
      <c r="XY2" s="278">
        <v>42962</v>
      </c>
      <c r="XZ2" s="278">
        <v>42963</v>
      </c>
      <c r="YA2" s="278">
        <v>42964</v>
      </c>
      <c r="YB2" s="278">
        <v>42965</v>
      </c>
      <c r="YC2" s="278">
        <v>42968</v>
      </c>
      <c r="YD2" s="278">
        <v>42969</v>
      </c>
      <c r="YE2" s="278">
        <v>42970</v>
      </c>
      <c r="YF2" s="278">
        <v>42971</v>
      </c>
      <c r="YG2" s="278">
        <v>42972</v>
      </c>
      <c r="YH2" s="278">
        <v>42975</v>
      </c>
      <c r="YI2" s="278">
        <v>42976</v>
      </c>
      <c r="YJ2" s="278">
        <v>42977</v>
      </c>
      <c r="YK2" s="278">
        <v>42978</v>
      </c>
      <c r="YL2" s="278">
        <v>42979</v>
      </c>
      <c r="YM2" s="278">
        <v>42982</v>
      </c>
      <c r="YN2" s="278">
        <v>42983</v>
      </c>
      <c r="YO2" s="278">
        <v>42984</v>
      </c>
      <c r="YP2" s="278">
        <v>42985</v>
      </c>
      <c r="YQ2" s="278">
        <v>42986</v>
      </c>
      <c r="YR2" s="278">
        <v>42989</v>
      </c>
      <c r="YS2" s="278">
        <v>42990</v>
      </c>
      <c r="YT2" s="278">
        <v>42990</v>
      </c>
      <c r="YU2" s="278">
        <v>42991</v>
      </c>
      <c r="YV2" s="278">
        <v>42992</v>
      </c>
      <c r="YW2" s="278">
        <v>42993</v>
      </c>
      <c r="YX2" s="278">
        <v>42996</v>
      </c>
      <c r="YY2" s="278">
        <v>42997</v>
      </c>
      <c r="YZ2" s="278">
        <v>42998</v>
      </c>
      <c r="ZA2" s="278">
        <v>42999</v>
      </c>
      <c r="ZB2" s="278">
        <v>43000</v>
      </c>
      <c r="ZC2" s="278">
        <v>43003</v>
      </c>
      <c r="ZD2" s="278">
        <v>43004</v>
      </c>
      <c r="ZE2" s="278">
        <v>43005</v>
      </c>
      <c r="ZF2" s="278">
        <v>43006</v>
      </c>
      <c r="ZG2" s="278">
        <v>43007</v>
      </c>
      <c r="ZH2" s="278">
        <v>43010</v>
      </c>
      <c r="ZI2" s="278">
        <v>43011</v>
      </c>
      <c r="ZJ2" s="278">
        <v>43012</v>
      </c>
      <c r="ZK2" s="278">
        <v>43013</v>
      </c>
      <c r="ZL2" s="278">
        <v>43014</v>
      </c>
      <c r="ZM2" s="278">
        <v>43017</v>
      </c>
      <c r="ZN2" s="278">
        <v>43018</v>
      </c>
      <c r="ZO2" s="278">
        <v>43019</v>
      </c>
      <c r="ZP2" s="278">
        <v>43020</v>
      </c>
      <c r="ZQ2" s="278">
        <v>43021</v>
      </c>
      <c r="ZR2" s="278">
        <v>43024</v>
      </c>
      <c r="ZS2" s="278">
        <v>43025</v>
      </c>
      <c r="ZT2" s="278">
        <v>43026</v>
      </c>
      <c r="ZU2" s="278">
        <v>43027</v>
      </c>
      <c r="ZV2" s="278">
        <v>43028</v>
      </c>
      <c r="ZW2" s="278">
        <v>43031</v>
      </c>
      <c r="ZX2" s="278">
        <v>43032</v>
      </c>
      <c r="ZY2" s="278">
        <v>43033</v>
      </c>
      <c r="ZZ2" s="278">
        <v>43034</v>
      </c>
      <c r="AAA2" s="278">
        <v>43035</v>
      </c>
      <c r="AAB2" s="278">
        <v>43038</v>
      </c>
      <c r="AAC2" s="278">
        <v>43039</v>
      </c>
      <c r="AAD2" s="278">
        <v>43040</v>
      </c>
      <c r="AAE2" s="278">
        <v>43041</v>
      </c>
      <c r="AAF2" s="278">
        <v>43042</v>
      </c>
      <c r="AAG2" s="278">
        <v>43045</v>
      </c>
      <c r="AAH2" s="278">
        <v>43046</v>
      </c>
      <c r="AAI2" s="278">
        <v>43047</v>
      </c>
      <c r="AAJ2" s="278">
        <v>43048</v>
      </c>
      <c r="AAK2" s="278">
        <v>43049</v>
      </c>
      <c r="AAL2" s="278">
        <v>43052</v>
      </c>
      <c r="AAM2" s="278">
        <v>43053</v>
      </c>
      <c r="AAN2" s="278">
        <v>43054</v>
      </c>
      <c r="AAO2" s="278">
        <v>43055</v>
      </c>
      <c r="AAP2" s="278">
        <v>43056</v>
      </c>
      <c r="AAQ2" s="278">
        <v>43059</v>
      </c>
      <c r="AAR2" s="278">
        <v>43060</v>
      </c>
      <c r="AAS2" s="278">
        <v>43061</v>
      </c>
      <c r="AAT2" s="278">
        <v>43062</v>
      </c>
      <c r="AAU2" s="278">
        <v>43063</v>
      </c>
      <c r="AAV2" s="278">
        <v>43066</v>
      </c>
      <c r="AAW2" s="278">
        <v>43067</v>
      </c>
      <c r="AAX2" s="278">
        <v>43068</v>
      </c>
      <c r="AAY2" s="277">
        <v>43069</v>
      </c>
      <c r="AAZ2" s="277">
        <v>43070</v>
      </c>
      <c r="ABA2" s="277">
        <v>43073</v>
      </c>
      <c r="ABB2" s="277">
        <v>43074</v>
      </c>
      <c r="ABC2" s="277">
        <v>43075</v>
      </c>
      <c r="ABD2" s="277">
        <v>43076</v>
      </c>
      <c r="ABE2" s="277">
        <v>43077</v>
      </c>
      <c r="ABF2" s="277">
        <v>43080</v>
      </c>
      <c r="ABG2" s="277">
        <v>43081</v>
      </c>
      <c r="ABH2" s="277">
        <v>43082</v>
      </c>
      <c r="ABI2" s="277">
        <v>43083</v>
      </c>
      <c r="ABJ2" s="277">
        <v>43084</v>
      </c>
      <c r="ABK2" s="277">
        <v>43087</v>
      </c>
      <c r="ABL2" s="277">
        <v>43088</v>
      </c>
      <c r="ABM2" s="277">
        <v>43089</v>
      </c>
      <c r="ABN2" s="277">
        <v>43090</v>
      </c>
      <c r="ABO2" s="277">
        <v>43091</v>
      </c>
      <c r="ABP2" s="277">
        <v>43094</v>
      </c>
      <c r="ABQ2" s="277">
        <v>43095</v>
      </c>
      <c r="ABR2" s="277">
        <v>43096</v>
      </c>
      <c r="ABS2" s="277">
        <v>43097</v>
      </c>
      <c r="ABT2" s="277">
        <v>43102</v>
      </c>
      <c r="ABU2" s="277">
        <v>43103</v>
      </c>
      <c r="ABV2" s="277">
        <v>43104</v>
      </c>
      <c r="ABW2" s="277">
        <v>43105</v>
      </c>
      <c r="ABX2" s="277">
        <v>43108</v>
      </c>
      <c r="ABY2" s="277">
        <v>43109</v>
      </c>
      <c r="ABZ2" s="277">
        <v>43109</v>
      </c>
      <c r="ACA2" s="277">
        <v>43110</v>
      </c>
      <c r="ACB2" s="277">
        <v>43111</v>
      </c>
      <c r="ACC2" s="277">
        <v>43112</v>
      </c>
      <c r="ACD2" s="277">
        <v>43115</v>
      </c>
      <c r="ACE2" s="277">
        <v>43116</v>
      </c>
      <c r="ACF2" s="277">
        <v>43117</v>
      </c>
      <c r="ACG2" s="277">
        <v>43118</v>
      </c>
      <c r="ACH2" s="277">
        <v>43119</v>
      </c>
      <c r="ACI2" s="277">
        <v>43122</v>
      </c>
      <c r="ACJ2" s="277">
        <v>43123</v>
      </c>
      <c r="ACK2" s="277">
        <v>43124</v>
      </c>
      <c r="ACL2" s="277">
        <v>43125</v>
      </c>
      <c r="ACM2" s="277">
        <v>43126</v>
      </c>
      <c r="ACN2" s="277">
        <v>43129</v>
      </c>
      <c r="ACO2" s="277">
        <v>43130</v>
      </c>
      <c r="ACP2" s="277">
        <v>43131</v>
      </c>
      <c r="ACQ2" s="277">
        <v>43132</v>
      </c>
      <c r="ACR2" s="277">
        <v>43133</v>
      </c>
      <c r="ACS2" s="277">
        <v>43136</v>
      </c>
      <c r="ACT2" s="277">
        <v>43137</v>
      </c>
      <c r="ACU2" s="277">
        <v>43138</v>
      </c>
      <c r="ACV2" s="277">
        <v>43139</v>
      </c>
      <c r="ACW2" s="277">
        <v>43140</v>
      </c>
      <c r="ACX2" s="277">
        <v>43143</v>
      </c>
      <c r="ACY2" s="277">
        <v>43144</v>
      </c>
      <c r="ACZ2" s="277">
        <v>43145</v>
      </c>
      <c r="ADA2" s="277">
        <v>43146</v>
      </c>
      <c r="ADB2" s="277">
        <v>43150</v>
      </c>
      <c r="ADC2" s="277">
        <v>43151</v>
      </c>
      <c r="ADD2" s="277">
        <v>43152</v>
      </c>
      <c r="ADE2" s="277">
        <v>43153</v>
      </c>
      <c r="ADF2" s="277">
        <v>43154</v>
      </c>
      <c r="ADG2" s="277">
        <v>43157</v>
      </c>
      <c r="ADH2" s="277">
        <v>43158</v>
      </c>
      <c r="ADI2" s="277">
        <v>43159</v>
      </c>
      <c r="ADJ2" s="277">
        <v>43160</v>
      </c>
      <c r="ADK2" s="277">
        <v>43161</v>
      </c>
      <c r="ADL2" s="277">
        <v>43164</v>
      </c>
      <c r="ADM2" s="277">
        <v>43165</v>
      </c>
      <c r="ADN2" s="277">
        <v>43166</v>
      </c>
      <c r="ADO2" s="277">
        <v>43168</v>
      </c>
      <c r="ADP2" s="277">
        <v>43171</v>
      </c>
      <c r="ADQ2" s="277">
        <v>43172</v>
      </c>
      <c r="ADR2" s="277">
        <v>43173</v>
      </c>
      <c r="ADS2" s="277">
        <v>43174</v>
      </c>
      <c r="ADT2" s="277">
        <v>43175</v>
      </c>
      <c r="ADU2" s="277">
        <v>43178</v>
      </c>
      <c r="ADV2" s="277">
        <v>43179</v>
      </c>
      <c r="ADW2" s="277">
        <v>43180</v>
      </c>
      <c r="ADX2" s="277">
        <v>43181</v>
      </c>
      <c r="ADY2" s="277">
        <v>43182</v>
      </c>
      <c r="ADZ2" s="277">
        <v>43185</v>
      </c>
      <c r="AEA2" s="277">
        <v>43186</v>
      </c>
      <c r="AEB2" s="277">
        <v>43187</v>
      </c>
      <c r="AEC2" s="277">
        <v>43188</v>
      </c>
      <c r="AED2" s="277">
        <v>43189</v>
      </c>
      <c r="AEE2" s="277">
        <v>43192</v>
      </c>
      <c r="AEF2" s="277">
        <v>43193</v>
      </c>
      <c r="AEG2" s="277">
        <v>43194</v>
      </c>
      <c r="AEH2" s="277">
        <v>43195</v>
      </c>
      <c r="AEI2" s="277">
        <v>43196</v>
      </c>
      <c r="AEJ2" s="277">
        <v>43199</v>
      </c>
      <c r="AEK2" s="277">
        <v>43200</v>
      </c>
      <c r="AEL2" s="277">
        <v>43201</v>
      </c>
      <c r="AEM2" s="277">
        <v>43202</v>
      </c>
      <c r="AEN2" s="277">
        <v>43203</v>
      </c>
      <c r="AEO2" s="277">
        <v>43206</v>
      </c>
      <c r="AEP2" s="277">
        <v>43207</v>
      </c>
      <c r="AEQ2" s="277">
        <v>43208</v>
      </c>
      <c r="AER2" s="277">
        <v>43209</v>
      </c>
      <c r="AES2" s="277">
        <v>43210</v>
      </c>
      <c r="AET2" s="277">
        <v>43213</v>
      </c>
      <c r="AEU2" s="277">
        <v>43214</v>
      </c>
      <c r="AEV2" s="277">
        <v>43215</v>
      </c>
      <c r="AEW2" s="277">
        <v>43216</v>
      </c>
      <c r="AEX2" s="277">
        <v>43217</v>
      </c>
      <c r="AEY2" s="277">
        <v>43220</v>
      </c>
      <c r="AEZ2" s="277">
        <v>43221</v>
      </c>
      <c r="AFA2" s="277">
        <v>43222</v>
      </c>
      <c r="AFB2" s="277">
        <v>43223</v>
      </c>
      <c r="AFC2" s="277">
        <v>43224</v>
      </c>
      <c r="AFD2" s="277">
        <v>43227</v>
      </c>
      <c r="AFE2" s="277">
        <v>43228</v>
      </c>
      <c r="AFF2" s="277">
        <v>43229</v>
      </c>
      <c r="AFG2" s="277">
        <v>43230</v>
      </c>
      <c r="AFH2" s="277">
        <v>43231</v>
      </c>
      <c r="AFI2" s="277">
        <v>43234</v>
      </c>
      <c r="AFJ2" s="277">
        <v>43235</v>
      </c>
      <c r="AFK2" s="277">
        <v>43236</v>
      </c>
      <c r="AFL2" s="277">
        <v>43237</v>
      </c>
      <c r="AFM2" s="277">
        <v>43238</v>
      </c>
      <c r="AFN2" s="277">
        <v>43241</v>
      </c>
      <c r="AFO2" s="277">
        <v>43242</v>
      </c>
      <c r="AFP2" s="277">
        <v>43243</v>
      </c>
      <c r="AFQ2" s="277">
        <v>43244</v>
      </c>
      <c r="AFR2" s="277">
        <v>43245</v>
      </c>
      <c r="AFS2" s="277">
        <v>43248</v>
      </c>
      <c r="AFT2" s="277">
        <v>43249</v>
      </c>
      <c r="AFU2" s="277">
        <v>43250</v>
      </c>
      <c r="AFV2" s="277">
        <v>43251</v>
      </c>
      <c r="AFW2" s="277">
        <v>43255</v>
      </c>
      <c r="AFX2" s="277">
        <v>43256</v>
      </c>
      <c r="AFY2" s="277">
        <v>43257</v>
      </c>
      <c r="AFZ2" s="277">
        <v>43258</v>
      </c>
      <c r="AGA2" s="277">
        <v>43259</v>
      </c>
      <c r="AGB2" s="277">
        <v>43262</v>
      </c>
      <c r="AGC2" s="277">
        <v>43263</v>
      </c>
      <c r="AGD2" s="277">
        <v>43264</v>
      </c>
      <c r="AGE2" s="277">
        <v>43265</v>
      </c>
      <c r="AGF2" s="277">
        <v>43266</v>
      </c>
      <c r="AGG2" s="277">
        <v>43269</v>
      </c>
      <c r="AGH2" s="277">
        <v>43270</v>
      </c>
      <c r="AGI2" s="277">
        <v>43271</v>
      </c>
      <c r="AGJ2" s="277">
        <v>43272</v>
      </c>
      <c r="AGK2" s="277">
        <v>43273</v>
      </c>
      <c r="AGL2" s="277">
        <v>43276</v>
      </c>
      <c r="AGM2" s="277">
        <v>43277</v>
      </c>
      <c r="AGN2" s="277">
        <v>43278</v>
      </c>
      <c r="AGO2" s="277">
        <v>43279</v>
      </c>
      <c r="AGP2" s="277">
        <v>43280</v>
      </c>
      <c r="AGQ2" s="277">
        <v>43283</v>
      </c>
      <c r="AGR2" s="277">
        <v>43284</v>
      </c>
      <c r="AGS2" s="277">
        <v>43285</v>
      </c>
      <c r="AGT2" s="277">
        <v>43286</v>
      </c>
      <c r="AGU2" s="277">
        <v>43287</v>
      </c>
      <c r="AGV2" s="277">
        <v>43290</v>
      </c>
      <c r="AGW2" s="277">
        <v>43291</v>
      </c>
      <c r="AGX2" s="277">
        <v>43297</v>
      </c>
      <c r="AGY2" s="277">
        <v>43298</v>
      </c>
      <c r="AGZ2" s="277">
        <v>43299</v>
      </c>
      <c r="AHA2" s="277">
        <v>43300</v>
      </c>
      <c r="AHB2" s="277">
        <v>43301</v>
      </c>
      <c r="AHC2" s="279">
        <v>43304</v>
      </c>
      <c r="AHD2" s="279">
        <v>43305</v>
      </c>
      <c r="AHE2" s="279">
        <v>43306</v>
      </c>
      <c r="AHF2" s="279">
        <v>43307</v>
      </c>
      <c r="AHG2" s="279">
        <v>43308</v>
      </c>
      <c r="AHH2" s="279">
        <v>43311</v>
      </c>
      <c r="AHI2" s="279">
        <v>43312</v>
      </c>
      <c r="AHJ2" s="279">
        <v>43313</v>
      </c>
      <c r="AHK2" s="279">
        <v>43314</v>
      </c>
      <c r="AHL2" s="279">
        <v>43315</v>
      </c>
      <c r="AHM2" s="279">
        <v>43318</v>
      </c>
      <c r="AHN2" s="277">
        <v>43319</v>
      </c>
      <c r="AHO2" s="277">
        <v>43320</v>
      </c>
      <c r="AHP2" s="277">
        <v>43321</v>
      </c>
      <c r="AHQ2" s="277">
        <v>43322</v>
      </c>
      <c r="AHR2" s="277">
        <v>43323</v>
      </c>
      <c r="AHS2" s="277">
        <v>43324</v>
      </c>
      <c r="AHT2" s="277">
        <v>43325</v>
      </c>
      <c r="AHU2" s="277">
        <v>43326</v>
      </c>
      <c r="AHV2" s="277">
        <v>43327</v>
      </c>
      <c r="AHW2" s="277">
        <v>43328</v>
      </c>
      <c r="AHX2" s="277">
        <v>43329</v>
      </c>
      <c r="AHY2" s="277">
        <v>43330</v>
      </c>
      <c r="AHZ2" s="277">
        <v>43331</v>
      </c>
      <c r="AIA2" s="277">
        <v>43332</v>
      </c>
      <c r="AIB2" s="277">
        <v>43333</v>
      </c>
      <c r="AIC2" s="277">
        <v>43334</v>
      </c>
      <c r="AID2" s="277">
        <v>43334</v>
      </c>
      <c r="AIE2" s="277">
        <v>43336</v>
      </c>
      <c r="AIF2" s="277">
        <v>43339</v>
      </c>
      <c r="AIG2" s="277">
        <v>43340</v>
      </c>
      <c r="AIH2" s="277">
        <v>43341</v>
      </c>
      <c r="AII2" s="277">
        <v>43342</v>
      </c>
      <c r="AIJ2" s="277">
        <v>43343</v>
      </c>
      <c r="AIK2" s="277">
        <v>43346</v>
      </c>
      <c r="AIL2" s="277">
        <v>43347</v>
      </c>
      <c r="AIM2" s="277">
        <v>43348</v>
      </c>
      <c r="AIN2" s="277">
        <v>43349</v>
      </c>
      <c r="AIO2" s="277">
        <v>43350</v>
      </c>
      <c r="AIP2" s="277">
        <v>43353</v>
      </c>
      <c r="AIQ2" s="277">
        <v>43354</v>
      </c>
      <c r="AIR2" s="277">
        <v>43355</v>
      </c>
      <c r="AIS2" s="277">
        <v>43356</v>
      </c>
      <c r="AIT2" s="277">
        <v>43357</v>
      </c>
      <c r="AIU2" s="277">
        <v>43360</v>
      </c>
      <c r="AIV2" s="277">
        <v>43361</v>
      </c>
      <c r="AIW2" s="277">
        <v>43362</v>
      </c>
      <c r="AIX2" s="277">
        <v>43363</v>
      </c>
      <c r="AIY2" s="277">
        <v>43364</v>
      </c>
      <c r="AIZ2" s="277">
        <v>43367</v>
      </c>
      <c r="AJA2" s="277">
        <v>43368</v>
      </c>
      <c r="AJB2" s="277">
        <v>43369</v>
      </c>
      <c r="AJC2" s="277">
        <v>43370</v>
      </c>
      <c r="AJD2" s="277">
        <v>43371</v>
      </c>
      <c r="AJE2" s="277">
        <v>43374</v>
      </c>
      <c r="AJF2" s="277">
        <v>43375</v>
      </c>
      <c r="AJG2" s="277">
        <v>43376</v>
      </c>
      <c r="AJH2" s="277">
        <v>43377</v>
      </c>
      <c r="AJI2" s="277">
        <v>43378</v>
      </c>
      <c r="AJJ2" s="277">
        <v>43381</v>
      </c>
      <c r="AJK2" s="277">
        <v>43382</v>
      </c>
      <c r="AJL2" s="277">
        <v>43383</v>
      </c>
      <c r="AJM2" s="277">
        <v>43384</v>
      </c>
      <c r="AJN2" s="277">
        <v>43385</v>
      </c>
      <c r="AJO2" s="277">
        <v>43388</v>
      </c>
      <c r="AJP2" s="277">
        <v>43389</v>
      </c>
      <c r="AJQ2" s="277">
        <v>43390</v>
      </c>
      <c r="AJR2" s="277">
        <v>43391</v>
      </c>
      <c r="AJS2" s="277">
        <v>43392</v>
      </c>
      <c r="AJT2" s="277">
        <v>43395</v>
      </c>
      <c r="AJU2" s="277">
        <v>43396</v>
      </c>
      <c r="AJV2" s="277">
        <v>43397</v>
      </c>
      <c r="AJW2" s="277">
        <v>43398</v>
      </c>
      <c r="AJX2" s="277">
        <v>43399</v>
      </c>
      <c r="AJY2" s="277">
        <v>43402</v>
      </c>
      <c r="AJZ2" s="277">
        <v>43403</v>
      </c>
      <c r="AKA2" s="277">
        <v>43404</v>
      </c>
      <c r="AKB2" s="277">
        <v>43405</v>
      </c>
      <c r="AKC2" s="277">
        <v>43406</v>
      </c>
      <c r="AKD2" s="277">
        <v>43409</v>
      </c>
      <c r="AKE2" s="277">
        <v>43410</v>
      </c>
      <c r="AKF2" s="277">
        <v>43411</v>
      </c>
      <c r="AKG2" s="277">
        <v>43416</v>
      </c>
      <c r="AKH2" s="277">
        <v>43417</v>
      </c>
      <c r="AKI2" s="277">
        <v>43418</v>
      </c>
      <c r="AKJ2" s="277">
        <v>43419</v>
      </c>
      <c r="AKK2" s="277">
        <v>43420</v>
      </c>
      <c r="AKL2" s="277">
        <v>43421</v>
      </c>
      <c r="AKM2" s="277">
        <v>43423</v>
      </c>
      <c r="AKN2" s="277">
        <v>43424</v>
      </c>
      <c r="AKO2" s="277">
        <v>43425</v>
      </c>
      <c r="AKP2" s="277">
        <v>43426</v>
      </c>
      <c r="AKQ2" s="277">
        <v>43427</v>
      </c>
      <c r="AKR2" s="277">
        <v>43431</v>
      </c>
      <c r="AKS2" s="277">
        <v>43432</v>
      </c>
      <c r="AKT2" s="277">
        <v>43433</v>
      </c>
      <c r="AKU2" s="277">
        <v>43434</v>
      </c>
      <c r="AKV2" s="277">
        <v>43437</v>
      </c>
      <c r="AKW2" s="277">
        <v>43438</v>
      </c>
      <c r="AKX2" s="277">
        <v>43439</v>
      </c>
      <c r="AKY2" s="277">
        <v>43440</v>
      </c>
      <c r="AKZ2" s="277">
        <v>43441</v>
      </c>
      <c r="ALA2" s="277">
        <v>43444</v>
      </c>
      <c r="ALB2" s="277">
        <v>43445</v>
      </c>
      <c r="ALC2" s="277">
        <v>43446</v>
      </c>
      <c r="ALD2" s="277">
        <v>43447</v>
      </c>
      <c r="ALE2" s="277">
        <v>43448</v>
      </c>
      <c r="ALF2" s="277">
        <v>43451</v>
      </c>
      <c r="ALG2" s="277">
        <v>43452</v>
      </c>
      <c r="ALH2" s="277">
        <v>43453</v>
      </c>
      <c r="ALI2" s="277">
        <v>43454</v>
      </c>
      <c r="ALJ2" s="277">
        <v>43455</v>
      </c>
      <c r="ALK2" s="277">
        <v>43458</v>
      </c>
      <c r="ALL2" s="277">
        <v>43459</v>
      </c>
      <c r="ALM2" s="277">
        <v>43460</v>
      </c>
      <c r="ALN2" s="277">
        <v>43461</v>
      </c>
      <c r="ALO2" s="277">
        <v>43462</v>
      </c>
      <c r="ALP2" s="277">
        <v>43465</v>
      </c>
      <c r="ALQ2" s="277">
        <v>43467</v>
      </c>
      <c r="ALR2" s="277">
        <v>43468</v>
      </c>
      <c r="ALS2" s="277">
        <v>43469</v>
      </c>
      <c r="ALT2" s="277">
        <v>43472</v>
      </c>
      <c r="ALU2" s="277">
        <v>43473</v>
      </c>
      <c r="ALV2" s="277">
        <v>43474</v>
      </c>
      <c r="ALW2" s="277">
        <v>43475</v>
      </c>
      <c r="ALX2" s="277">
        <v>43476</v>
      </c>
      <c r="ALY2" s="277">
        <v>43479</v>
      </c>
      <c r="ALZ2" s="277">
        <v>43480</v>
      </c>
      <c r="AMA2" s="277">
        <v>43481</v>
      </c>
      <c r="AMB2" s="277">
        <v>43482</v>
      </c>
      <c r="AMC2" s="277">
        <v>43483</v>
      </c>
      <c r="AMD2" s="277">
        <v>43486</v>
      </c>
      <c r="AME2" s="277">
        <v>43487</v>
      </c>
      <c r="AMF2" s="277">
        <v>43488</v>
      </c>
      <c r="AMG2" s="277">
        <v>43489</v>
      </c>
      <c r="AMH2" s="277">
        <v>43490</v>
      </c>
      <c r="AMI2" s="277">
        <v>43493</v>
      </c>
      <c r="AMJ2" s="277">
        <v>43494</v>
      </c>
      <c r="AMK2" s="277">
        <v>43495</v>
      </c>
      <c r="AML2" s="277">
        <v>43496</v>
      </c>
      <c r="AMM2" s="277">
        <v>43497</v>
      </c>
      <c r="AMN2" s="277">
        <v>43498</v>
      </c>
      <c r="AMO2" s="277">
        <v>43500</v>
      </c>
      <c r="AMP2" s="277">
        <v>43507</v>
      </c>
      <c r="AMQ2" s="277">
        <v>43508</v>
      </c>
      <c r="AMR2" s="277">
        <v>43509</v>
      </c>
      <c r="AMS2" s="277">
        <v>43510</v>
      </c>
      <c r="AMT2" s="277">
        <v>43511</v>
      </c>
      <c r="AMU2" s="277">
        <v>43514</v>
      </c>
      <c r="AMV2" s="277">
        <v>43515</v>
      </c>
      <c r="AMW2" s="277">
        <v>43516</v>
      </c>
      <c r="AMX2" s="277">
        <v>43517</v>
      </c>
      <c r="AMY2" s="277">
        <v>43518</v>
      </c>
      <c r="AMZ2" s="277">
        <v>43521</v>
      </c>
      <c r="ANA2" s="277">
        <v>43522</v>
      </c>
      <c r="ANB2" s="277">
        <v>43523</v>
      </c>
      <c r="ANC2" s="277">
        <v>43524</v>
      </c>
      <c r="AND2" s="277">
        <v>43525</v>
      </c>
      <c r="ANE2" s="277">
        <v>43528</v>
      </c>
      <c r="ANF2" s="277">
        <v>43529</v>
      </c>
      <c r="ANG2" s="277">
        <v>43530</v>
      </c>
      <c r="ANH2" s="277">
        <v>43531</v>
      </c>
      <c r="ANI2" s="277">
        <v>43535</v>
      </c>
      <c r="ANJ2" s="277">
        <v>43536</v>
      </c>
      <c r="ANK2" s="277">
        <v>43537</v>
      </c>
      <c r="ANL2" s="277">
        <v>43538</v>
      </c>
      <c r="ANM2" s="277">
        <v>43539</v>
      </c>
      <c r="ANN2" s="277">
        <v>43542</v>
      </c>
      <c r="ANO2" s="277">
        <v>43543</v>
      </c>
      <c r="ANP2" s="277">
        <v>43544</v>
      </c>
      <c r="ANQ2" s="277">
        <v>43545</v>
      </c>
      <c r="ANR2" s="277">
        <v>43546</v>
      </c>
      <c r="ANS2" s="277">
        <v>43549</v>
      </c>
      <c r="ANT2" s="277">
        <v>43550</v>
      </c>
      <c r="ANU2" s="277">
        <v>43550</v>
      </c>
      <c r="ANV2" s="277">
        <v>43552</v>
      </c>
      <c r="ANW2" s="277">
        <v>43553</v>
      </c>
      <c r="ANX2" s="277">
        <v>43556</v>
      </c>
      <c r="ANY2" s="277">
        <v>43557</v>
      </c>
      <c r="ANZ2" s="277">
        <v>43558</v>
      </c>
      <c r="AOA2" s="277">
        <v>43559</v>
      </c>
      <c r="AOB2" s="277">
        <v>43560</v>
      </c>
      <c r="AOC2" s="277">
        <v>43563</v>
      </c>
      <c r="AOD2" s="277">
        <v>43564</v>
      </c>
      <c r="AOE2" s="277">
        <v>43565</v>
      </c>
      <c r="AOF2" s="277">
        <v>43566</v>
      </c>
      <c r="AOG2" s="277">
        <v>43567</v>
      </c>
      <c r="AOH2" s="277">
        <v>43570</v>
      </c>
      <c r="AOI2" s="277">
        <v>43571</v>
      </c>
      <c r="AOJ2" s="277">
        <v>43572</v>
      </c>
      <c r="AOK2" s="277">
        <v>43573</v>
      </c>
      <c r="AOL2" s="277">
        <v>43574</v>
      </c>
      <c r="AOM2" s="277">
        <v>43577</v>
      </c>
      <c r="AON2" s="277">
        <v>43578</v>
      </c>
      <c r="AOO2" s="277">
        <v>43579</v>
      </c>
      <c r="AOP2" s="277">
        <v>43580</v>
      </c>
      <c r="AOQ2" s="277">
        <v>43581</v>
      </c>
      <c r="AOR2" s="277">
        <v>43584</v>
      </c>
      <c r="AOS2" s="277">
        <v>43585</v>
      </c>
      <c r="AOT2" s="277">
        <v>43586</v>
      </c>
      <c r="AOU2" s="277">
        <v>43587</v>
      </c>
      <c r="AOV2" s="277">
        <v>43588</v>
      </c>
      <c r="AOW2" s="277">
        <v>43591</v>
      </c>
      <c r="AOX2" s="277">
        <v>43592</v>
      </c>
      <c r="AOY2" s="277">
        <v>43593</v>
      </c>
      <c r="AOZ2" s="277">
        <v>43594</v>
      </c>
      <c r="APA2" s="277">
        <v>43595</v>
      </c>
      <c r="APB2" s="277">
        <v>43598</v>
      </c>
      <c r="APC2" s="277">
        <v>43599</v>
      </c>
      <c r="APD2" s="277">
        <v>43600</v>
      </c>
      <c r="APE2" s="277">
        <v>43601</v>
      </c>
      <c r="APF2" s="277">
        <v>43602</v>
      </c>
      <c r="APG2" s="277">
        <v>43605</v>
      </c>
      <c r="APH2" s="277">
        <v>43606</v>
      </c>
      <c r="API2" s="277">
        <v>43607</v>
      </c>
      <c r="APJ2" s="277">
        <v>43608</v>
      </c>
      <c r="APK2" s="277">
        <v>43609</v>
      </c>
      <c r="APL2" s="277">
        <v>43612</v>
      </c>
      <c r="APM2" s="277">
        <v>43613</v>
      </c>
      <c r="APN2" s="277">
        <v>43614</v>
      </c>
      <c r="APO2" s="277">
        <v>43615</v>
      </c>
      <c r="APP2" s="277">
        <v>43616</v>
      </c>
      <c r="APQ2" s="277">
        <v>43619</v>
      </c>
      <c r="APR2" s="277">
        <v>43620</v>
      </c>
      <c r="APS2" s="277">
        <v>43621</v>
      </c>
      <c r="APT2" s="277">
        <v>43622</v>
      </c>
      <c r="APU2" s="277">
        <v>43623</v>
      </c>
      <c r="APV2" s="277">
        <v>43626</v>
      </c>
      <c r="APW2" s="277">
        <v>43627</v>
      </c>
      <c r="APX2" s="277">
        <v>43628</v>
      </c>
      <c r="APY2" s="277">
        <v>43629</v>
      </c>
      <c r="APZ2" s="277">
        <v>43630</v>
      </c>
      <c r="AQA2" s="277">
        <v>43633</v>
      </c>
      <c r="AQB2" s="277">
        <v>43634</v>
      </c>
      <c r="AQC2" s="277">
        <v>43635</v>
      </c>
      <c r="AQD2" s="277">
        <v>43636</v>
      </c>
      <c r="AQE2" s="277">
        <v>43637</v>
      </c>
      <c r="AQF2" s="277">
        <v>43640</v>
      </c>
      <c r="AQG2" s="277">
        <v>43641</v>
      </c>
      <c r="AQH2" s="277">
        <v>43642</v>
      </c>
      <c r="AQI2" s="277">
        <v>43643</v>
      </c>
      <c r="AQJ2" s="277">
        <v>43644</v>
      </c>
      <c r="AQK2" s="277">
        <v>43647</v>
      </c>
      <c r="AQL2" s="277">
        <v>43648</v>
      </c>
      <c r="AQM2" s="277">
        <v>43649</v>
      </c>
      <c r="AQN2" s="277">
        <v>43650</v>
      </c>
      <c r="AQO2" s="277">
        <v>43651</v>
      </c>
      <c r="AQP2" s="277">
        <v>43654</v>
      </c>
      <c r="AQQ2" s="277">
        <v>43655</v>
      </c>
      <c r="AQR2" s="277">
        <v>43656</v>
      </c>
      <c r="AQS2" s="277">
        <v>43662</v>
      </c>
      <c r="AQT2" s="277">
        <v>43663</v>
      </c>
      <c r="AQU2" s="277">
        <v>43664</v>
      </c>
      <c r="AQV2" s="277">
        <v>43665</v>
      </c>
      <c r="AQW2" s="277">
        <v>43668</v>
      </c>
      <c r="AQX2" s="277">
        <v>43669</v>
      </c>
      <c r="AQY2" s="277">
        <v>43670</v>
      </c>
      <c r="AQZ2" s="277">
        <v>43671</v>
      </c>
      <c r="ARA2" s="277">
        <v>43672</v>
      </c>
      <c r="ARB2" s="277">
        <v>43675</v>
      </c>
      <c r="ARC2" s="277">
        <v>43676</v>
      </c>
      <c r="ARD2" s="277">
        <v>43677</v>
      </c>
      <c r="ARE2" s="277">
        <v>43678</v>
      </c>
      <c r="ARF2" s="277">
        <v>43679</v>
      </c>
      <c r="ARG2" s="277">
        <v>43682</v>
      </c>
      <c r="ARH2" s="277">
        <v>43683</v>
      </c>
      <c r="ARI2" s="277">
        <v>43684</v>
      </c>
      <c r="ARJ2" s="277">
        <v>43685</v>
      </c>
      <c r="ARK2" s="277">
        <v>43686</v>
      </c>
      <c r="ARL2" s="277">
        <v>43689</v>
      </c>
      <c r="ARM2" s="277">
        <v>43690</v>
      </c>
      <c r="ARN2" s="277">
        <v>43691</v>
      </c>
      <c r="ARO2" s="277">
        <v>43692</v>
      </c>
      <c r="ARP2" s="277">
        <v>43693</v>
      </c>
      <c r="ARQ2" s="277">
        <v>43696</v>
      </c>
      <c r="ARR2" s="277">
        <v>43697</v>
      </c>
      <c r="ARS2" s="277">
        <v>43698</v>
      </c>
      <c r="ART2" s="277">
        <v>43699</v>
      </c>
      <c r="ARU2" s="277">
        <v>43700</v>
      </c>
      <c r="ARV2" s="277">
        <v>43703</v>
      </c>
      <c r="ARW2" s="277">
        <v>43704</v>
      </c>
      <c r="ARX2" s="277">
        <v>43705</v>
      </c>
      <c r="ARY2" s="277">
        <v>43706</v>
      </c>
      <c r="ARZ2" s="277">
        <v>43707</v>
      </c>
      <c r="ASA2" s="277">
        <v>43710</v>
      </c>
      <c r="ASB2" s="277">
        <v>43712</v>
      </c>
      <c r="ASC2" s="277">
        <v>43713</v>
      </c>
      <c r="ASD2" s="277">
        <v>43714</v>
      </c>
      <c r="ASE2" s="277">
        <v>43715</v>
      </c>
      <c r="ASF2" s="277">
        <v>43717</v>
      </c>
      <c r="ASG2" s="277">
        <v>43718</v>
      </c>
      <c r="ASH2" s="277">
        <v>43719</v>
      </c>
      <c r="ASI2" s="277">
        <v>43720</v>
      </c>
      <c r="ASJ2" s="277">
        <v>43721</v>
      </c>
      <c r="ASK2" s="277">
        <v>43724</v>
      </c>
      <c r="ASL2" s="277">
        <v>43725</v>
      </c>
      <c r="ASM2" s="277">
        <v>43726</v>
      </c>
      <c r="ASN2" s="277">
        <v>43727</v>
      </c>
      <c r="ASO2" s="277">
        <v>43728</v>
      </c>
      <c r="ASP2" s="277">
        <v>43731</v>
      </c>
      <c r="ASQ2" s="277">
        <v>43732</v>
      </c>
      <c r="ASR2" s="277">
        <v>43733</v>
      </c>
      <c r="ASS2" s="277">
        <v>43734</v>
      </c>
      <c r="AST2" s="277">
        <v>43735</v>
      </c>
      <c r="ASU2" s="277">
        <v>43738</v>
      </c>
      <c r="ASV2" s="277">
        <v>43739</v>
      </c>
      <c r="ASW2" s="277">
        <v>43740</v>
      </c>
      <c r="ASX2" s="277">
        <v>43741</v>
      </c>
      <c r="ASY2" s="277">
        <v>43742</v>
      </c>
      <c r="ASZ2" s="277">
        <v>43745</v>
      </c>
      <c r="ATA2" s="277">
        <v>43746</v>
      </c>
      <c r="ATB2" s="277">
        <v>43747</v>
      </c>
      <c r="ATC2" s="277">
        <v>43748</v>
      </c>
      <c r="ATD2" s="277">
        <v>43749</v>
      </c>
      <c r="ATE2" s="277">
        <v>43752</v>
      </c>
      <c r="ATF2" s="277">
        <v>43753</v>
      </c>
      <c r="ATG2" s="277">
        <v>43754</v>
      </c>
      <c r="ATH2" s="277">
        <v>43755</v>
      </c>
      <c r="ATI2" s="277">
        <v>43756</v>
      </c>
      <c r="ATJ2" s="277">
        <v>43759</v>
      </c>
      <c r="ATK2" s="277">
        <v>43760</v>
      </c>
      <c r="ATL2" s="277">
        <v>43761</v>
      </c>
      <c r="ATM2" s="277">
        <v>43762</v>
      </c>
      <c r="ATN2" s="277">
        <v>43763</v>
      </c>
      <c r="ATO2" s="277">
        <v>43766</v>
      </c>
      <c r="ATP2" s="277">
        <v>43767</v>
      </c>
      <c r="ATQ2" s="277">
        <v>43768</v>
      </c>
      <c r="ATR2" s="277">
        <v>43769</v>
      </c>
      <c r="ATS2" s="277">
        <v>43770</v>
      </c>
      <c r="ATT2" s="277">
        <v>43773</v>
      </c>
      <c r="ATU2" s="277">
        <v>43774</v>
      </c>
      <c r="ATV2" s="277">
        <v>43775</v>
      </c>
      <c r="ATW2" s="277">
        <v>43776</v>
      </c>
      <c r="ATX2" s="277">
        <v>43777</v>
      </c>
      <c r="ATY2" s="277">
        <v>43780</v>
      </c>
      <c r="ATZ2" s="277">
        <v>43781</v>
      </c>
      <c r="AUA2" s="277">
        <v>43782</v>
      </c>
      <c r="AUB2" s="277">
        <v>43783</v>
      </c>
      <c r="AUC2" s="277">
        <v>43784</v>
      </c>
      <c r="AUD2" s="277">
        <v>43787</v>
      </c>
      <c r="AUE2" s="277">
        <v>43788</v>
      </c>
      <c r="AUF2" s="277">
        <v>43789</v>
      </c>
      <c r="AUG2" s="277">
        <v>43790</v>
      </c>
      <c r="AUH2" s="277">
        <v>43791</v>
      </c>
      <c r="AUI2" s="277">
        <v>43794</v>
      </c>
      <c r="AUJ2" s="277">
        <v>43797</v>
      </c>
      <c r="AUK2" s="277">
        <v>43798</v>
      </c>
      <c r="AUL2" s="277">
        <v>43801</v>
      </c>
      <c r="AUM2" s="277">
        <v>43802</v>
      </c>
      <c r="AUN2" s="277">
        <v>43803</v>
      </c>
      <c r="AUO2" s="277">
        <v>43804</v>
      </c>
      <c r="AUP2" s="277">
        <v>43805</v>
      </c>
      <c r="AUQ2" s="277">
        <v>43808</v>
      </c>
      <c r="AUR2" s="277">
        <v>43809</v>
      </c>
      <c r="AUS2" s="277">
        <v>43810</v>
      </c>
      <c r="AUT2" s="277">
        <v>43811</v>
      </c>
      <c r="AUU2" s="277">
        <v>43812</v>
      </c>
      <c r="AUV2" s="277">
        <v>43815</v>
      </c>
      <c r="AUW2" s="277">
        <v>43816</v>
      </c>
      <c r="AUX2" s="277">
        <v>43817</v>
      </c>
      <c r="AUY2" s="277">
        <v>43818</v>
      </c>
      <c r="AUZ2" s="277">
        <v>43819</v>
      </c>
      <c r="AVA2" s="277">
        <v>43822</v>
      </c>
      <c r="AVB2" s="277">
        <v>43823</v>
      </c>
      <c r="AVC2" s="277">
        <v>43824</v>
      </c>
      <c r="AVD2" s="277">
        <v>43825</v>
      </c>
      <c r="AVE2" s="277">
        <v>43826</v>
      </c>
      <c r="AVF2" s="277">
        <v>43829</v>
      </c>
      <c r="AVG2" s="277">
        <v>43830</v>
      </c>
      <c r="AVH2" s="277">
        <v>43832</v>
      </c>
      <c r="AVI2" s="277">
        <v>43833</v>
      </c>
      <c r="AVJ2" s="277">
        <v>43836</v>
      </c>
      <c r="AVK2" s="277">
        <v>43837</v>
      </c>
      <c r="AVL2" s="277">
        <v>43838</v>
      </c>
      <c r="AVM2" s="277">
        <v>43839</v>
      </c>
      <c r="AVN2" s="277">
        <v>43840</v>
      </c>
      <c r="AVO2" s="277">
        <v>43843</v>
      </c>
      <c r="AVP2" s="277">
        <v>43844</v>
      </c>
      <c r="AVQ2" s="277">
        <v>43845</v>
      </c>
      <c r="AVR2" s="277">
        <v>43846</v>
      </c>
      <c r="AVS2" s="277">
        <v>43847</v>
      </c>
      <c r="AVT2" s="277">
        <v>43850</v>
      </c>
      <c r="AVU2" s="277">
        <v>43851</v>
      </c>
      <c r="AVV2" s="277">
        <v>43852</v>
      </c>
      <c r="AVW2" s="277">
        <v>43853</v>
      </c>
      <c r="AVX2" s="277">
        <v>43854</v>
      </c>
      <c r="AVY2" s="277">
        <v>43857</v>
      </c>
      <c r="AVZ2" s="277">
        <v>43858</v>
      </c>
      <c r="AWA2" s="277">
        <v>43859</v>
      </c>
      <c r="AWB2" s="277">
        <v>43860</v>
      </c>
      <c r="AWC2" s="277">
        <v>43861</v>
      </c>
      <c r="AWD2" s="277">
        <v>43864</v>
      </c>
      <c r="AWE2" s="277">
        <v>43865</v>
      </c>
      <c r="AWF2" s="277">
        <v>43866</v>
      </c>
      <c r="AWG2" s="277">
        <v>43867</v>
      </c>
      <c r="AWH2" s="277">
        <v>43868</v>
      </c>
      <c r="AWI2" s="277">
        <v>43871</v>
      </c>
      <c r="AWJ2" s="277">
        <v>43872</v>
      </c>
      <c r="AWK2" s="277">
        <v>43873</v>
      </c>
      <c r="AWL2" s="277">
        <v>43874</v>
      </c>
      <c r="AWM2" s="277">
        <v>43875</v>
      </c>
      <c r="AWN2" s="277">
        <v>43878</v>
      </c>
      <c r="AWO2" s="277">
        <v>43879</v>
      </c>
      <c r="AWP2" s="277">
        <v>43880</v>
      </c>
      <c r="AWQ2" s="277">
        <v>43881</v>
      </c>
      <c r="AWR2" s="277">
        <v>43882</v>
      </c>
      <c r="AWS2" s="277">
        <v>43888</v>
      </c>
      <c r="AWT2" s="277">
        <v>43889</v>
      </c>
      <c r="AWU2" s="277">
        <v>43892</v>
      </c>
      <c r="AWV2" s="277">
        <v>43893</v>
      </c>
      <c r="AWW2" s="277">
        <v>43894</v>
      </c>
      <c r="AWX2" s="277">
        <v>43895</v>
      </c>
      <c r="AWY2" s="277">
        <v>43896</v>
      </c>
      <c r="AWZ2" s="277">
        <v>43899</v>
      </c>
      <c r="AXA2" s="277">
        <v>43900</v>
      </c>
      <c r="AXB2" s="277">
        <v>43901</v>
      </c>
      <c r="AXC2" s="277">
        <v>43902</v>
      </c>
      <c r="AXD2" s="277">
        <v>43903</v>
      </c>
      <c r="AXE2" s="277">
        <v>43906</v>
      </c>
      <c r="AXF2" s="277">
        <v>43907</v>
      </c>
      <c r="AXG2" s="277">
        <v>43908</v>
      </c>
      <c r="AXH2" s="277">
        <v>43909</v>
      </c>
      <c r="AXI2" s="277">
        <v>43910</v>
      </c>
      <c r="AXJ2" s="277">
        <v>43913</v>
      </c>
      <c r="AXK2" s="277">
        <v>43914</v>
      </c>
      <c r="AXL2" s="277">
        <v>43915</v>
      </c>
      <c r="AXM2" s="277">
        <v>43916</v>
      </c>
      <c r="AXN2" s="277">
        <v>43917</v>
      </c>
      <c r="AXO2" s="277">
        <v>43920</v>
      </c>
      <c r="AXP2" s="277">
        <v>43921</v>
      </c>
      <c r="AXQ2" s="277">
        <v>43922</v>
      </c>
      <c r="AXR2" s="277">
        <v>43923</v>
      </c>
      <c r="AXS2" s="277">
        <v>43924</v>
      </c>
      <c r="AXT2" s="277">
        <v>43927</v>
      </c>
      <c r="AXU2" s="277">
        <v>43928</v>
      </c>
      <c r="AXV2" s="277">
        <v>43929</v>
      </c>
      <c r="AXW2" s="277">
        <v>43930</v>
      </c>
      <c r="AXX2" s="277">
        <v>43931</v>
      </c>
      <c r="AXY2" s="277">
        <v>43934</v>
      </c>
      <c r="AXZ2" s="277">
        <v>43935</v>
      </c>
      <c r="AYA2" s="277">
        <v>43936</v>
      </c>
      <c r="AYB2" s="277">
        <v>43937</v>
      </c>
      <c r="AYC2" s="277">
        <v>43938</v>
      </c>
      <c r="AYD2" s="277">
        <v>43941</v>
      </c>
      <c r="AYE2" s="277">
        <v>43942</v>
      </c>
      <c r="AYF2" s="277">
        <v>43943</v>
      </c>
      <c r="AYG2" s="277">
        <v>43944</v>
      </c>
      <c r="AYH2" s="277">
        <v>43945</v>
      </c>
      <c r="AYI2" s="277">
        <v>43948</v>
      </c>
      <c r="AYJ2" s="277">
        <v>43949</v>
      </c>
      <c r="AYK2" s="277">
        <v>43950</v>
      </c>
      <c r="AYL2" s="277">
        <v>43951</v>
      </c>
      <c r="AYM2" s="277">
        <v>43952</v>
      </c>
      <c r="AYN2" s="277">
        <v>43955</v>
      </c>
      <c r="AYO2" s="277">
        <v>43956</v>
      </c>
      <c r="AYP2" s="277">
        <v>43957</v>
      </c>
      <c r="AYQ2" s="277">
        <v>43958</v>
      </c>
      <c r="AYR2" s="277">
        <v>43959</v>
      </c>
      <c r="AYS2" s="277">
        <v>43962</v>
      </c>
      <c r="AYT2" s="277">
        <v>43963</v>
      </c>
      <c r="AYU2" s="277">
        <v>43964</v>
      </c>
      <c r="AYV2" s="277">
        <v>43965</v>
      </c>
      <c r="AYW2" s="277">
        <v>43966</v>
      </c>
      <c r="AYX2" s="277">
        <v>43969</v>
      </c>
      <c r="AYY2" s="277">
        <v>43970</v>
      </c>
      <c r="AYZ2" s="277">
        <v>43971</v>
      </c>
      <c r="AZA2" s="277">
        <v>43972</v>
      </c>
      <c r="AZB2" s="277">
        <v>43973</v>
      </c>
      <c r="AZC2" s="277">
        <v>43976</v>
      </c>
      <c r="AZD2" s="277">
        <v>43977</v>
      </c>
      <c r="AZE2" s="277">
        <v>43978</v>
      </c>
      <c r="AZF2" s="277">
        <v>43979</v>
      </c>
      <c r="AZG2" s="277">
        <v>43980</v>
      </c>
      <c r="AZH2" s="277">
        <v>43984</v>
      </c>
      <c r="AZI2" s="277">
        <v>43985</v>
      </c>
      <c r="AZJ2" s="277">
        <v>43986</v>
      </c>
      <c r="AZK2" s="277">
        <v>43990</v>
      </c>
      <c r="AZL2" s="277">
        <v>43991</v>
      </c>
      <c r="AZM2" s="277">
        <v>43992</v>
      </c>
      <c r="AZN2" s="277">
        <v>43993</v>
      </c>
      <c r="AZO2" s="277">
        <v>43994</v>
      </c>
      <c r="AZP2" s="277">
        <v>43997</v>
      </c>
      <c r="AZQ2" s="277">
        <v>43998</v>
      </c>
      <c r="AZR2" s="277">
        <v>43999</v>
      </c>
      <c r="AZS2" s="277">
        <v>44000</v>
      </c>
      <c r="AZT2" s="277">
        <v>44001</v>
      </c>
      <c r="AZU2" s="277">
        <v>44004</v>
      </c>
      <c r="AZV2" s="277">
        <v>44005</v>
      </c>
      <c r="AZW2" s="277">
        <v>44007</v>
      </c>
      <c r="AZX2" s="277">
        <v>44008</v>
      </c>
      <c r="AZY2" s="277">
        <v>44011</v>
      </c>
      <c r="AZZ2" s="277">
        <v>44012</v>
      </c>
      <c r="BAA2" s="277">
        <v>44013</v>
      </c>
      <c r="BAB2" s="277">
        <v>44014</v>
      </c>
      <c r="BAC2" s="277">
        <v>44015</v>
      </c>
      <c r="BAD2" s="277">
        <v>44018</v>
      </c>
      <c r="BAE2" s="277">
        <v>44019</v>
      </c>
      <c r="BAF2" s="277">
        <v>44020</v>
      </c>
      <c r="BAG2" s="277">
        <v>44021</v>
      </c>
      <c r="BAH2" s="277">
        <v>44022</v>
      </c>
      <c r="BAI2" s="277">
        <v>44028</v>
      </c>
      <c r="BAJ2" s="277">
        <v>44029</v>
      </c>
      <c r="BAK2" s="277">
        <v>44032</v>
      </c>
      <c r="BAL2" s="277">
        <v>44033</v>
      </c>
      <c r="BAM2" s="277">
        <v>44034</v>
      </c>
      <c r="BAN2" s="277">
        <v>44035</v>
      </c>
      <c r="BAO2" s="277">
        <v>44036</v>
      </c>
      <c r="BAP2" s="277">
        <v>44039</v>
      </c>
      <c r="BAQ2" s="277">
        <v>44040</v>
      </c>
      <c r="BAR2" s="277">
        <v>44041</v>
      </c>
      <c r="BAS2" s="277">
        <v>44042</v>
      </c>
      <c r="BAT2" s="277">
        <v>44043</v>
      </c>
      <c r="BAU2" s="277">
        <v>44046</v>
      </c>
      <c r="BAV2" s="277">
        <v>44047</v>
      </c>
      <c r="BAW2" s="277">
        <v>44048</v>
      </c>
      <c r="BAX2" s="277">
        <v>44049</v>
      </c>
      <c r="BAY2" s="277">
        <v>44050</v>
      </c>
      <c r="BAZ2" s="277">
        <v>44053</v>
      </c>
      <c r="BBA2" s="277">
        <v>44054</v>
      </c>
      <c r="BBB2" s="277">
        <v>44055</v>
      </c>
      <c r="BBC2" s="277">
        <v>44056</v>
      </c>
      <c r="BBD2" s="277">
        <v>44057</v>
      </c>
      <c r="BBE2" s="277">
        <v>44060</v>
      </c>
      <c r="BBF2" s="277">
        <v>44061</v>
      </c>
      <c r="BBG2" s="277">
        <v>44062</v>
      </c>
      <c r="BBH2" s="277">
        <v>44063</v>
      </c>
      <c r="BBI2" s="277">
        <v>44064</v>
      </c>
      <c r="BBJ2" s="277">
        <v>44067</v>
      </c>
      <c r="BBK2" s="277">
        <v>44068</v>
      </c>
      <c r="BBL2" s="277">
        <v>44069</v>
      </c>
      <c r="BBM2" s="277">
        <v>44070</v>
      </c>
      <c r="BBN2" s="277">
        <v>44071</v>
      </c>
      <c r="BBO2" s="277">
        <v>44074</v>
      </c>
      <c r="BBP2" s="277">
        <v>44075</v>
      </c>
      <c r="BBQ2" s="277">
        <v>44076</v>
      </c>
      <c r="BBR2" s="277">
        <v>44077</v>
      </c>
      <c r="BBS2" s="277">
        <v>44078</v>
      </c>
      <c r="BBT2" s="277">
        <v>44081</v>
      </c>
      <c r="BBU2" s="277">
        <v>44082</v>
      </c>
      <c r="BBV2" s="277">
        <v>44083</v>
      </c>
      <c r="BBW2" s="277">
        <v>44084</v>
      </c>
      <c r="BBX2" s="277">
        <v>44085</v>
      </c>
      <c r="BBY2" s="277">
        <v>44088</v>
      </c>
      <c r="BBZ2" s="277">
        <v>44089</v>
      </c>
      <c r="BCA2" s="277">
        <v>44090</v>
      </c>
      <c r="BCB2" s="277">
        <v>44091</v>
      </c>
      <c r="BCC2" s="277">
        <v>44092</v>
      </c>
      <c r="BCD2" s="277">
        <v>44095</v>
      </c>
      <c r="BCE2" s="277">
        <v>44096</v>
      </c>
      <c r="BCF2" s="277">
        <v>44097</v>
      </c>
      <c r="BCG2" s="277">
        <v>44098</v>
      </c>
      <c r="BCH2" s="277">
        <v>44099</v>
      </c>
      <c r="BCI2" s="277">
        <v>44102</v>
      </c>
      <c r="BCJ2" s="277">
        <v>44103</v>
      </c>
      <c r="BCK2" s="277">
        <v>44104</v>
      </c>
      <c r="BCL2" s="277">
        <v>44105</v>
      </c>
      <c r="BCM2" s="277">
        <v>44106</v>
      </c>
      <c r="BCN2" s="277">
        <v>44109</v>
      </c>
      <c r="BCO2" s="277">
        <v>44110</v>
      </c>
      <c r="BCP2" s="277">
        <v>44111</v>
      </c>
      <c r="BCQ2" s="277">
        <v>44112</v>
      </c>
      <c r="BCR2" s="277">
        <v>44113</v>
      </c>
      <c r="BCS2" s="277">
        <v>44116</v>
      </c>
      <c r="BCT2" s="277">
        <v>44117</v>
      </c>
      <c r="BCU2" s="277">
        <v>44118</v>
      </c>
      <c r="BCV2" s="277">
        <v>44120</v>
      </c>
      <c r="BCW2" s="277">
        <v>44123</v>
      </c>
      <c r="BCX2" s="277">
        <v>44124</v>
      </c>
      <c r="BCY2" s="277">
        <v>44125</v>
      </c>
      <c r="BCZ2" s="277">
        <v>44126</v>
      </c>
      <c r="BDA2" s="277">
        <v>44127</v>
      </c>
      <c r="BDB2" s="277">
        <v>44130</v>
      </c>
      <c r="BDC2" s="277">
        <v>44131</v>
      </c>
      <c r="BDD2" s="277">
        <v>44132</v>
      </c>
      <c r="BDE2" s="277">
        <v>44133</v>
      </c>
      <c r="BDF2" s="277">
        <v>44134</v>
      </c>
      <c r="BDG2" s="277">
        <v>44137</v>
      </c>
      <c r="BDH2" s="277">
        <v>44138</v>
      </c>
      <c r="BDI2" s="277">
        <v>44139</v>
      </c>
      <c r="BDJ2" s="277">
        <v>44140</v>
      </c>
      <c r="BDK2" s="277">
        <v>44141</v>
      </c>
      <c r="BDL2" s="277">
        <v>44144</v>
      </c>
      <c r="BDM2" s="277">
        <v>44145</v>
      </c>
      <c r="BDN2" s="277">
        <v>44146</v>
      </c>
      <c r="BDO2" s="277">
        <v>44147</v>
      </c>
      <c r="BDP2" s="277">
        <v>44148</v>
      </c>
      <c r="BDQ2" s="277">
        <v>44152</v>
      </c>
      <c r="BDR2" s="277">
        <v>44153</v>
      </c>
      <c r="BDS2" s="277">
        <v>44154</v>
      </c>
      <c r="BDT2" s="277">
        <v>44155</v>
      </c>
      <c r="BDU2" s="277">
        <v>44158</v>
      </c>
      <c r="BDV2" s="277">
        <v>44159</v>
      </c>
      <c r="BDW2" s="277">
        <v>44160</v>
      </c>
      <c r="BDX2" s="277">
        <v>44161</v>
      </c>
      <c r="BDY2" s="277">
        <v>44162</v>
      </c>
      <c r="BDZ2" s="277">
        <v>44165</v>
      </c>
      <c r="BEA2" s="280">
        <v>44166</v>
      </c>
      <c r="BEB2" s="280">
        <v>44167</v>
      </c>
      <c r="BEC2" s="280">
        <v>44168</v>
      </c>
      <c r="BED2" s="280">
        <v>44169</v>
      </c>
      <c r="BEE2" s="280">
        <v>44172</v>
      </c>
      <c r="BEF2" s="280">
        <v>44173</v>
      </c>
      <c r="BEG2" s="280">
        <v>44174</v>
      </c>
      <c r="BEH2" s="281" t="s">
        <v>174</v>
      </c>
      <c r="BEI2" s="281" t="s">
        <v>174</v>
      </c>
      <c r="BEJ2" s="281" t="s">
        <v>174</v>
      </c>
      <c r="BEK2" s="281" t="s">
        <v>174</v>
      </c>
      <c r="BEL2" s="281" t="s">
        <v>174</v>
      </c>
      <c r="BEM2" s="281" t="s">
        <v>174</v>
      </c>
      <c r="BEN2" s="281" t="s">
        <v>174</v>
      </c>
      <c r="BEO2" s="281" t="s">
        <v>174</v>
      </c>
      <c r="BEP2" s="281" t="s">
        <v>174</v>
      </c>
      <c r="BEQ2" s="281" t="s">
        <v>174</v>
      </c>
      <c r="BER2" s="281" t="s">
        <v>174</v>
      </c>
      <c r="BES2" s="281" t="s">
        <v>174</v>
      </c>
      <c r="BET2" s="281" t="s">
        <v>174</v>
      </c>
      <c r="BEU2" s="281" t="s">
        <v>174</v>
      </c>
      <c r="BEV2" s="281" t="s">
        <v>174</v>
      </c>
      <c r="BEW2" s="202">
        <v>44200</v>
      </c>
      <c r="BEX2" s="202">
        <v>44201</v>
      </c>
      <c r="BEY2" s="202">
        <v>44202</v>
      </c>
      <c r="BEZ2" s="202">
        <v>44203</v>
      </c>
      <c r="BFA2" s="202">
        <v>44204</v>
      </c>
      <c r="BFB2" s="202">
        <v>44207</v>
      </c>
      <c r="BFC2" s="202">
        <v>44208</v>
      </c>
      <c r="BFD2" s="202">
        <v>44209</v>
      </c>
      <c r="BFE2" s="202">
        <v>44210</v>
      </c>
      <c r="BFF2" s="202">
        <v>44211</v>
      </c>
      <c r="BFG2" s="202">
        <v>44214</v>
      </c>
      <c r="BFH2" s="202">
        <v>44215</v>
      </c>
      <c r="BFI2" s="202">
        <v>44216</v>
      </c>
      <c r="BFJ2" s="202">
        <v>44217</v>
      </c>
      <c r="BFK2" s="202">
        <v>44218</v>
      </c>
      <c r="BFL2" s="202">
        <v>44221</v>
      </c>
      <c r="BFM2" s="202">
        <v>44222</v>
      </c>
      <c r="BFN2" s="202">
        <v>44223</v>
      </c>
      <c r="BFO2" s="202">
        <v>44224</v>
      </c>
      <c r="BFP2" s="202">
        <v>44225</v>
      </c>
      <c r="BFQ2" s="202">
        <v>44228</v>
      </c>
      <c r="BFR2" s="202">
        <v>44229</v>
      </c>
      <c r="BFS2" s="202">
        <v>44230</v>
      </c>
      <c r="BFT2" s="202">
        <v>44231</v>
      </c>
      <c r="BFU2" s="202">
        <v>44232</v>
      </c>
      <c r="BFV2" s="202">
        <v>44235</v>
      </c>
      <c r="BFW2" s="202">
        <v>44236</v>
      </c>
      <c r="BFX2" s="202">
        <v>44237</v>
      </c>
      <c r="BFY2" s="202">
        <v>44238</v>
      </c>
      <c r="BFZ2" s="202">
        <v>44242</v>
      </c>
      <c r="BGA2" s="202">
        <v>44243</v>
      </c>
      <c r="BGB2" s="202">
        <v>44244</v>
      </c>
      <c r="BGC2" s="202">
        <v>44245</v>
      </c>
      <c r="BGD2" s="202">
        <v>44246</v>
      </c>
      <c r="BGE2" s="202">
        <v>44249</v>
      </c>
      <c r="BGF2" s="202">
        <v>44250</v>
      </c>
      <c r="BGG2" s="202">
        <v>44251</v>
      </c>
      <c r="BGH2" s="202">
        <v>44252</v>
      </c>
      <c r="BGI2" s="202">
        <v>44253</v>
      </c>
      <c r="BGJ2" s="196">
        <v>44256</v>
      </c>
      <c r="BGK2" s="196">
        <v>44257</v>
      </c>
      <c r="BGL2" s="196">
        <v>44258</v>
      </c>
      <c r="BGM2" s="196">
        <v>44259</v>
      </c>
      <c r="BGN2" s="196">
        <v>44260</v>
      </c>
      <c r="BGO2" s="196">
        <v>44264</v>
      </c>
      <c r="BGP2" s="196">
        <v>44265</v>
      </c>
      <c r="BGQ2" s="196">
        <v>44266</v>
      </c>
      <c r="BGR2" s="196">
        <v>44267</v>
      </c>
      <c r="BGS2" s="196">
        <v>44270</v>
      </c>
      <c r="BGT2" s="196">
        <v>44271</v>
      </c>
      <c r="BGU2" s="196">
        <v>44272</v>
      </c>
      <c r="BGV2" s="196">
        <v>44273</v>
      </c>
      <c r="BGW2" s="196">
        <v>44274</v>
      </c>
      <c r="BGX2" s="196">
        <v>44277</v>
      </c>
      <c r="BGY2" s="196">
        <v>44278</v>
      </c>
      <c r="BGZ2" s="196">
        <v>44279</v>
      </c>
      <c r="BHA2" s="196">
        <v>44280</v>
      </c>
      <c r="BHB2" s="196">
        <v>44281</v>
      </c>
      <c r="BHC2" s="196">
        <v>44284</v>
      </c>
      <c r="BHD2" s="196">
        <v>44285</v>
      </c>
      <c r="BHE2" s="196">
        <v>44286</v>
      </c>
      <c r="BHF2" s="196">
        <v>44287</v>
      </c>
      <c r="BHG2" s="196">
        <v>44288</v>
      </c>
      <c r="BHH2" s="196">
        <v>44291</v>
      </c>
      <c r="BHI2" s="196">
        <v>44292</v>
      </c>
      <c r="BHJ2" s="196">
        <v>44293</v>
      </c>
      <c r="BHK2" s="196">
        <v>44294</v>
      </c>
      <c r="BHL2" s="196">
        <v>44295</v>
      </c>
      <c r="BHM2" s="196">
        <v>44298</v>
      </c>
      <c r="BHN2" s="196">
        <v>44299</v>
      </c>
      <c r="BHO2" s="196">
        <v>44300</v>
      </c>
      <c r="BHP2" s="196">
        <v>44301</v>
      </c>
      <c r="BHQ2" s="196">
        <v>44302</v>
      </c>
      <c r="BHR2" s="196">
        <v>44305</v>
      </c>
      <c r="BHS2" s="196">
        <v>44306</v>
      </c>
      <c r="BHT2" s="196">
        <v>44307</v>
      </c>
      <c r="BHU2" s="196">
        <v>44308</v>
      </c>
      <c r="BHV2" s="196">
        <v>44309</v>
      </c>
      <c r="BHW2" s="196">
        <v>44312</v>
      </c>
      <c r="BHX2" s="196">
        <v>44313</v>
      </c>
      <c r="BHY2" s="196">
        <v>44314</v>
      </c>
      <c r="BHZ2" s="196">
        <v>44315</v>
      </c>
      <c r="BIA2" s="196">
        <v>44316</v>
      </c>
      <c r="BIB2" s="196">
        <v>44319</v>
      </c>
      <c r="BIC2" s="196">
        <v>44320</v>
      </c>
      <c r="BID2" s="196">
        <v>44321</v>
      </c>
      <c r="BIE2" s="196">
        <v>44322</v>
      </c>
      <c r="BIF2" s="196">
        <v>44323</v>
      </c>
      <c r="BIG2" s="196">
        <v>44326</v>
      </c>
      <c r="BIH2" s="196">
        <v>44327</v>
      </c>
      <c r="BII2" s="196">
        <v>44328</v>
      </c>
      <c r="BIJ2" s="196">
        <v>44329</v>
      </c>
      <c r="BIK2" s="196">
        <v>44330</v>
      </c>
      <c r="BIL2" s="203">
        <v>44333</v>
      </c>
      <c r="BIM2" s="203">
        <v>44334</v>
      </c>
      <c r="BIN2" s="203">
        <v>44335</v>
      </c>
      <c r="BIO2" s="203">
        <v>44336</v>
      </c>
      <c r="BIP2" s="203">
        <v>44337</v>
      </c>
      <c r="BIQ2" s="203">
        <v>44340</v>
      </c>
      <c r="BIR2" s="203">
        <v>44341</v>
      </c>
      <c r="BIS2" s="203">
        <v>44343</v>
      </c>
      <c r="BIT2" s="203">
        <v>44344</v>
      </c>
      <c r="BIU2" s="203">
        <v>44347</v>
      </c>
      <c r="BIV2" s="203">
        <v>44349</v>
      </c>
      <c r="BIW2" s="203">
        <v>44350</v>
      </c>
      <c r="BIX2" s="203">
        <v>44351</v>
      </c>
      <c r="BIY2" s="203">
        <v>44354</v>
      </c>
      <c r="BIZ2" s="203">
        <v>44355</v>
      </c>
      <c r="BJA2" s="203">
        <v>44357</v>
      </c>
      <c r="BJB2" s="203">
        <v>44358</v>
      </c>
      <c r="BJC2" s="203">
        <v>44361</v>
      </c>
      <c r="BJD2" s="203">
        <v>44362</v>
      </c>
      <c r="BJE2" s="203">
        <v>44363</v>
      </c>
      <c r="BJF2" s="203">
        <v>44364</v>
      </c>
      <c r="BJG2" s="203">
        <v>44365</v>
      </c>
      <c r="BJH2" s="203">
        <v>44368</v>
      </c>
      <c r="BJI2" s="203">
        <v>44369</v>
      </c>
      <c r="BJJ2" s="203">
        <v>44370</v>
      </c>
      <c r="BJK2" s="203">
        <v>44371</v>
      </c>
      <c r="BJL2" s="203">
        <v>44372</v>
      </c>
      <c r="BJM2" s="203">
        <v>44375</v>
      </c>
      <c r="BJN2" s="203">
        <v>44376</v>
      </c>
      <c r="BJO2" s="203">
        <v>44377</v>
      </c>
      <c r="BJP2" s="203">
        <v>44378</v>
      </c>
      <c r="BJQ2" s="203">
        <v>44379</v>
      </c>
      <c r="BJR2" s="203">
        <v>44382</v>
      </c>
      <c r="BJS2" s="203">
        <v>44383</v>
      </c>
      <c r="BJT2" s="203">
        <v>44384</v>
      </c>
      <c r="BJU2" s="203">
        <v>44385</v>
      </c>
      <c r="BJV2" s="203">
        <v>44386</v>
      </c>
      <c r="BJW2" s="203">
        <v>44396</v>
      </c>
      <c r="BJX2" s="203">
        <v>44397</v>
      </c>
      <c r="BJY2" s="203">
        <v>44398</v>
      </c>
      <c r="BJZ2" s="203">
        <v>44399</v>
      </c>
      <c r="BKA2" s="203">
        <v>44400</v>
      </c>
      <c r="BKB2" s="203">
        <v>44401</v>
      </c>
      <c r="BKC2" s="203">
        <v>44403</v>
      </c>
      <c r="BKD2" s="203">
        <v>44404</v>
      </c>
      <c r="BKE2" s="203">
        <v>44405</v>
      </c>
      <c r="BKF2" s="203">
        <v>44406</v>
      </c>
      <c r="BKG2" s="203">
        <v>44407</v>
      </c>
      <c r="BKH2" s="203">
        <v>44410</v>
      </c>
      <c r="BKI2" s="203">
        <v>44411</v>
      </c>
      <c r="BKJ2" s="203">
        <v>44412</v>
      </c>
      <c r="BKK2" s="203">
        <v>44413</v>
      </c>
      <c r="BKL2" s="203">
        <v>44414</v>
      </c>
      <c r="BKM2" s="203">
        <v>44417</v>
      </c>
      <c r="BKN2" s="203">
        <v>44418</v>
      </c>
      <c r="BKO2" s="203">
        <v>44419</v>
      </c>
      <c r="BKP2" s="203">
        <v>44420</v>
      </c>
      <c r="BKQ2" s="203">
        <v>44421</v>
      </c>
      <c r="BKR2" s="203">
        <v>44424</v>
      </c>
      <c r="BKS2" s="203">
        <v>44425</v>
      </c>
      <c r="BKT2" s="203">
        <v>44426</v>
      </c>
      <c r="BKU2" s="203">
        <v>44427</v>
      </c>
      <c r="BKV2" s="203">
        <v>44428</v>
      </c>
      <c r="BKW2" s="203">
        <v>44431</v>
      </c>
      <c r="BKX2" s="203">
        <v>44432</v>
      </c>
      <c r="BKY2" s="203">
        <v>44433</v>
      </c>
      <c r="BKZ2" s="203">
        <v>44434</v>
      </c>
      <c r="BLA2" s="203">
        <v>44435</v>
      </c>
      <c r="BLB2" s="203">
        <v>44438</v>
      </c>
      <c r="BLC2" s="203">
        <v>44439</v>
      </c>
      <c r="BLD2" s="203">
        <v>44440</v>
      </c>
      <c r="BLE2" s="203">
        <v>44441</v>
      </c>
      <c r="BLF2" s="203">
        <v>44442</v>
      </c>
      <c r="BLG2" s="203">
        <v>44445</v>
      </c>
      <c r="BLH2" s="203">
        <v>44446</v>
      </c>
      <c r="BLI2" s="203">
        <v>44447</v>
      </c>
      <c r="BLJ2" s="203">
        <v>44448</v>
      </c>
      <c r="BLK2" s="203">
        <v>44449</v>
      </c>
      <c r="BLL2" s="203">
        <v>44452</v>
      </c>
      <c r="BLM2" s="203">
        <v>44453</v>
      </c>
      <c r="BLN2" s="203">
        <v>44454</v>
      </c>
      <c r="BLO2" s="203">
        <v>44455</v>
      </c>
      <c r="BLP2" s="203">
        <v>44456</v>
      </c>
      <c r="BLQ2" s="203">
        <v>44459</v>
      </c>
      <c r="BLR2" s="203">
        <v>44460</v>
      </c>
      <c r="BLS2" s="203">
        <v>44461</v>
      </c>
      <c r="BLT2" s="203">
        <v>44462</v>
      </c>
      <c r="BLU2" s="203">
        <v>44463</v>
      </c>
      <c r="BLV2" s="203">
        <v>44466</v>
      </c>
      <c r="BLW2" s="203">
        <v>44467</v>
      </c>
      <c r="BLX2" s="203">
        <v>44468</v>
      </c>
      <c r="BLY2" s="203">
        <v>44469</v>
      </c>
      <c r="BLZ2" s="203">
        <v>44470</v>
      </c>
      <c r="BMA2" s="203">
        <v>44473</v>
      </c>
      <c r="BMB2" s="203">
        <v>44474</v>
      </c>
      <c r="BMC2" s="203">
        <v>44475</v>
      </c>
      <c r="BMD2" s="203">
        <v>44476</v>
      </c>
      <c r="BME2" s="203">
        <v>44477</v>
      </c>
      <c r="BMF2" s="203">
        <v>44480</v>
      </c>
      <c r="BMG2" s="203">
        <v>44481</v>
      </c>
      <c r="BMH2" s="203">
        <v>44482</v>
      </c>
      <c r="BMI2" s="203">
        <v>44483</v>
      </c>
      <c r="BMJ2" s="203">
        <v>44484</v>
      </c>
      <c r="BMK2" s="203">
        <v>44487</v>
      </c>
      <c r="BML2" s="203">
        <v>44488</v>
      </c>
      <c r="BMM2" s="203">
        <v>44489</v>
      </c>
      <c r="BMN2" s="203">
        <v>44490</v>
      </c>
      <c r="BMO2" s="203">
        <v>44491</v>
      </c>
      <c r="BMP2" s="203">
        <v>44494</v>
      </c>
      <c r="BMQ2" s="203">
        <v>44495</v>
      </c>
      <c r="BMR2" s="203">
        <v>44496</v>
      </c>
      <c r="BMS2" s="203">
        <v>44497</v>
      </c>
      <c r="BMT2" s="203">
        <v>44498</v>
      </c>
      <c r="BMU2" s="203">
        <v>44501</v>
      </c>
      <c r="BMV2" s="203">
        <v>44502</v>
      </c>
      <c r="BMW2" s="203">
        <v>44503</v>
      </c>
      <c r="BMX2" s="203">
        <v>44504</v>
      </c>
      <c r="BMY2" s="203">
        <v>44508</v>
      </c>
      <c r="BMZ2" s="203">
        <v>44509</v>
      </c>
      <c r="BNA2" s="203">
        <v>44510</v>
      </c>
      <c r="BNB2" s="203">
        <v>44511</v>
      </c>
      <c r="BNC2" s="203">
        <v>44512</v>
      </c>
      <c r="BND2" s="203">
        <v>44515</v>
      </c>
      <c r="BNE2" s="203">
        <v>44516</v>
      </c>
      <c r="BNF2" s="203">
        <v>44517</v>
      </c>
      <c r="BNG2" s="196">
        <v>44518</v>
      </c>
      <c r="BNH2" s="196">
        <v>44519</v>
      </c>
      <c r="BNI2" s="196">
        <v>44522</v>
      </c>
      <c r="BNJ2" s="196">
        <v>44523</v>
      </c>
      <c r="BNK2" s="196">
        <v>44524</v>
      </c>
      <c r="BNL2" s="196">
        <v>44525</v>
      </c>
      <c r="BNM2" s="196">
        <v>44529</v>
      </c>
      <c r="BNN2" s="196">
        <v>44530</v>
      </c>
      <c r="BNO2" s="196">
        <v>44531</v>
      </c>
      <c r="BNP2" s="196">
        <v>44532</v>
      </c>
      <c r="BNQ2" s="196">
        <v>44533</v>
      </c>
      <c r="BNR2" s="196">
        <v>44536</v>
      </c>
      <c r="BNS2" s="196">
        <v>44537</v>
      </c>
      <c r="BNT2" s="196">
        <v>44538</v>
      </c>
      <c r="BNU2" s="196">
        <v>44539</v>
      </c>
      <c r="BNV2" s="196">
        <v>44540</v>
      </c>
      <c r="BNW2" s="196">
        <v>44543</v>
      </c>
      <c r="BNX2" s="196">
        <v>44544</v>
      </c>
      <c r="BNY2" s="196">
        <v>44545</v>
      </c>
      <c r="BNZ2" s="196">
        <v>44546</v>
      </c>
      <c r="BOA2" s="196">
        <v>44547</v>
      </c>
      <c r="BOB2" s="196">
        <v>44550</v>
      </c>
      <c r="BOC2" s="196">
        <v>44551</v>
      </c>
      <c r="BOD2" s="196">
        <v>44552</v>
      </c>
      <c r="BOE2" s="196">
        <v>44553</v>
      </c>
      <c r="BOF2" s="196">
        <v>44554</v>
      </c>
      <c r="BOG2" s="196">
        <v>44557</v>
      </c>
      <c r="BOH2" s="196">
        <v>44558</v>
      </c>
      <c r="BOI2" s="196">
        <v>44560</v>
      </c>
      <c r="BOJ2" s="196">
        <v>44561</v>
      </c>
      <c r="BOK2" s="196">
        <v>44564</v>
      </c>
      <c r="BOL2" s="196">
        <v>44565</v>
      </c>
      <c r="BOM2" s="196">
        <v>44566</v>
      </c>
      <c r="BON2" s="196">
        <v>44567</v>
      </c>
      <c r="BOO2" s="196">
        <v>44568</v>
      </c>
      <c r="BOP2" s="196">
        <v>44571</v>
      </c>
      <c r="BOQ2" s="196">
        <v>44572</v>
      </c>
      <c r="BOR2" s="196">
        <v>44573</v>
      </c>
      <c r="BOS2" s="196">
        <v>44574</v>
      </c>
      <c r="BOT2" s="196">
        <v>44575</v>
      </c>
      <c r="BOU2" s="196">
        <v>44578</v>
      </c>
      <c r="BOV2" s="196">
        <v>44579</v>
      </c>
      <c r="BOW2" s="196">
        <v>44580</v>
      </c>
      <c r="BOX2" s="196">
        <v>44581</v>
      </c>
      <c r="BOY2" s="196">
        <v>44582</v>
      </c>
      <c r="BOZ2" s="196">
        <v>44585</v>
      </c>
      <c r="BPA2" s="196">
        <v>44586</v>
      </c>
      <c r="BPB2" s="196">
        <v>44587</v>
      </c>
      <c r="BPC2" s="196">
        <v>44588</v>
      </c>
      <c r="BPD2" s="196">
        <v>44589</v>
      </c>
      <c r="BPE2" s="196">
        <v>44592</v>
      </c>
      <c r="BPF2" s="196">
        <v>44593</v>
      </c>
      <c r="BPG2" s="196">
        <v>44599</v>
      </c>
      <c r="BPH2" s="196">
        <v>44600</v>
      </c>
      <c r="BPI2" s="196">
        <v>44601</v>
      </c>
      <c r="BPJ2" s="196">
        <v>44602</v>
      </c>
      <c r="BPK2" s="196">
        <v>44603</v>
      </c>
      <c r="BPL2" s="196">
        <v>44606</v>
      </c>
      <c r="BPM2" s="196">
        <v>44607</v>
      </c>
      <c r="BPN2" s="196">
        <v>44608</v>
      </c>
      <c r="BPO2" s="196">
        <v>44609</v>
      </c>
      <c r="BPP2" s="196">
        <v>44610</v>
      </c>
      <c r="BPQ2" s="196">
        <v>44613</v>
      </c>
      <c r="BPR2" s="196">
        <v>44614</v>
      </c>
      <c r="BPS2" s="196" t="s">
        <v>175</v>
      </c>
      <c r="BPT2" s="196" t="s">
        <v>176</v>
      </c>
      <c r="BPU2" s="196" t="s">
        <v>177</v>
      </c>
      <c r="BPV2" s="196" t="s">
        <v>178</v>
      </c>
      <c r="BPW2" s="196" t="s">
        <v>179</v>
      </c>
      <c r="BPX2" s="196" t="s">
        <v>180</v>
      </c>
      <c r="BPY2" s="196" t="s">
        <v>181</v>
      </c>
      <c r="BPZ2" s="196" t="s">
        <v>182</v>
      </c>
      <c r="BQA2" s="196" t="s">
        <v>183</v>
      </c>
      <c r="BQB2" s="196" t="s">
        <v>184</v>
      </c>
      <c r="BQC2" s="196" t="s">
        <v>185</v>
      </c>
      <c r="BQD2" s="196" t="s">
        <v>186</v>
      </c>
      <c r="BQE2" s="196" t="s">
        <v>187</v>
      </c>
      <c r="BQF2" s="196" t="s">
        <v>188</v>
      </c>
      <c r="BQG2" s="196" t="s">
        <v>189</v>
      </c>
      <c r="BQH2" s="196" t="s">
        <v>190</v>
      </c>
      <c r="BQI2" s="196" t="s">
        <v>191</v>
      </c>
      <c r="BQJ2" s="196" t="s">
        <v>192</v>
      </c>
      <c r="BQK2" s="196" t="s">
        <v>193</v>
      </c>
      <c r="BQL2" s="196" t="s">
        <v>194</v>
      </c>
      <c r="BQM2" s="196" t="s">
        <v>195</v>
      </c>
      <c r="BQN2" s="196" t="s">
        <v>196</v>
      </c>
      <c r="BQO2" s="196" t="s">
        <v>197</v>
      </c>
      <c r="BQP2" s="196" t="s">
        <v>198</v>
      </c>
      <c r="BQQ2" s="196" t="s">
        <v>199</v>
      </c>
      <c r="BQR2" s="196" t="s">
        <v>200</v>
      </c>
      <c r="BQS2" s="196" t="s">
        <v>201</v>
      </c>
      <c r="BQT2" s="196" t="s">
        <v>202</v>
      </c>
      <c r="BQU2" s="196" t="s">
        <v>203</v>
      </c>
      <c r="BQV2" s="196" t="s">
        <v>204</v>
      </c>
      <c r="BQW2" s="196" t="s">
        <v>205</v>
      </c>
      <c r="BQX2" s="196" t="s">
        <v>206</v>
      </c>
      <c r="BQY2" s="196" t="s">
        <v>207</v>
      </c>
      <c r="BQZ2" s="196" t="s">
        <v>208</v>
      </c>
      <c r="BRA2" s="196" t="s">
        <v>209</v>
      </c>
      <c r="BRB2" s="196" t="s">
        <v>210</v>
      </c>
      <c r="BRC2" s="196" t="s">
        <v>211</v>
      </c>
      <c r="BRD2" s="196" t="s">
        <v>212</v>
      </c>
      <c r="BRE2" s="196" t="s">
        <v>213</v>
      </c>
      <c r="BRF2" s="196" t="s">
        <v>214</v>
      </c>
      <c r="BRG2" s="196" t="s">
        <v>215</v>
      </c>
      <c r="BRH2" s="196" t="s">
        <v>216</v>
      </c>
      <c r="BRI2" s="196" t="s">
        <v>217</v>
      </c>
      <c r="BRJ2" s="196" t="s">
        <v>218</v>
      </c>
      <c r="BRK2" s="196" t="s">
        <v>219</v>
      </c>
      <c r="BRL2" s="196" t="s">
        <v>220</v>
      </c>
      <c r="BRM2" s="196" t="s">
        <v>221</v>
      </c>
      <c r="BRN2" s="196" t="s">
        <v>222</v>
      </c>
      <c r="BRO2" s="196" t="s">
        <v>223</v>
      </c>
      <c r="BRP2" s="196" t="s">
        <v>224</v>
      </c>
      <c r="BRQ2" s="196" t="s">
        <v>225</v>
      </c>
      <c r="BRR2" s="196" t="s">
        <v>226</v>
      </c>
      <c r="BRS2" s="196" t="s">
        <v>227</v>
      </c>
      <c r="BRT2" s="196" t="s">
        <v>228</v>
      </c>
      <c r="BRU2" s="196" t="s">
        <v>229</v>
      </c>
      <c r="BRV2" s="196" t="s">
        <v>230</v>
      </c>
      <c r="BRW2" s="196" t="s">
        <v>231</v>
      </c>
      <c r="BRX2" s="196" t="s">
        <v>232</v>
      </c>
      <c r="BRY2" s="196" t="s">
        <v>233</v>
      </c>
      <c r="BRZ2" s="196" t="s">
        <v>234</v>
      </c>
      <c r="BSA2" s="196" t="s">
        <v>235</v>
      </c>
      <c r="BSB2" s="282" t="s">
        <v>236</v>
      </c>
      <c r="BSC2" s="282">
        <v>44704</v>
      </c>
      <c r="BSD2" s="282">
        <v>44705</v>
      </c>
      <c r="BSE2" s="282">
        <v>44706</v>
      </c>
      <c r="BSF2" s="282">
        <v>44707</v>
      </c>
      <c r="BSG2" s="282">
        <v>44708</v>
      </c>
      <c r="BSH2" s="282">
        <v>44711</v>
      </c>
      <c r="BSI2" s="282">
        <v>44712</v>
      </c>
      <c r="BSJ2" s="282">
        <v>44714</v>
      </c>
      <c r="BSK2" s="282">
        <v>44715</v>
      </c>
      <c r="BSL2" s="282">
        <v>44718</v>
      </c>
      <c r="BSM2" s="282">
        <v>44719</v>
      </c>
      <c r="BSN2" s="282">
        <v>44720</v>
      </c>
      <c r="BSO2" s="282">
        <v>44721</v>
      </c>
      <c r="BSP2" s="282">
        <v>44722</v>
      </c>
      <c r="BSQ2" s="282">
        <v>44725</v>
      </c>
      <c r="BSR2" s="282">
        <v>44726</v>
      </c>
      <c r="BSS2" s="282">
        <v>44727</v>
      </c>
      <c r="BST2" s="282">
        <v>44728</v>
      </c>
      <c r="BSU2" s="282">
        <v>44732</v>
      </c>
      <c r="BSV2" s="282">
        <v>44733</v>
      </c>
      <c r="BSW2" s="282">
        <v>44734</v>
      </c>
      <c r="BSX2" s="282">
        <v>44735</v>
      </c>
      <c r="BSY2" s="282">
        <v>44736</v>
      </c>
      <c r="BSZ2" s="282">
        <v>44739</v>
      </c>
      <c r="BTA2" s="283">
        <v>44740</v>
      </c>
      <c r="BTB2" s="283">
        <v>44741</v>
      </c>
      <c r="BTC2" s="283">
        <v>44742</v>
      </c>
      <c r="BTD2" s="283">
        <v>44743</v>
      </c>
      <c r="BTE2" s="283">
        <v>44746</v>
      </c>
      <c r="BTF2" s="283">
        <v>44747</v>
      </c>
      <c r="BTG2" s="283">
        <v>44748</v>
      </c>
      <c r="BTH2" s="283">
        <v>44749</v>
      </c>
      <c r="BTI2" s="283">
        <v>44750</v>
      </c>
      <c r="BTJ2" s="283">
        <v>44760</v>
      </c>
      <c r="BTK2" s="283">
        <v>44761</v>
      </c>
      <c r="BTL2" s="283">
        <v>44762</v>
      </c>
      <c r="BTM2" s="283">
        <v>44763</v>
      </c>
      <c r="BTN2" s="283">
        <v>44764</v>
      </c>
      <c r="BTO2" s="283">
        <v>44767</v>
      </c>
      <c r="BTP2" s="283">
        <v>44768</v>
      </c>
      <c r="BTQ2" s="283">
        <v>44769</v>
      </c>
      <c r="BTR2" s="283">
        <v>44770</v>
      </c>
      <c r="BTS2" s="283">
        <v>44771</v>
      </c>
      <c r="BTT2" s="283">
        <v>44774</v>
      </c>
      <c r="BTU2" s="283">
        <v>44775</v>
      </c>
      <c r="BTV2" s="283">
        <v>44776</v>
      </c>
      <c r="BTW2" s="283">
        <v>44777</v>
      </c>
      <c r="BTX2" s="283">
        <v>44778</v>
      </c>
      <c r="BTY2" s="283">
        <v>44781</v>
      </c>
      <c r="BTZ2" s="283">
        <v>44782</v>
      </c>
      <c r="BUA2" s="283">
        <v>44783</v>
      </c>
      <c r="BUB2" s="283">
        <v>44784</v>
      </c>
      <c r="BUC2" s="283">
        <v>44785</v>
      </c>
      <c r="BUD2" s="283">
        <v>44788</v>
      </c>
      <c r="BUE2" s="283">
        <v>44789</v>
      </c>
      <c r="BUF2" s="283">
        <v>44790</v>
      </c>
      <c r="BUG2" s="283">
        <v>44791</v>
      </c>
      <c r="BUH2" s="283">
        <v>44792</v>
      </c>
      <c r="BUI2" s="283">
        <v>44795</v>
      </c>
      <c r="BUJ2" s="283">
        <v>44796</v>
      </c>
      <c r="BUK2" s="283">
        <v>44797</v>
      </c>
      <c r="BUL2" s="283">
        <v>44798</v>
      </c>
      <c r="BUM2" s="283">
        <v>44799</v>
      </c>
      <c r="BUN2" s="283">
        <v>44802</v>
      </c>
      <c r="BUO2" s="283">
        <v>44803</v>
      </c>
      <c r="BUP2" s="283">
        <v>44804</v>
      </c>
      <c r="BUQ2" s="283">
        <v>44805</v>
      </c>
      <c r="BUR2" s="196">
        <v>44806</v>
      </c>
      <c r="BUS2" s="196">
        <v>44809</v>
      </c>
      <c r="BUT2" s="196">
        <v>44810</v>
      </c>
      <c r="BUU2" s="196">
        <v>44811</v>
      </c>
      <c r="BUV2" s="196">
        <v>44812</v>
      </c>
      <c r="BUW2" s="196">
        <v>44813</v>
      </c>
      <c r="BUX2" s="196">
        <v>44816</v>
      </c>
      <c r="BUY2" s="196">
        <v>44817</v>
      </c>
      <c r="BUZ2" s="196">
        <v>44818</v>
      </c>
      <c r="BVA2" s="196">
        <v>44819</v>
      </c>
      <c r="BVB2" s="196">
        <v>44820</v>
      </c>
      <c r="BVC2" s="196">
        <v>44823</v>
      </c>
      <c r="BVD2" s="196">
        <v>44824</v>
      </c>
      <c r="BVE2" s="196">
        <v>44825</v>
      </c>
      <c r="BVF2" s="196">
        <v>44826</v>
      </c>
      <c r="BVG2" s="196">
        <v>44827</v>
      </c>
      <c r="BVH2" s="196">
        <v>44830</v>
      </c>
      <c r="BVI2" s="196">
        <v>44831</v>
      </c>
      <c r="BVJ2" s="196">
        <v>44832</v>
      </c>
      <c r="BVK2" s="196">
        <v>44833</v>
      </c>
      <c r="BVL2" s="196">
        <v>44834</v>
      </c>
      <c r="BVM2" s="196">
        <v>44837</v>
      </c>
      <c r="BVN2" s="196">
        <v>44838</v>
      </c>
      <c r="BVO2" s="196">
        <v>44839</v>
      </c>
      <c r="BVP2" s="196">
        <v>44840</v>
      </c>
      <c r="BVQ2" s="196">
        <v>44841</v>
      </c>
      <c r="BVR2" s="196">
        <v>44844</v>
      </c>
      <c r="BVS2" s="196">
        <v>44845</v>
      </c>
      <c r="BVT2" s="196">
        <v>44846</v>
      </c>
      <c r="BVU2" s="196">
        <v>44847</v>
      </c>
      <c r="BVV2" s="196">
        <v>44848</v>
      </c>
      <c r="BVW2" s="196">
        <v>44851</v>
      </c>
      <c r="BVX2" s="196">
        <v>44852</v>
      </c>
      <c r="BVY2" s="196">
        <v>44853</v>
      </c>
      <c r="BVZ2" s="196">
        <v>44854</v>
      </c>
      <c r="BWA2" s="196">
        <v>44855</v>
      </c>
      <c r="BWB2" s="196">
        <v>44858</v>
      </c>
      <c r="BWC2" s="196">
        <v>44859</v>
      </c>
      <c r="BWD2" s="196">
        <v>44860</v>
      </c>
      <c r="BWE2" s="196">
        <v>44861</v>
      </c>
      <c r="BWF2" s="196">
        <v>44862</v>
      </c>
      <c r="BWG2" s="196">
        <v>44865</v>
      </c>
      <c r="BWH2" s="196">
        <v>44866</v>
      </c>
      <c r="BWI2" s="196">
        <v>44867</v>
      </c>
      <c r="BWJ2" s="196">
        <v>44868</v>
      </c>
      <c r="BWK2" s="196">
        <v>44869</v>
      </c>
      <c r="BWL2" s="196">
        <v>44872</v>
      </c>
      <c r="BWM2" s="196">
        <v>44873</v>
      </c>
      <c r="BWN2" s="196">
        <v>44874</v>
      </c>
      <c r="BWO2" s="196">
        <v>44875</v>
      </c>
      <c r="BWP2" s="196">
        <v>44876</v>
      </c>
      <c r="BWQ2" s="196">
        <v>44879</v>
      </c>
      <c r="BWR2" s="196">
        <v>44880</v>
      </c>
      <c r="BWS2" s="196">
        <v>44881</v>
      </c>
      <c r="BWT2" s="196">
        <v>44882</v>
      </c>
      <c r="BWU2" s="196">
        <v>44883</v>
      </c>
      <c r="BWV2" s="196">
        <v>44886</v>
      </c>
      <c r="BWW2" s="196">
        <v>44887</v>
      </c>
      <c r="BWX2" s="196">
        <v>44888</v>
      </c>
      <c r="BWY2" s="196">
        <v>44890</v>
      </c>
      <c r="BWZ2" s="196">
        <v>44893</v>
      </c>
      <c r="BXA2" s="196">
        <v>44894</v>
      </c>
      <c r="BXB2" s="196">
        <v>44895</v>
      </c>
      <c r="BXC2" s="196">
        <v>44896</v>
      </c>
      <c r="BXD2" s="196">
        <v>44897</v>
      </c>
      <c r="BXE2" s="196">
        <v>44900</v>
      </c>
      <c r="BXF2" s="196">
        <v>44901</v>
      </c>
      <c r="BXG2" s="196">
        <v>44902</v>
      </c>
      <c r="BXH2" s="196">
        <v>44903</v>
      </c>
      <c r="BXI2" s="196">
        <v>44904</v>
      </c>
      <c r="BXJ2" s="196">
        <v>44907</v>
      </c>
      <c r="BXK2" s="196">
        <v>44908</v>
      </c>
      <c r="BXL2" s="196">
        <v>44909</v>
      </c>
      <c r="BXM2" s="196">
        <v>44910</v>
      </c>
      <c r="BXN2" s="196">
        <v>44911</v>
      </c>
      <c r="BXO2" s="196">
        <v>44914</v>
      </c>
      <c r="BXP2" s="196">
        <v>44915</v>
      </c>
      <c r="BXQ2" s="196">
        <v>44916</v>
      </c>
      <c r="BXR2" s="196">
        <v>44917</v>
      </c>
      <c r="BXS2" s="196">
        <v>44918</v>
      </c>
      <c r="BXT2" s="196">
        <v>44921</v>
      </c>
      <c r="BXU2" s="196">
        <v>44922</v>
      </c>
      <c r="BXV2" s="196">
        <v>44923</v>
      </c>
      <c r="BXW2" s="196">
        <v>44925</v>
      </c>
      <c r="BXX2" s="196">
        <v>44928</v>
      </c>
      <c r="BXY2" s="196">
        <v>44929</v>
      </c>
      <c r="BXZ2" s="196">
        <v>44930</v>
      </c>
      <c r="BYA2" s="196">
        <v>44931</v>
      </c>
      <c r="BYB2" s="196">
        <v>44932</v>
      </c>
      <c r="BYC2" s="196">
        <v>44935</v>
      </c>
      <c r="BYD2" s="196">
        <v>44936</v>
      </c>
      <c r="BYE2" s="196">
        <v>44937</v>
      </c>
      <c r="BYF2" s="196">
        <v>44938</v>
      </c>
      <c r="BYG2" s="196">
        <v>44939</v>
      </c>
      <c r="BYH2" s="196">
        <v>44942</v>
      </c>
      <c r="BYI2" s="196">
        <v>44943</v>
      </c>
      <c r="BYJ2" s="196">
        <v>44944</v>
      </c>
      <c r="BYK2" s="196">
        <v>44945</v>
      </c>
      <c r="BYL2" s="196">
        <v>44946</v>
      </c>
      <c r="BYM2" s="196">
        <v>44949</v>
      </c>
      <c r="BYN2" s="196">
        <v>44950</v>
      </c>
      <c r="BYO2" s="196">
        <v>44951</v>
      </c>
      <c r="BYP2" s="196">
        <v>44952</v>
      </c>
      <c r="BYQ2" s="196">
        <v>44953</v>
      </c>
      <c r="BYR2" s="196">
        <v>44956</v>
      </c>
      <c r="BYS2" s="196">
        <v>44957</v>
      </c>
      <c r="BYT2" s="196">
        <v>44958</v>
      </c>
      <c r="BYU2" s="196">
        <v>44959</v>
      </c>
      <c r="BYV2" s="196">
        <v>44960</v>
      </c>
      <c r="BYW2" s="196">
        <v>44963</v>
      </c>
      <c r="BYX2" s="196">
        <v>44964</v>
      </c>
      <c r="BYY2" s="196">
        <v>44965</v>
      </c>
      <c r="BYZ2" s="196">
        <v>44966</v>
      </c>
      <c r="BZA2" s="196">
        <v>44967</v>
      </c>
      <c r="BZB2" s="196">
        <v>44970</v>
      </c>
      <c r="BZC2" s="196">
        <v>44971</v>
      </c>
      <c r="BZD2" s="196">
        <v>44972</v>
      </c>
      <c r="BZE2" s="196">
        <v>44973</v>
      </c>
      <c r="BZF2" s="196">
        <v>44974</v>
      </c>
      <c r="BZG2" s="196">
        <v>44977</v>
      </c>
      <c r="BZH2" s="196">
        <v>44981</v>
      </c>
      <c r="BZI2" s="196">
        <v>44984</v>
      </c>
      <c r="BZJ2" s="196">
        <v>44985</v>
      </c>
      <c r="BZK2" s="196" t="s">
        <v>237</v>
      </c>
      <c r="BZL2" s="196" t="s">
        <v>238</v>
      </c>
      <c r="BZM2" s="196" t="s">
        <v>239</v>
      </c>
      <c r="BZN2" s="196" t="s">
        <v>240</v>
      </c>
      <c r="BZO2" s="196" t="s">
        <v>241</v>
      </c>
      <c r="BZP2" s="196" t="s">
        <v>242</v>
      </c>
      <c r="BZQ2" s="196" t="s">
        <v>243</v>
      </c>
      <c r="BZR2" s="196" t="s">
        <v>244</v>
      </c>
      <c r="BZS2" s="196" t="s">
        <v>245</v>
      </c>
      <c r="BZT2" s="196" t="s">
        <v>246</v>
      </c>
      <c r="BZU2" s="196" t="s">
        <v>247</v>
      </c>
      <c r="BZV2" s="196" t="s">
        <v>248</v>
      </c>
      <c r="BZW2" s="196" t="s">
        <v>249</v>
      </c>
      <c r="BZX2" s="196" t="s">
        <v>250</v>
      </c>
      <c r="BZY2" s="196" t="s">
        <v>251</v>
      </c>
      <c r="BZZ2" s="196" t="s">
        <v>252</v>
      </c>
      <c r="CAA2" s="196" t="s">
        <v>253</v>
      </c>
      <c r="CAB2" s="196" t="s">
        <v>254</v>
      </c>
      <c r="CAC2" s="196" t="s">
        <v>255</v>
      </c>
      <c r="CAD2" s="196" t="s">
        <v>256</v>
      </c>
      <c r="CAE2" s="196" t="s">
        <v>257</v>
      </c>
      <c r="CAF2" s="196" t="s">
        <v>258</v>
      </c>
      <c r="CAG2" s="196" t="s">
        <v>259</v>
      </c>
      <c r="CAH2" s="196" t="s">
        <v>260</v>
      </c>
      <c r="CAI2" s="196" t="s">
        <v>261</v>
      </c>
      <c r="CAJ2" s="196" t="s">
        <v>262</v>
      </c>
      <c r="CAK2" s="196" t="s">
        <v>263</v>
      </c>
      <c r="CAL2" s="196" t="s">
        <v>264</v>
      </c>
      <c r="CAM2" s="196" t="s">
        <v>265</v>
      </c>
      <c r="CAN2" s="196" t="s">
        <v>266</v>
      </c>
      <c r="CAO2" s="196" t="s">
        <v>267</v>
      </c>
      <c r="CAP2" s="196" t="s">
        <v>268</v>
      </c>
      <c r="CAQ2" s="196" t="s">
        <v>269</v>
      </c>
      <c r="CAR2" s="196" t="s">
        <v>270</v>
      </c>
      <c r="CAS2" s="196" t="s">
        <v>271</v>
      </c>
      <c r="CAT2" s="196" t="s">
        <v>272</v>
      </c>
      <c r="CAU2" s="196" t="s">
        <v>273</v>
      </c>
      <c r="CAV2" s="196" t="s">
        <v>274</v>
      </c>
      <c r="CAW2" s="196" t="s">
        <v>275</v>
      </c>
      <c r="CAX2" s="196" t="s">
        <v>276</v>
      </c>
      <c r="CAY2" s="196" t="s">
        <v>277</v>
      </c>
      <c r="CAZ2" s="196" t="s">
        <v>278</v>
      </c>
      <c r="CBA2" s="196" t="s">
        <v>279</v>
      </c>
      <c r="CBB2" s="196" t="s">
        <v>280</v>
      </c>
      <c r="CBC2" s="196" t="s">
        <v>281</v>
      </c>
      <c r="CBD2" s="196" t="s">
        <v>282</v>
      </c>
      <c r="CBE2" s="196" t="s">
        <v>283</v>
      </c>
      <c r="CBF2" s="196" t="s">
        <v>284</v>
      </c>
      <c r="CBG2" s="196" t="s">
        <v>285</v>
      </c>
      <c r="CBH2" s="196" t="s">
        <v>286</v>
      </c>
      <c r="CBI2" s="196" t="s">
        <v>287</v>
      </c>
      <c r="CBJ2" s="196" t="s">
        <v>288</v>
      </c>
      <c r="CBK2" s="196" t="s">
        <v>289</v>
      </c>
      <c r="CBL2" s="196" t="s">
        <v>290</v>
      </c>
      <c r="CBM2" s="196" t="s">
        <v>291</v>
      </c>
      <c r="CBN2" s="196" t="s">
        <v>292</v>
      </c>
      <c r="CBO2" s="196" t="s">
        <v>293</v>
      </c>
      <c r="CBP2" s="196" t="s">
        <v>294</v>
      </c>
      <c r="CBQ2" s="196" t="s">
        <v>295</v>
      </c>
      <c r="CBR2" s="196" t="s">
        <v>296</v>
      </c>
      <c r="CBS2" s="196">
        <v>45071</v>
      </c>
      <c r="CBT2" s="196">
        <v>45072</v>
      </c>
      <c r="CBU2" s="196">
        <v>45075</v>
      </c>
      <c r="CBV2" s="196">
        <v>45076</v>
      </c>
      <c r="CBW2" s="196">
        <v>45077</v>
      </c>
      <c r="CBX2" s="196">
        <v>45079</v>
      </c>
      <c r="CBY2" s="196">
        <v>45082</v>
      </c>
      <c r="CBZ2" s="196">
        <v>45083</v>
      </c>
      <c r="CCA2" s="196">
        <v>45084</v>
      </c>
      <c r="CCB2" s="196">
        <v>45085</v>
      </c>
      <c r="CCC2" s="196">
        <v>45086</v>
      </c>
      <c r="CCD2" s="196">
        <v>45089</v>
      </c>
      <c r="CCE2" s="196">
        <v>45090</v>
      </c>
      <c r="CCF2" s="196">
        <v>45091</v>
      </c>
      <c r="CCG2" s="196">
        <v>45092</v>
      </c>
      <c r="CCH2" s="196">
        <v>45093</v>
      </c>
      <c r="CCI2" s="196">
        <v>45096</v>
      </c>
      <c r="CCJ2" s="196">
        <v>45097</v>
      </c>
      <c r="CCK2" s="196">
        <v>45098</v>
      </c>
      <c r="CCL2" s="196">
        <v>45099</v>
      </c>
      <c r="CCM2" s="196">
        <v>45100</v>
      </c>
      <c r="CCN2" s="196">
        <v>45103</v>
      </c>
      <c r="CCO2" s="196">
        <v>45104</v>
      </c>
      <c r="CCP2" s="282">
        <v>45105</v>
      </c>
      <c r="CCQ2" s="282">
        <v>45106</v>
      </c>
      <c r="CCR2" s="282">
        <v>45107</v>
      </c>
      <c r="CCS2" s="282">
        <v>45110</v>
      </c>
      <c r="CCT2" s="282">
        <v>45111</v>
      </c>
      <c r="CCU2" s="282">
        <v>45112</v>
      </c>
      <c r="CCV2" s="282">
        <v>45113</v>
      </c>
      <c r="CCW2" s="282">
        <v>45114</v>
      </c>
      <c r="CCX2" s="282">
        <v>45124</v>
      </c>
      <c r="CCY2" s="282">
        <v>45125</v>
      </c>
      <c r="CCZ2" s="282">
        <v>45126</v>
      </c>
      <c r="CDA2" s="282">
        <v>45127</v>
      </c>
      <c r="CDB2" s="282">
        <v>45128</v>
      </c>
      <c r="CDC2" s="282">
        <v>45131</v>
      </c>
      <c r="CDD2" s="282">
        <v>45132</v>
      </c>
      <c r="CDE2" s="282">
        <v>45133</v>
      </c>
      <c r="CDF2" s="282">
        <v>45134</v>
      </c>
      <c r="CDG2" s="282">
        <v>45135</v>
      </c>
      <c r="CDH2" s="282">
        <v>45138</v>
      </c>
      <c r="CDI2" s="282">
        <v>45139</v>
      </c>
      <c r="CDJ2" s="282">
        <v>45140</v>
      </c>
      <c r="CDK2" s="282">
        <v>45141</v>
      </c>
      <c r="CDL2" s="282">
        <v>45142</v>
      </c>
      <c r="CDM2" s="282">
        <v>45145</v>
      </c>
      <c r="CDN2" s="282">
        <v>45146</v>
      </c>
      <c r="CDO2" s="282">
        <v>45147</v>
      </c>
      <c r="CDP2" s="282">
        <v>45148</v>
      </c>
      <c r="CDQ2" s="282">
        <v>45149</v>
      </c>
      <c r="CDR2" s="282">
        <v>45152</v>
      </c>
      <c r="CDS2" s="282">
        <v>45153</v>
      </c>
      <c r="CDT2" s="282">
        <v>45154</v>
      </c>
      <c r="CDU2" s="282">
        <v>45155</v>
      </c>
      <c r="CDV2" s="282">
        <v>45156</v>
      </c>
      <c r="CDW2" s="282">
        <v>45159</v>
      </c>
      <c r="CDX2" s="282">
        <v>45160</v>
      </c>
      <c r="CDY2" s="282">
        <v>45161</v>
      </c>
      <c r="CDZ2" s="282">
        <v>45162</v>
      </c>
      <c r="CEA2" s="282">
        <v>45163</v>
      </c>
      <c r="CEB2" s="282">
        <v>45166</v>
      </c>
      <c r="CEC2" s="282">
        <v>45167</v>
      </c>
      <c r="CED2" s="282">
        <v>45168</v>
      </c>
      <c r="CEE2" s="282">
        <v>45169</v>
      </c>
      <c r="CEF2" s="282">
        <v>45170</v>
      </c>
      <c r="CEG2" s="282">
        <v>45173</v>
      </c>
      <c r="CEH2" s="196">
        <v>45174</v>
      </c>
      <c r="CEI2" s="196">
        <v>45175</v>
      </c>
      <c r="CEJ2" s="196">
        <v>45176</v>
      </c>
      <c r="CEK2" s="196">
        <v>45177</v>
      </c>
      <c r="CEL2" s="196">
        <v>45180</v>
      </c>
      <c r="CEM2" s="196">
        <v>45181</v>
      </c>
      <c r="CEN2" s="196">
        <v>45182</v>
      </c>
      <c r="CEO2" s="196">
        <v>45183</v>
      </c>
      <c r="CEP2" s="196">
        <v>45184</v>
      </c>
      <c r="CEQ2" s="196">
        <v>45187</v>
      </c>
      <c r="CER2" s="196">
        <v>45188</v>
      </c>
      <c r="CES2" s="196">
        <v>45189</v>
      </c>
      <c r="CET2" s="196">
        <v>45190</v>
      </c>
      <c r="CEU2" s="196">
        <v>45191</v>
      </c>
      <c r="CEV2" s="196">
        <v>45194</v>
      </c>
      <c r="CEW2" s="196">
        <v>45195</v>
      </c>
      <c r="CEX2" s="196">
        <v>45196</v>
      </c>
      <c r="CEY2" s="196">
        <v>45197</v>
      </c>
      <c r="CEZ2" s="196">
        <v>45198</v>
      </c>
      <c r="CFA2" s="196">
        <v>45201</v>
      </c>
      <c r="CFB2" s="196">
        <v>45202</v>
      </c>
      <c r="CFC2" s="196">
        <v>45203</v>
      </c>
      <c r="CFD2" s="196">
        <v>45204</v>
      </c>
      <c r="CFE2" s="196">
        <v>45205</v>
      </c>
      <c r="CFF2" s="196">
        <v>45208</v>
      </c>
      <c r="CFG2" s="196">
        <v>45209</v>
      </c>
      <c r="CFH2" s="196">
        <v>45210</v>
      </c>
      <c r="CFI2" s="196">
        <v>45211</v>
      </c>
      <c r="CFJ2" s="196">
        <v>45212</v>
      </c>
      <c r="CFK2" s="196">
        <v>45215</v>
      </c>
      <c r="CFL2" s="196">
        <v>45216</v>
      </c>
      <c r="CFM2" s="196">
        <v>45217</v>
      </c>
      <c r="CFN2" s="196">
        <v>45218</v>
      </c>
      <c r="CFO2" s="196">
        <v>45219</v>
      </c>
      <c r="CFP2" s="196">
        <v>45222</v>
      </c>
      <c r="CFQ2" s="196">
        <v>45223</v>
      </c>
      <c r="CFR2" s="196">
        <v>45224</v>
      </c>
      <c r="CFS2" s="196">
        <v>45225</v>
      </c>
      <c r="CFT2" s="196">
        <v>45226</v>
      </c>
      <c r="CFU2" s="196">
        <v>45229</v>
      </c>
      <c r="CFV2" s="196">
        <v>45230</v>
      </c>
      <c r="CFW2" s="196">
        <v>45231</v>
      </c>
      <c r="CFX2" s="196">
        <v>45232</v>
      </c>
      <c r="CFY2" s="196">
        <v>45233</v>
      </c>
      <c r="CFZ2" s="196">
        <v>45236</v>
      </c>
      <c r="CGA2" s="196">
        <v>45237</v>
      </c>
      <c r="CGB2" s="196">
        <v>45238</v>
      </c>
      <c r="CGC2" s="196">
        <v>45239</v>
      </c>
      <c r="CGD2" s="196">
        <v>45240</v>
      </c>
      <c r="CGE2" s="196">
        <v>45243</v>
      </c>
      <c r="CGF2" s="196">
        <v>45245</v>
      </c>
      <c r="CGG2" s="196">
        <v>45246</v>
      </c>
      <c r="CGH2" s="196">
        <v>45247</v>
      </c>
      <c r="CGI2" s="196">
        <v>45250</v>
      </c>
      <c r="CGJ2" s="196">
        <v>45251</v>
      </c>
      <c r="CGK2" s="196">
        <v>45252</v>
      </c>
      <c r="CGL2" s="196">
        <v>45253</v>
      </c>
      <c r="CGM2" s="196">
        <v>45254</v>
      </c>
      <c r="CGN2" s="196">
        <v>45257</v>
      </c>
      <c r="CGO2" s="196">
        <v>45258</v>
      </c>
      <c r="CGP2" s="196">
        <v>45259</v>
      </c>
      <c r="CGQ2" s="196">
        <v>45260</v>
      </c>
      <c r="CGR2" s="196">
        <v>45261</v>
      </c>
      <c r="CGS2" s="196">
        <v>45264</v>
      </c>
      <c r="CGT2" s="196">
        <v>45265</v>
      </c>
      <c r="CGU2" s="196">
        <v>45266</v>
      </c>
      <c r="CGV2" s="196">
        <v>45267</v>
      </c>
      <c r="CGW2" s="196">
        <v>45268</v>
      </c>
      <c r="CGX2" s="196">
        <v>45271</v>
      </c>
      <c r="CGY2" s="196">
        <v>45272</v>
      </c>
      <c r="CGZ2" s="196">
        <v>45273</v>
      </c>
      <c r="CHA2" s="196">
        <v>45274</v>
      </c>
      <c r="CHB2" s="196">
        <v>45275</v>
      </c>
      <c r="CHC2" s="196">
        <v>45278</v>
      </c>
      <c r="CHD2" s="196">
        <v>45279</v>
      </c>
      <c r="CHE2" s="196">
        <v>45280</v>
      </c>
      <c r="CHF2" s="196">
        <v>45281</v>
      </c>
      <c r="CHG2" s="196">
        <v>45282</v>
      </c>
      <c r="CHH2" s="196">
        <v>45285</v>
      </c>
      <c r="CHI2" s="196">
        <v>45286</v>
      </c>
      <c r="CHJ2" s="196">
        <v>45287</v>
      </c>
      <c r="CHK2" s="196">
        <v>45288</v>
      </c>
      <c r="CHL2" s="196">
        <v>45293</v>
      </c>
      <c r="CHM2" s="196">
        <v>45294</v>
      </c>
      <c r="CHN2" s="196">
        <v>45295</v>
      </c>
      <c r="CHO2" s="196">
        <v>45296</v>
      </c>
      <c r="CHP2" s="196">
        <v>45299</v>
      </c>
      <c r="CHQ2" s="196">
        <v>45300</v>
      </c>
      <c r="CHR2" s="196">
        <v>45301</v>
      </c>
      <c r="CHS2" s="196">
        <v>45302</v>
      </c>
      <c r="CHT2" s="196">
        <v>45303</v>
      </c>
      <c r="CHU2" s="196">
        <v>45306</v>
      </c>
      <c r="CHV2" s="196">
        <v>45307</v>
      </c>
      <c r="CHW2" s="196">
        <v>45308</v>
      </c>
      <c r="CHX2" s="196">
        <v>45309</v>
      </c>
      <c r="CHY2" s="196">
        <v>45310</v>
      </c>
      <c r="CHZ2" s="196">
        <v>45313</v>
      </c>
      <c r="CIA2" s="196">
        <v>45314</v>
      </c>
      <c r="CIB2" s="196">
        <v>45315</v>
      </c>
      <c r="CIC2" s="196">
        <v>45316</v>
      </c>
      <c r="CID2" s="196">
        <v>45317</v>
      </c>
      <c r="CIE2" s="196">
        <v>45320</v>
      </c>
      <c r="CIF2" s="196">
        <v>45321</v>
      </c>
      <c r="CIG2" s="196">
        <v>45322</v>
      </c>
      <c r="CIH2" s="196">
        <v>45323</v>
      </c>
      <c r="CII2" s="196">
        <v>45324</v>
      </c>
      <c r="CIJ2" s="196">
        <v>45327</v>
      </c>
      <c r="CIK2" s="196">
        <v>45328</v>
      </c>
      <c r="CIL2" s="196">
        <v>45329</v>
      </c>
      <c r="CIM2" s="196">
        <v>45330</v>
      </c>
      <c r="CIN2" s="196">
        <v>45331</v>
      </c>
      <c r="CIO2" s="196">
        <v>45335</v>
      </c>
      <c r="CIP2" s="196">
        <v>45336</v>
      </c>
      <c r="CIQ2" s="196">
        <v>45337</v>
      </c>
      <c r="CIR2" s="196">
        <v>45338</v>
      </c>
      <c r="CIS2" s="196">
        <v>45341</v>
      </c>
      <c r="CIT2" s="196">
        <v>45342</v>
      </c>
      <c r="CIU2" s="196">
        <v>45343</v>
      </c>
      <c r="CIV2" s="196">
        <v>45344</v>
      </c>
      <c r="CIW2" s="196">
        <v>45345</v>
      </c>
      <c r="CIX2" s="196">
        <v>45348</v>
      </c>
      <c r="CIY2" s="196">
        <v>45349</v>
      </c>
      <c r="CIZ2" s="196">
        <v>45350</v>
      </c>
      <c r="CJA2" s="196">
        <v>45351</v>
      </c>
      <c r="CJB2" s="196">
        <v>45352</v>
      </c>
      <c r="CJC2" s="196">
        <v>45355</v>
      </c>
      <c r="CJD2" s="196">
        <v>45356</v>
      </c>
      <c r="CJE2" s="196">
        <v>45357</v>
      </c>
      <c r="CJF2" s="196">
        <v>45358</v>
      </c>
      <c r="CJG2" s="196">
        <v>45362</v>
      </c>
      <c r="CJH2" s="196">
        <v>45363</v>
      </c>
      <c r="CJI2" s="196">
        <v>45364</v>
      </c>
      <c r="CJJ2" s="196">
        <v>45365</v>
      </c>
      <c r="CJK2" s="196">
        <v>45366</v>
      </c>
      <c r="CJL2" s="196">
        <v>45369</v>
      </c>
      <c r="CJM2" s="196">
        <v>45370</v>
      </c>
      <c r="CJN2" s="196">
        <v>45371</v>
      </c>
      <c r="CJO2" s="196">
        <v>45372</v>
      </c>
      <c r="CJP2" s="196">
        <v>45373</v>
      </c>
      <c r="CJQ2" s="196">
        <v>45376</v>
      </c>
      <c r="CJR2" s="196">
        <v>45377</v>
      </c>
      <c r="CJS2" s="196">
        <v>45378</v>
      </c>
      <c r="CJT2" s="196">
        <v>45379</v>
      </c>
      <c r="CJU2" s="196">
        <v>45380</v>
      </c>
      <c r="CJV2" s="196">
        <v>45383</v>
      </c>
      <c r="CJW2" s="196">
        <v>45384</v>
      </c>
      <c r="CJX2" s="196">
        <v>45385</v>
      </c>
      <c r="CJY2" s="196">
        <v>45386</v>
      </c>
      <c r="CJZ2" s="196">
        <v>45387</v>
      </c>
      <c r="CKA2" s="196">
        <v>45390</v>
      </c>
      <c r="CKB2" s="196">
        <v>45391</v>
      </c>
      <c r="CKC2" s="196">
        <v>45392</v>
      </c>
      <c r="CKD2" s="196">
        <v>45393</v>
      </c>
      <c r="CKE2" s="196">
        <v>45394</v>
      </c>
      <c r="CKF2" s="196">
        <v>45397</v>
      </c>
      <c r="CKG2" s="196">
        <v>45398</v>
      </c>
      <c r="CKH2" s="196">
        <v>45399</v>
      </c>
      <c r="CKI2" s="196">
        <v>45400</v>
      </c>
      <c r="CKJ2" s="196">
        <v>45401</v>
      </c>
      <c r="CKK2" s="196">
        <v>45404</v>
      </c>
      <c r="CKL2" s="196">
        <v>45405</v>
      </c>
      <c r="CKM2" s="196">
        <v>45406</v>
      </c>
      <c r="CKN2" s="196">
        <v>45407</v>
      </c>
      <c r="CKO2" s="196">
        <v>45408</v>
      </c>
      <c r="CKP2" s="196">
        <v>45411</v>
      </c>
      <c r="CKQ2" s="196">
        <v>45412</v>
      </c>
      <c r="CKR2" s="196">
        <v>45413</v>
      </c>
      <c r="CKS2" s="196">
        <v>45414</v>
      </c>
      <c r="CKT2" s="196">
        <v>45415</v>
      </c>
      <c r="CKU2" s="196">
        <v>45418</v>
      </c>
      <c r="CKV2" s="196">
        <v>45419</v>
      </c>
      <c r="CKW2" s="196">
        <v>45420</v>
      </c>
      <c r="CKX2" s="196">
        <v>45421</v>
      </c>
      <c r="CKY2" s="196">
        <v>45422</v>
      </c>
      <c r="CKZ2" s="196">
        <v>45425</v>
      </c>
      <c r="CLA2" s="196">
        <v>45426</v>
      </c>
      <c r="CLB2" s="196">
        <v>45427</v>
      </c>
      <c r="CLC2" s="196">
        <v>45428</v>
      </c>
      <c r="CLD2" s="196">
        <v>45429</v>
      </c>
      <c r="CLE2" s="196">
        <v>45432</v>
      </c>
      <c r="CLF2" s="196">
        <v>45433</v>
      </c>
      <c r="CLG2" s="196">
        <v>45434</v>
      </c>
      <c r="CLH2" s="196">
        <v>45436</v>
      </c>
      <c r="CLI2" s="196">
        <v>45439</v>
      </c>
      <c r="CLJ2" s="196">
        <v>45440</v>
      </c>
      <c r="CLK2" s="196">
        <v>45441</v>
      </c>
      <c r="CLL2" s="196">
        <v>45442</v>
      </c>
      <c r="CLM2" s="196">
        <v>45443</v>
      </c>
      <c r="CLN2" s="196">
        <v>45446</v>
      </c>
      <c r="CLO2" s="196">
        <v>45447</v>
      </c>
      <c r="CLP2" s="196">
        <v>45448</v>
      </c>
      <c r="CLQ2" s="196">
        <v>45449</v>
      </c>
      <c r="CLR2" s="196">
        <v>45450</v>
      </c>
      <c r="CLS2" s="196">
        <v>45453</v>
      </c>
      <c r="CLT2" s="196">
        <v>45454</v>
      </c>
      <c r="CLU2" s="196">
        <v>45455</v>
      </c>
      <c r="CLV2" s="196">
        <v>45456</v>
      </c>
      <c r="CLW2" s="196">
        <v>45457</v>
      </c>
      <c r="CLX2" s="196">
        <v>45460</v>
      </c>
      <c r="CLY2" s="196">
        <v>45461</v>
      </c>
      <c r="CLZ2" s="196">
        <v>45462</v>
      </c>
      <c r="CMA2" s="196">
        <v>45463</v>
      </c>
      <c r="CMB2" s="196">
        <v>45464</v>
      </c>
      <c r="CMC2" s="196">
        <v>45467</v>
      </c>
      <c r="CMD2" s="284">
        <v>45468</v>
      </c>
      <c r="CME2" s="284">
        <v>45469</v>
      </c>
      <c r="CMF2" s="284">
        <v>45470</v>
      </c>
      <c r="CMG2" s="284">
        <v>45474</v>
      </c>
      <c r="CMH2" s="284">
        <v>45475</v>
      </c>
      <c r="CMI2" s="284">
        <v>45476</v>
      </c>
      <c r="CMJ2" s="284">
        <v>45477</v>
      </c>
      <c r="CMK2" s="284">
        <v>45478</v>
      </c>
      <c r="CML2" s="284">
        <v>45481</v>
      </c>
      <c r="CMM2" s="284">
        <v>45482</v>
      </c>
      <c r="CMN2" s="284">
        <v>45489</v>
      </c>
      <c r="CMO2" s="284">
        <v>45490</v>
      </c>
      <c r="CMP2" s="284">
        <v>45491</v>
      </c>
      <c r="CMQ2" s="284">
        <v>45492</v>
      </c>
      <c r="CMR2" s="284">
        <v>45495</v>
      </c>
      <c r="CMS2" s="284">
        <v>45496</v>
      </c>
      <c r="CMT2" s="284">
        <v>45497</v>
      </c>
      <c r="CMU2" s="284">
        <v>45498</v>
      </c>
      <c r="CMV2" s="284">
        <v>45499</v>
      </c>
      <c r="CMW2" s="284">
        <v>45502</v>
      </c>
      <c r="CMX2" s="284">
        <v>45503</v>
      </c>
      <c r="CMY2" s="284">
        <v>45504</v>
      </c>
      <c r="CMZ2" s="284">
        <v>45505</v>
      </c>
      <c r="CNA2" s="284">
        <v>45506</v>
      </c>
      <c r="CNB2" s="284">
        <v>45509</v>
      </c>
      <c r="CNC2" s="284">
        <v>45510</v>
      </c>
      <c r="CND2" s="284">
        <v>45511</v>
      </c>
      <c r="CNE2" s="284">
        <v>45512</v>
      </c>
      <c r="CNF2" s="284">
        <v>45513</v>
      </c>
      <c r="CNG2" s="284">
        <v>45516</v>
      </c>
      <c r="CNH2" s="284">
        <v>45517</v>
      </c>
      <c r="CNI2" s="284">
        <v>45518</v>
      </c>
      <c r="CNJ2" s="284">
        <v>45519</v>
      </c>
      <c r="CNK2" s="284">
        <v>45520</v>
      </c>
      <c r="CNL2" s="284">
        <v>45523</v>
      </c>
      <c r="CNM2" s="284">
        <v>45524</v>
      </c>
      <c r="CNN2" s="284">
        <v>45525</v>
      </c>
      <c r="CNO2" s="284">
        <v>45526</v>
      </c>
      <c r="CNP2" s="284">
        <v>45527</v>
      </c>
      <c r="CNQ2" s="284">
        <v>45530</v>
      </c>
      <c r="CNR2" s="284">
        <v>45531</v>
      </c>
      <c r="CNS2" s="284">
        <v>45532</v>
      </c>
      <c r="CNT2" s="284">
        <v>45533</v>
      </c>
      <c r="CNU2" s="284">
        <v>45534</v>
      </c>
      <c r="CNV2" s="284">
        <v>45537</v>
      </c>
      <c r="CNW2" s="284">
        <v>45538</v>
      </c>
      <c r="CNX2" s="284">
        <v>45539</v>
      </c>
      <c r="CNY2" s="284">
        <v>45540</v>
      </c>
      <c r="CNZ2" s="284">
        <v>45541</v>
      </c>
      <c r="COA2" s="284">
        <v>45544</v>
      </c>
      <c r="COB2" s="284">
        <v>45545</v>
      </c>
      <c r="COC2" s="284">
        <v>45546</v>
      </c>
      <c r="COD2" s="284">
        <v>45547</v>
      </c>
      <c r="COE2" s="284">
        <v>45548</v>
      </c>
      <c r="COF2" s="284">
        <v>45551</v>
      </c>
      <c r="COG2" s="284">
        <v>45552</v>
      </c>
      <c r="COH2" s="196">
        <v>45553</v>
      </c>
      <c r="COI2" s="196">
        <v>45554</v>
      </c>
      <c r="COJ2" s="196">
        <v>45555</v>
      </c>
      <c r="COK2" s="196">
        <v>45558</v>
      </c>
      <c r="COL2" s="196">
        <v>45559</v>
      </c>
      <c r="COM2" s="196">
        <v>45560</v>
      </c>
      <c r="CON2" s="196">
        <v>45561</v>
      </c>
      <c r="COO2" s="196">
        <v>45562</v>
      </c>
      <c r="COP2" s="196">
        <v>45565</v>
      </c>
      <c r="COQ2" s="196">
        <v>45566</v>
      </c>
      <c r="COR2" s="196">
        <v>45567</v>
      </c>
      <c r="COS2" s="196">
        <v>45568</v>
      </c>
      <c r="COT2" s="196">
        <v>45569</v>
      </c>
      <c r="COU2" s="196">
        <v>45572</v>
      </c>
      <c r="COV2" s="196">
        <v>45573</v>
      </c>
      <c r="COW2" s="196">
        <v>45574</v>
      </c>
      <c r="COX2" s="196">
        <v>45575</v>
      </c>
      <c r="COY2" s="196">
        <v>45579</v>
      </c>
      <c r="COZ2" s="196">
        <v>45580</v>
      </c>
      <c r="CPA2" s="196">
        <v>45581</v>
      </c>
      <c r="CPB2" s="196">
        <v>45582</v>
      </c>
      <c r="CPC2" s="196">
        <v>45583</v>
      </c>
      <c r="CPD2" s="196">
        <v>45586</v>
      </c>
      <c r="CPE2" s="196">
        <v>45587</v>
      </c>
      <c r="CPF2" s="196">
        <v>45588</v>
      </c>
      <c r="CPG2" s="196">
        <v>45589</v>
      </c>
      <c r="CPH2" s="196">
        <v>45590</v>
      </c>
      <c r="CPI2" s="196">
        <v>45593</v>
      </c>
      <c r="CPJ2" s="196">
        <v>45594</v>
      </c>
      <c r="CPK2" s="196">
        <v>45595</v>
      </c>
      <c r="CPL2" s="196">
        <v>45596</v>
      </c>
      <c r="CPM2" s="196">
        <v>45597</v>
      </c>
      <c r="CPN2" s="196">
        <v>45600</v>
      </c>
      <c r="CPO2" s="196">
        <v>45601</v>
      </c>
      <c r="CPP2" s="196">
        <v>45602</v>
      </c>
      <c r="CPQ2" s="196">
        <v>45603</v>
      </c>
      <c r="CPR2" s="196">
        <v>45604</v>
      </c>
      <c r="CPS2" s="196">
        <v>45607</v>
      </c>
      <c r="CPT2" s="196">
        <v>45608</v>
      </c>
      <c r="CPU2" s="196">
        <v>45609</v>
      </c>
      <c r="CPV2" s="196">
        <v>45610</v>
      </c>
      <c r="CPW2" s="196">
        <v>45611</v>
      </c>
      <c r="CPX2" s="196">
        <v>45614</v>
      </c>
      <c r="CPY2" s="196">
        <v>45615</v>
      </c>
      <c r="CPZ2" s="196">
        <v>45616</v>
      </c>
      <c r="CQA2" s="196">
        <v>45617</v>
      </c>
      <c r="CQB2" s="196">
        <v>45618</v>
      </c>
      <c r="CQC2" s="196">
        <v>45621</v>
      </c>
      <c r="CQD2" s="196">
        <v>45623</v>
      </c>
      <c r="CQE2" s="196">
        <v>45624</v>
      </c>
      <c r="CQF2" s="196">
        <v>45625</v>
      </c>
      <c r="CQG2" s="196">
        <v>45628</v>
      </c>
      <c r="CQH2" s="196">
        <v>45629</v>
      </c>
      <c r="CQI2" s="196">
        <v>45630</v>
      </c>
      <c r="CQJ2" s="285">
        <v>45631</v>
      </c>
      <c r="CQK2" s="196">
        <v>45632</v>
      </c>
      <c r="CQL2" s="196">
        <v>45635</v>
      </c>
      <c r="CQM2" s="196">
        <v>45636</v>
      </c>
      <c r="CQN2" s="196">
        <v>45637</v>
      </c>
      <c r="CQO2" s="196">
        <v>45638</v>
      </c>
      <c r="CQP2" s="196">
        <v>45639</v>
      </c>
      <c r="CQQ2" s="196">
        <v>45642</v>
      </c>
      <c r="CQR2" s="196">
        <v>45643</v>
      </c>
      <c r="CQS2" s="196">
        <v>45644</v>
      </c>
      <c r="CQT2" s="196">
        <v>45645</v>
      </c>
      <c r="CQU2" s="196">
        <v>45646</v>
      </c>
      <c r="CQV2" s="196">
        <v>45649</v>
      </c>
      <c r="CQW2" s="196">
        <v>45650</v>
      </c>
      <c r="CQX2" s="196">
        <v>45651</v>
      </c>
      <c r="CQY2" s="196">
        <v>45652</v>
      </c>
      <c r="CQZ2" s="196">
        <v>45653</v>
      </c>
      <c r="CRA2" s="196">
        <v>45656</v>
      </c>
      <c r="CRB2" s="196">
        <v>45657</v>
      </c>
      <c r="CRC2" s="196">
        <v>45659</v>
      </c>
      <c r="CRD2" s="196">
        <v>45660</v>
      </c>
      <c r="CRE2" s="196">
        <v>45663</v>
      </c>
      <c r="CRF2" s="196">
        <v>45664</v>
      </c>
      <c r="CRG2" s="196">
        <v>45665</v>
      </c>
      <c r="CRH2" s="196">
        <v>45666</v>
      </c>
      <c r="CRI2" s="196">
        <v>45667</v>
      </c>
      <c r="CRJ2" s="196">
        <v>45670</v>
      </c>
      <c r="CRK2" s="196">
        <v>45671</v>
      </c>
      <c r="CRL2" s="196">
        <v>45672</v>
      </c>
      <c r="CRM2" s="196">
        <v>45673</v>
      </c>
      <c r="CRN2" s="196">
        <v>45674</v>
      </c>
      <c r="CRO2" s="196">
        <v>45677</v>
      </c>
      <c r="CRP2" s="196">
        <v>45678</v>
      </c>
      <c r="CRQ2" s="196">
        <v>45679</v>
      </c>
      <c r="CRR2" s="196">
        <v>45680</v>
      </c>
      <c r="CRS2" s="196">
        <v>45681</v>
      </c>
      <c r="CRT2" s="196">
        <v>45684</v>
      </c>
      <c r="CRU2" s="196">
        <v>45685</v>
      </c>
      <c r="CRV2" s="196">
        <v>45686</v>
      </c>
      <c r="CRW2" s="196">
        <v>45687</v>
      </c>
      <c r="CRX2" s="196">
        <v>45688</v>
      </c>
      <c r="CRY2" s="286">
        <v>45691</v>
      </c>
      <c r="CRZ2" s="196">
        <v>45692</v>
      </c>
      <c r="CSA2" s="196">
        <v>45693</v>
      </c>
      <c r="CSB2" s="196">
        <v>45694</v>
      </c>
      <c r="CSC2" s="196">
        <v>45695</v>
      </c>
      <c r="CSD2" s="196">
        <v>45698</v>
      </c>
      <c r="CSE2" s="196">
        <v>45699</v>
      </c>
      <c r="CSF2" s="196">
        <v>45700</v>
      </c>
      <c r="CSG2" s="196">
        <v>45701</v>
      </c>
      <c r="CSH2" s="196">
        <v>45702</v>
      </c>
      <c r="CSI2" s="196">
        <v>45705</v>
      </c>
      <c r="CSJ2" s="196">
        <v>45706</v>
      </c>
      <c r="CSK2" s="196">
        <v>45707</v>
      </c>
      <c r="CSL2" s="196">
        <v>45708</v>
      </c>
      <c r="CSM2" s="196">
        <v>45709</v>
      </c>
      <c r="CSN2" s="196">
        <v>45712</v>
      </c>
      <c r="CSO2" s="196">
        <v>45713</v>
      </c>
      <c r="CSP2" s="196">
        <v>45714</v>
      </c>
      <c r="CSQ2" s="196">
        <v>45715</v>
      </c>
      <c r="CSR2" s="196">
        <v>45716</v>
      </c>
      <c r="CSS2" s="196">
        <v>45722</v>
      </c>
      <c r="CST2" s="196">
        <v>45723</v>
      </c>
      <c r="CSU2" s="196">
        <v>45726</v>
      </c>
      <c r="CSV2" s="286">
        <v>45727</v>
      </c>
      <c r="CSW2" s="399">
        <v>45728</v>
      </c>
      <c r="CSX2" s="399">
        <v>45729</v>
      </c>
      <c r="CSY2" s="399">
        <v>45730</v>
      </c>
      <c r="CSZ2" s="399">
        <v>45733</v>
      </c>
      <c r="CTA2" s="399">
        <v>45735</v>
      </c>
      <c r="CTB2" s="399">
        <v>45736</v>
      </c>
      <c r="CTC2" s="399">
        <v>45737</v>
      </c>
      <c r="CTD2" s="399">
        <v>45740</v>
      </c>
      <c r="CTE2" s="399">
        <v>45741</v>
      </c>
      <c r="CTF2" s="399">
        <v>45742</v>
      </c>
      <c r="CTG2" s="399">
        <v>45743</v>
      </c>
      <c r="CTH2" s="399">
        <v>45744</v>
      </c>
      <c r="CTI2" s="399">
        <v>45747</v>
      </c>
      <c r="CTJ2" s="399">
        <v>45748</v>
      </c>
      <c r="CTK2" s="399">
        <v>45749</v>
      </c>
      <c r="CTL2" s="399">
        <v>45750</v>
      </c>
      <c r="CTM2" s="399">
        <v>45751</v>
      </c>
      <c r="CTN2" s="399">
        <v>45754</v>
      </c>
      <c r="CTO2" s="399">
        <v>45755</v>
      </c>
      <c r="CTP2" s="399">
        <v>45756</v>
      </c>
      <c r="CTQ2" s="399">
        <v>45757</v>
      </c>
      <c r="CTR2" s="399">
        <v>45758</v>
      </c>
      <c r="CTS2" s="399">
        <v>45761</v>
      </c>
      <c r="CTT2" s="399">
        <v>45762</v>
      </c>
      <c r="CTU2" s="399">
        <v>45763</v>
      </c>
      <c r="CTV2" s="399">
        <v>45764</v>
      </c>
      <c r="CTW2" s="399">
        <v>45765</v>
      </c>
      <c r="CTX2" s="399">
        <v>45768</v>
      </c>
      <c r="CTY2" s="399">
        <v>45769</v>
      </c>
      <c r="CTZ2" s="399">
        <v>45770</v>
      </c>
      <c r="CUA2" s="399">
        <v>45771</v>
      </c>
      <c r="CUB2" s="399">
        <v>45772</v>
      </c>
      <c r="CUC2" s="399">
        <v>45775</v>
      </c>
      <c r="CUD2" s="399">
        <v>45776</v>
      </c>
      <c r="CUE2" s="399">
        <v>45777</v>
      </c>
      <c r="CUF2" s="399">
        <v>45778</v>
      </c>
      <c r="CUG2" s="399">
        <v>45779</v>
      </c>
      <c r="CUH2" s="399">
        <v>45782</v>
      </c>
      <c r="CUI2" s="399">
        <v>45783</v>
      </c>
      <c r="CUJ2" s="399">
        <v>45784</v>
      </c>
      <c r="CUK2" s="399">
        <v>45785</v>
      </c>
      <c r="CUL2" s="399">
        <v>45786</v>
      </c>
      <c r="CUM2" s="399">
        <v>45789</v>
      </c>
      <c r="CUN2" s="399">
        <v>45790</v>
      </c>
      <c r="CUO2" s="399">
        <v>45791</v>
      </c>
      <c r="CUP2" s="399">
        <v>45792</v>
      </c>
      <c r="CUQ2" s="399">
        <v>45793</v>
      </c>
      <c r="CUR2" s="399">
        <v>45796</v>
      </c>
      <c r="CUS2" s="399">
        <v>45797</v>
      </c>
      <c r="CUT2" s="399">
        <v>45798</v>
      </c>
      <c r="CUU2" s="399">
        <v>45799</v>
      </c>
      <c r="CUV2" s="399">
        <v>45800</v>
      </c>
      <c r="CUW2" s="399">
        <v>45803</v>
      </c>
      <c r="CUX2" s="399">
        <v>45804</v>
      </c>
      <c r="CUY2" s="399">
        <v>45805</v>
      </c>
      <c r="CUZ2" s="399">
        <v>45806</v>
      </c>
      <c r="CVA2" s="423">
        <v>45807</v>
      </c>
      <c r="CVB2" s="422">
        <v>45810</v>
      </c>
      <c r="CVC2" s="422">
        <v>45811</v>
      </c>
      <c r="CVD2" s="422">
        <v>45812</v>
      </c>
      <c r="CVE2" s="422">
        <v>45813</v>
      </c>
      <c r="CVF2" s="422">
        <v>45814</v>
      </c>
      <c r="CVG2" s="422">
        <v>45817</v>
      </c>
      <c r="CVH2" s="422">
        <v>45818</v>
      </c>
      <c r="CVI2" s="422">
        <v>45820</v>
      </c>
      <c r="CVJ2" s="422">
        <v>45821</v>
      </c>
      <c r="CVK2" s="422">
        <v>45824</v>
      </c>
      <c r="CVL2" s="422">
        <v>45825</v>
      </c>
      <c r="CVM2" s="422">
        <v>45826</v>
      </c>
      <c r="CVN2" s="422">
        <v>45827</v>
      </c>
      <c r="CVO2" s="422">
        <v>45828</v>
      </c>
      <c r="CVP2" s="422">
        <v>45831</v>
      </c>
      <c r="CVQ2" s="422">
        <v>45832</v>
      </c>
      <c r="CVR2" s="422">
        <v>45833</v>
      </c>
      <c r="CVS2" s="422">
        <v>45834</v>
      </c>
      <c r="CVT2" s="422">
        <v>45835</v>
      </c>
      <c r="CVU2" s="422">
        <v>45838</v>
      </c>
      <c r="CVV2" s="422">
        <v>45839</v>
      </c>
      <c r="CVW2" s="422">
        <v>45840</v>
      </c>
      <c r="CVX2" s="422">
        <v>45841</v>
      </c>
      <c r="CVY2" s="422">
        <v>45842</v>
      </c>
      <c r="CVZ2" s="422">
        <v>45845</v>
      </c>
      <c r="CWA2" s="422">
        <v>45846</v>
      </c>
      <c r="CWB2" s="422">
        <v>45847</v>
      </c>
      <c r="CWC2" s="422">
        <v>45856</v>
      </c>
      <c r="CWD2" s="422">
        <v>45859</v>
      </c>
      <c r="CWE2" s="422">
        <v>45860</v>
      </c>
      <c r="CWF2" s="422">
        <v>45861</v>
      </c>
      <c r="CWG2" s="422">
        <v>45862</v>
      </c>
      <c r="CWH2" s="422">
        <v>45863</v>
      </c>
      <c r="CWI2" s="422">
        <v>45866</v>
      </c>
      <c r="CWJ2" s="422">
        <v>45867</v>
      </c>
      <c r="CWK2" s="422">
        <v>45868</v>
      </c>
      <c r="CWL2" s="422">
        <v>45869</v>
      </c>
      <c r="CWM2" s="422">
        <v>45870</v>
      </c>
      <c r="CWN2" s="422">
        <v>45873</v>
      </c>
      <c r="CWO2" s="422">
        <v>45874</v>
      </c>
      <c r="CWP2" s="422">
        <v>45875</v>
      </c>
      <c r="CWQ2" s="422">
        <v>45876</v>
      </c>
      <c r="CWR2" s="422">
        <v>45877</v>
      </c>
      <c r="CWS2" s="422">
        <v>45880</v>
      </c>
      <c r="CWT2" s="422">
        <v>45881</v>
      </c>
      <c r="CWU2" s="422">
        <v>45882</v>
      </c>
      <c r="CWV2" s="422">
        <v>45883</v>
      </c>
      <c r="CWW2" s="422">
        <v>45884</v>
      </c>
      <c r="CWX2" s="422">
        <v>45887</v>
      </c>
      <c r="CWY2" s="422">
        <v>45888</v>
      </c>
      <c r="CWZ2" s="422">
        <v>45889</v>
      </c>
      <c r="CXA2" s="422">
        <v>45890</v>
      </c>
      <c r="CXB2" s="422">
        <v>45891</v>
      </c>
      <c r="CXC2" s="422">
        <v>45894</v>
      </c>
      <c r="CXD2" s="422">
        <v>45895</v>
      </c>
      <c r="CXE2" s="422">
        <v>45896</v>
      </c>
      <c r="CXF2" s="422">
        <v>45897</v>
      </c>
      <c r="CXG2" s="422">
        <v>45898</v>
      </c>
      <c r="CXH2" s="422">
        <v>45901</v>
      </c>
      <c r="CXI2" s="422">
        <v>45902</v>
      </c>
      <c r="CXJ2" s="422">
        <v>45903</v>
      </c>
      <c r="CXK2" s="422">
        <v>45904</v>
      </c>
      <c r="CXL2" s="422">
        <v>45905</v>
      </c>
      <c r="CXM2" s="422">
        <v>45908</v>
      </c>
      <c r="CXN2" s="422">
        <v>45909</v>
      </c>
      <c r="CXO2" s="422">
        <v>45910</v>
      </c>
      <c r="CXP2" s="422">
        <v>45911</v>
      </c>
      <c r="CXQ2" s="422">
        <v>45912</v>
      </c>
      <c r="CXR2" s="422">
        <v>45915</v>
      </c>
      <c r="CXS2" s="422">
        <v>45916</v>
      </c>
      <c r="CXT2" s="422">
        <v>45917</v>
      </c>
      <c r="CXU2" s="422">
        <v>45918</v>
      </c>
      <c r="CXV2" s="422">
        <v>45919</v>
      </c>
      <c r="CXW2" s="422">
        <v>45922</v>
      </c>
      <c r="CXX2" s="422">
        <v>45923</v>
      </c>
      <c r="CXY2" s="422">
        <v>45924</v>
      </c>
      <c r="CXZ2" s="422">
        <v>45925</v>
      </c>
      <c r="CYA2" s="422">
        <v>45926</v>
      </c>
      <c r="CYB2" s="422">
        <v>45929</v>
      </c>
      <c r="CYC2" s="422">
        <v>45930</v>
      </c>
      <c r="CYD2" s="422">
        <v>45931</v>
      </c>
      <c r="CYE2" s="422">
        <v>45932</v>
      </c>
      <c r="CYF2" s="422">
        <v>45933</v>
      </c>
      <c r="CYG2" s="422">
        <v>45936</v>
      </c>
      <c r="CYH2" s="422">
        <v>45937</v>
      </c>
      <c r="CYI2" s="422">
        <v>45938</v>
      </c>
      <c r="CYJ2" s="422">
        <v>45939</v>
      </c>
      <c r="CYK2" s="422">
        <v>45940</v>
      </c>
      <c r="CYL2" s="422">
        <v>45943</v>
      </c>
      <c r="CYM2" s="422">
        <v>45944</v>
      </c>
      <c r="CYN2" s="422">
        <v>45945</v>
      </c>
      <c r="CYO2" s="422">
        <v>45946</v>
      </c>
      <c r="CYP2" s="422">
        <v>45947</v>
      </c>
      <c r="CYQ2" s="422">
        <v>45950</v>
      </c>
      <c r="CYR2" s="422">
        <v>45951</v>
      </c>
      <c r="CYS2" s="422">
        <v>45952</v>
      </c>
      <c r="CYT2" s="422">
        <v>45953</v>
      </c>
      <c r="CYU2" s="422">
        <v>45954</v>
      </c>
      <c r="CYV2" s="422">
        <v>45957</v>
      </c>
      <c r="CYW2" s="422">
        <v>45958</v>
      </c>
      <c r="CYX2" s="422">
        <v>45959</v>
      </c>
      <c r="CYY2" s="422">
        <v>45960</v>
      </c>
      <c r="CYZ2" s="422">
        <v>45961</v>
      </c>
      <c r="CZA2" s="422">
        <v>45964</v>
      </c>
      <c r="CZB2" s="422">
        <v>45965</v>
      </c>
      <c r="CZC2" s="422">
        <v>45966</v>
      </c>
      <c r="CZD2" s="422">
        <v>45967</v>
      </c>
      <c r="CZE2" s="422">
        <v>45968</v>
      </c>
      <c r="CZF2" s="422">
        <v>45971</v>
      </c>
      <c r="CZG2" s="422">
        <v>45972</v>
      </c>
      <c r="CZH2" s="422">
        <v>45973</v>
      </c>
      <c r="CZI2" s="422">
        <v>45974</v>
      </c>
      <c r="CZJ2" s="422">
        <v>45975</v>
      </c>
      <c r="CZK2" s="422">
        <v>45978</v>
      </c>
      <c r="CZL2" s="422">
        <v>45979</v>
      </c>
      <c r="CZM2" s="422">
        <v>45980</v>
      </c>
      <c r="CZN2" s="422">
        <v>45981</v>
      </c>
      <c r="CZO2" s="422">
        <v>45985</v>
      </c>
      <c r="CZP2" s="422">
        <v>45986</v>
      </c>
      <c r="CZQ2" s="422">
        <v>45988</v>
      </c>
      <c r="CZR2" s="422">
        <v>45989</v>
      </c>
      <c r="CZS2" s="721">
        <v>45992</v>
      </c>
      <c r="CZT2" s="721">
        <v>45993</v>
      </c>
      <c r="CZU2" s="721">
        <v>45994</v>
      </c>
      <c r="CZV2" s="721">
        <v>45995</v>
      </c>
      <c r="CZW2" s="721">
        <v>45996</v>
      </c>
      <c r="CZX2" s="721">
        <v>45999</v>
      </c>
      <c r="CZY2" s="721">
        <v>46000</v>
      </c>
      <c r="CZZ2" s="721">
        <v>46001</v>
      </c>
      <c r="DAA2" s="721">
        <v>46002</v>
      </c>
      <c r="DAB2" s="721">
        <v>46003</v>
      </c>
      <c r="DAC2" s="721">
        <v>46006</v>
      </c>
      <c r="DAD2" s="721">
        <v>46007</v>
      </c>
      <c r="DAE2" s="721">
        <v>46008</v>
      </c>
      <c r="DAF2" s="721">
        <v>46009</v>
      </c>
      <c r="DAG2" s="721">
        <v>46010</v>
      </c>
      <c r="DAH2" s="721">
        <v>46013</v>
      </c>
      <c r="DAI2" s="721">
        <v>46014</v>
      </c>
      <c r="DAJ2" s="721">
        <v>46015</v>
      </c>
      <c r="DAK2" s="721">
        <v>46016</v>
      </c>
      <c r="DAL2" s="721">
        <v>46017</v>
      </c>
      <c r="DAM2" s="721">
        <v>46021</v>
      </c>
      <c r="DAN2" s="721">
        <v>46022</v>
      </c>
      <c r="DAO2" s="721">
        <v>46024</v>
      </c>
      <c r="DAP2" s="721">
        <v>46027</v>
      </c>
      <c r="DAQ2" s="721">
        <v>46028</v>
      </c>
      <c r="DAR2" s="721">
        <v>46029</v>
      </c>
      <c r="DAS2" s="721">
        <v>46030</v>
      </c>
      <c r="DAT2" s="721">
        <v>46031</v>
      </c>
      <c r="DAU2" s="721">
        <v>46034</v>
      </c>
      <c r="DAV2" s="721">
        <v>46035</v>
      </c>
      <c r="DAW2" s="721">
        <v>46036</v>
      </c>
      <c r="DAX2" s="721">
        <v>46037</v>
      </c>
      <c r="DAY2" s="721">
        <v>46038</v>
      </c>
      <c r="DAZ2" s="721">
        <v>46041</v>
      </c>
      <c r="DBA2" s="721">
        <v>46042</v>
      </c>
      <c r="DBB2" s="721">
        <v>46043</v>
      </c>
      <c r="DBC2" s="721">
        <v>46044</v>
      </c>
      <c r="DBD2" s="721">
        <v>46045</v>
      </c>
      <c r="DBE2" s="721">
        <v>46048</v>
      </c>
      <c r="DBF2" s="721">
        <v>46049</v>
      </c>
      <c r="DBG2" s="721">
        <v>46050</v>
      </c>
      <c r="DBH2" s="721">
        <v>46051</v>
      </c>
      <c r="DBI2" s="721">
        <v>46052</v>
      </c>
      <c r="DBJ2" s="721">
        <v>46055</v>
      </c>
      <c r="DBK2" s="721">
        <v>46056</v>
      </c>
      <c r="DBL2" s="721">
        <v>46057</v>
      </c>
      <c r="DBM2" s="721">
        <v>46058</v>
      </c>
      <c r="DBN2" s="721">
        <v>46059</v>
      </c>
      <c r="DBO2" s="721">
        <v>46062</v>
      </c>
      <c r="DBP2" s="721">
        <v>46063</v>
      </c>
      <c r="DBQ2" s="721">
        <v>46064</v>
      </c>
      <c r="DBR2" s="721">
        <v>46065</v>
      </c>
      <c r="DBS2" s="721">
        <v>46066</v>
      </c>
      <c r="DBT2" s="721">
        <v>46069</v>
      </c>
      <c r="DBU2" s="721">
        <v>46076</v>
      </c>
      <c r="DBV2" s="721">
        <v>46077</v>
      </c>
      <c r="DBW2" s="721">
        <v>46078</v>
      </c>
      <c r="DBX2" s="721">
        <v>46079</v>
      </c>
      <c r="DBY2" s="721">
        <v>46080</v>
      </c>
      <c r="DBZ2" s="721">
        <v>46081</v>
      </c>
      <c r="DCA2" s="721">
        <v>46083</v>
      </c>
      <c r="DCB2" s="721">
        <v>46084</v>
      </c>
      <c r="DCC2" s="721">
        <v>46085</v>
      </c>
      <c r="DCD2" s="721">
        <v>46086</v>
      </c>
      <c r="DCE2" s="721">
        <v>46087</v>
      </c>
      <c r="DCF2" s="721">
        <v>46090</v>
      </c>
      <c r="DCG2" s="721">
        <v>46091</v>
      </c>
      <c r="DCH2" s="721">
        <v>46092</v>
      </c>
    </row>
    <row r="3" spans="1:2790">
      <c r="A3" s="170"/>
      <c r="B3" s="68">
        <v>2015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>
        <v>2016</v>
      </c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4">
        <v>2017</v>
      </c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65"/>
      <c r="UO3" s="65"/>
      <c r="UP3" s="65"/>
      <c r="UQ3" s="65"/>
      <c r="UR3" s="65"/>
      <c r="US3" s="65"/>
      <c r="UT3" s="65"/>
      <c r="UU3" s="65"/>
      <c r="UV3" s="65"/>
      <c r="UW3" s="65"/>
      <c r="UX3" s="65"/>
      <c r="UY3" s="65"/>
      <c r="UZ3" s="65"/>
      <c r="VA3" s="65"/>
      <c r="VB3" s="65"/>
      <c r="VC3" s="65"/>
      <c r="VD3" s="65"/>
      <c r="VE3" s="65"/>
      <c r="VF3" s="65"/>
      <c r="VG3" s="65"/>
      <c r="VH3" s="65"/>
      <c r="VI3" s="65"/>
      <c r="VJ3" s="65"/>
      <c r="VK3" s="65"/>
      <c r="VL3" s="65"/>
      <c r="VM3" s="65"/>
      <c r="VN3" s="65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65"/>
      <c r="WG3" s="65"/>
      <c r="WH3" s="65"/>
      <c r="WI3" s="65"/>
      <c r="WJ3" s="65"/>
      <c r="WK3" s="65"/>
      <c r="WL3" s="65"/>
      <c r="WM3" s="65"/>
      <c r="WN3" s="65"/>
      <c r="WO3" s="65"/>
      <c r="WP3" s="65"/>
      <c r="WQ3" s="65"/>
      <c r="WR3" s="65"/>
      <c r="WS3" s="65"/>
      <c r="WT3" s="65"/>
      <c r="WU3" s="65"/>
      <c r="WV3" s="65"/>
      <c r="WW3" s="65"/>
      <c r="WX3" s="65"/>
      <c r="WY3" s="65"/>
      <c r="WZ3" s="65"/>
      <c r="XA3" s="65"/>
      <c r="XB3" s="65"/>
      <c r="XC3" s="65"/>
      <c r="XD3" s="65"/>
      <c r="XE3" s="65"/>
      <c r="XF3" s="65"/>
      <c r="XG3" s="65"/>
      <c r="XH3" s="65"/>
      <c r="XI3" s="65"/>
      <c r="XJ3" s="65"/>
      <c r="XK3" s="65"/>
      <c r="XL3" s="65"/>
      <c r="XM3" s="65"/>
      <c r="XN3" s="65"/>
      <c r="XO3" s="65"/>
      <c r="XP3" s="65"/>
      <c r="XQ3" s="65"/>
      <c r="XR3" s="65"/>
      <c r="XS3" s="65"/>
      <c r="XT3" s="65"/>
      <c r="XU3" s="65"/>
      <c r="XV3" s="65"/>
      <c r="XW3" s="65"/>
      <c r="XX3" s="65"/>
      <c r="XY3" s="65"/>
      <c r="XZ3" s="65"/>
      <c r="YA3" s="65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65"/>
      <c r="YT3" s="65"/>
      <c r="YU3" s="65"/>
      <c r="YV3" s="65"/>
      <c r="YW3" s="65"/>
      <c r="YX3" s="65"/>
      <c r="YY3" s="65"/>
      <c r="YZ3" s="65"/>
      <c r="ZA3" s="65"/>
      <c r="ZB3" s="65"/>
      <c r="ZC3" s="65"/>
      <c r="ZD3" s="65"/>
      <c r="ZE3" s="65"/>
      <c r="ZF3" s="65"/>
      <c r="ZG3" s="65"/>
      <c r="ZH3" s="65"/>
      <c r="ZI3" s="65"/>
      <c r="ZJ3" s="65"/>
      <c r="ZK3" s="65"/>
      <c r="ZL3" s="65"/>
      <c r="ZM3" s="65"/>
      <c r="ZN3" s="65"/>
      <c r="ZO3" s="65"/>
      <c r="ZP3" s="65"/>
      <c r="ZQ3" s="65"/>
      <c r="ZR3" s="65"/>
      <c r="ZS3" s="65"/>
      <c r="ZT3" s="65"/>
      <c r="ZU3" s="65"/>
      <c r="ZV3" s="65"/>
      <c r="ZW3" s="65"/>
      <c r="ZX3" s="65"/>
      <c r="ZY3" s="65"/>
      <c r="ZZ3" s="65"/>
      <c r="AAA3" s="65"/>
      <c r="AAB3" s="65"/>
      <c r="AAC3" s="65"/>
      <c r="AAD3" s="65"/>
      <c r="AAE3" s="65"/>
      <c r="AAF3" s="65"/>
      <c r="AAG3" s="65"/>
      <c r="AAH3" s="65"/>
      <c r="AAI3" s="65"/>
      <c r="AAJ3" s="65"/>
      <c r="AAK3" s="65"/>
      <c r="AAL3" s="65"/>
      <c r="AAM3" s="65"/>
      <c r="AAN3" s="65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65"/>
      <c r="ABG3" s="65"/>
      <c r="ABH3" s="65"/>
      <c r="ABI3" s="65"/>
      <c r="ABJ3" s="65"/>
      <c r="ABK3" s="65"/>
      <c r="ABL3" s="65"/>
      <c r="ABM3" s="65"/>
      <c r="ABN3" s="65"/>
      <c r="ABO3" s="65"/>
      <c r="ABP3" s="65"/>
      <c r="ABQ3" s="65"/>
      <c r="ABR3" s="65"/>
      <c r="ABS3" s="65"/>
      <c r="ABT3" s="65">
        <v>2018</v>
      </c>
      <c r="ABU3" s="65"/>
      <c r="ABV3" s="65"/>
      <c r="ABW3" s="71"/>
      <c r="ABX3" s="71"/>
      <c r="ABY3" s="71"/>
      <c r="ABZ3" s="71"/>
      <c r="ACA3" s="71"/>
      <c r="ACB3" s="71"/>
      <c r="ACC3" s="71"/>
      <c r="ACD3" s="71"/>
      <c r="ACE3" s="71"/>
      <c r="ACF3" s="71"/>
      <c r="ACG3" s="71"/>
      <c r="ACH3" s="71"/>
      <c r="ACI3" s="71"/>
      <c r="ACJ3" s="71"/>
      <c r="ACK3" s="71"/>
      <c r="ACL3" s="71"/>
      <c r="ACM3" s="71"/>
      <c r="ACN3" s="71"/>
      <c r="ACO3" s="71"/>
      <c r="ACP3" s="71"/>
      <c r="ACQ3" s="71"/>
      <c r="ACR3" s="71"/>
      <c r="ACS3" s="71"/>
      <c r="ACT3" s="71"/>
      <c r="ACU3" s="71"/>
      <c r="ACV3" s="71"/>
      <c r="ACW3" s="71"/>
      <c r="ACX3" s="71"/>
      <c r="ACY3" s="71"/>
      <c r="ACZ3" s="71"/>
      <c r="ADA3" s="71"/>
      <c r="ADB3" s="71"/>
      <c r="ADC3" s="71"/>
      <c r="ADD3" s="71"/>
      <c r="ADE3" s="71"/>
      <c r="ADF3" s="71"/>
      <c r="ADG3" s="71"/>
      <c r="ADH3" s="71"/>
      <c r="ADI3" s="71"/>
      <c r="ADJ3" s="71"/>
      <c r="ADK3" s="71"/>
      <c r="ADL3" s="71"/>
      <c r="ADM3" s="71"/>
      <c r="ADN3" s="71"/>
      <c r="ADO3" s="71"/>
      <c r="ADP3" s="71"/>
      <c r="ADQ3" s="71"/>
      <c r="ADR3" s="71"/>
      <c r="ADS3" s="71"/>
      <c r="ADT3" s="71"/>
      <c r="ADU3" s="71"/>
      <c r="ADV3" s="71"/>
      <c r="ADW3" s="71"/>
      <c r="ADX3" s="71"/>
      <c r="ADY3" s="71"/>
      <c r="ADZ3" s="71"/>
      <c r="AEA3" s="71"/>
      <c r="AEB3" s="71"/>
      <c r="AEC3" s="71"/>
      <c r="AED3" s="71"/>
      <c r="AEE3" s="71"/>
      <c r="AEF3" s="71"/>
      <c r="AEG3" s="71"/>
      <c r="AEH3" s="71"/>
      <c r="AEI3" s="71"/>
      <c r="AEJ3" s="71"/>
      <c r="AEK3" s="71"/>
      <c r="AEL3" s="71"/>
      <c r="AEM3" s="71"/>
      <c r="AEN3" s="71"/>
      <c r="AEO3" s="71"/>
      <c r="AEP3" s="71"/>
      <c r="AEQ3" s="71"/>
      <c r="AER3" s="71"/>
      <c r="AES3" s="71"/>
      <c r="AET3" s="71"/>
      <c r="AEU3" s="71"/>
      <c r="AEV3" s="71"/>
      <c r="AEW3" s="71"/>
      <c r="AEX3" s="71"/>
      <c r="AEY3" s="71"/>
      <c r="AEZ3" s="65"/>
      <c r="AFA3" s="71"/>
      <c r="AFB3" s="71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>
        <v>2018</v>
      </c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5"/>
      <c r="AHG3" s="65"/>
      <c r="AHH3" s="65"/>
      <c r="AHI3" s="65"/>
      <c r="AHJ3" s="65"/>
      <c r="AHK3" s="65"/>
      <c r="AHL3" s="65"/>
      <c r="AHM3" s="65"/>
      <c r="AHN3" s="65"/>
      <c r="AHO3" s="65"/>
      <c r="AHP3" s="65"/>
      <c r="AHQ3" s="65"/>
      <c r="AHR3" s="65"/>
      <c r="AHS3" s="65"/>
      <c r="AHT3" s="65"/>
      <c r="AHU3" s="65"/>
      <c r="AHV3" s="65"/>
      <c r="AHW3" s="65"/>
      <c r="AHX3" s="65"/>
      <c r="AHY3" s="65"/>
      <c r="AHZ3" s="65"/>
      <c r="AIA3" s="65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65"/>
      <c r="AIT3" s="65"/>
      <c r="AIU3" s="65"/>
      <c r="AIV3" s="65"/>
      <c r="AIW3" s="65"/>
      <c r="AIX3" s="65"/>
      <c r="AIY3" s="65"/>
      <c r="AIZ3" s="65"/>
      <c r="AJA3" s="65"/>
      <c r="AJB3" s="65"/>
      <c r="AJC3" s="65"/>
      <c r="AJD3" s="65"/>
      <c r="AJE3" s="65"/>
      <c r="AJF3" s="65"/>
      <c r="AJG3" s="65"/>
      <c r="AJH3" s="65"/>
      <c r="AJI3" s="65"/>
      <c r="AJJ3" s="65"/>
      <c r="AJK3" s="65"/>
      <c r="AJL3" s="65"/>
      <c r="AJM3" s="65"/>
      <c r="AJN3" s="65"/>
      <c r="AJO3" s="65"/>
      <c r="AJP3" s="65"/>
      <c r="AJQ3" s="65"/>
      <c r="AJR3" s="65"/>
      <c r="AJS3" s="65"/>
      <c r="AJT3" s="65"/>
      <c r="AJU3" s="65"/>
      <c r="AJV3" s="65"/>
      <c r="AJW3" s="65"/>
      <c r="AJX3" s="65"/>
      <c r="AJY3" s="65"/>
      <c r="AJZ3" s="65"/>
      <c r="AKA3" s="65"/>
      <c r="AKB3" s="65"/>
      <c r="AKC3" s="65"/>
      <c r="AKD3" s="65"/>
      <c r="AKE3" s="65"/>
      <c r="AKF3" s="65"/>
      <c r="AKG3" s="65"/>
      <c r="AKH3" s="65"/>
      <c r="AKI3" s="65"/>
      <c r="AKJ3" s="65"/>
      <c r="AKK3" s="65"/>
      <c r="AKL3" s="65"/>
      <c r="AKM3" s="65"/>
      <c r="AKN3" s="65"/>
      <c r="AKO3" s="63"/>
      <c r="AKP3" s="63"/>
      <c r="AKQ3" s="63"/>
      <c r="AKR3" s="63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>
        <v>2019</v>
      </c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>
        <v>2020</v>
      </c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>
        <v>2020</v>
      </c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197">
        <v>2021</v>
      </c>
      <c r="BEX3" s="197"/>
      <c r="BEY3" s="197"/>
      <c r="BEZ3" s="197"/>
      <c r="BFA3" s="197"/>
      <c r="BFB3" s="197"/>
      <c r="BFC3" s="197"/>
      <c r="BFD3" s="197"/>
      <c r="BFE3" s="197"/>
      <c r="BFF3" s="197"/>
      <c r="BFG3" s="197"/>
      <c r="BFH3" s="197"/>
      <c r="BFI3" s="197"/>
      <c r="BFJ3" s="197"/>
      <c r="BFK3" s="197"/>
      <c r="BFL3" s="197"/>
      <c r="BFM3" s="197"/>
      <c r="BFN3" s="197"/>
      <c r="BFO3" s="197"/>
      <c r="BFP3" s="197"/>
      <c r="BFQ3" s="197"/>
      <c r="BFR3" s="197"/>
      <c r="BFS3" s="197"/>
      <c r="BFT3" s="197"/>
      <c r="BFU3" s="197"/>
      <c r="BFV3" s="197"/>
      <c r="BFW3" s="197"/>
      <c r="BFX3" s="197"/>
      <c r="BFY3" s="197"/>
      <c r="BFZ3" s="197"/>
      <c r="BGA3" s="197"/>
      <c r="BGB3" s="197"/>
      <c r="BGC3" s="197"/>
      <c r="BGD3" s="197"/>
      <c r="BGE3" s="197"/>
      <c r="BGF3" s="197"/>
      <c r="BGG3" s="197"/>
      <c r="BGH3" s="197"/>
      <c r="BGI3" s="197"/>
      <c r="BGJ3" s="197"/>
      <c r="BGK3" s="197"/>
      <c r="BGL3" s="197"/>
      <c r="BGM3" s="197"/>
      <c r="BGN3" s="197"/>
      <c r="BGO3" s="197"/>
      <c r="BGP3" s="197"/>
      <c r="BGQ3" s="197"/>
      <c r="BGR3" s="197"/>
      <c r="BGS3" s="197"/>
      <c r="BGT3" s="197"/>
      <c r="BGU3" s="197"/>
      <c r="BGV3" s="197"/>
      <c r="BGW3" s="197"/>
      <c r="BGX3" s="197"/>
      <c r="BGY3" s="197"/>
      <c r="BGZ3" s="197"/>
      <c r="BHA3" s="197"/>
      <c r="BHB3" s="197"/>
      <c r="BHC3" s="197"/>
      <c r="BHD3" s="197"/>
      <c r="BHE3" s="197"/>
      <c r="BHF3" s="197"/>
      <c r="BHG3" s="197"/>
      <c r="BHH3" s="197"/>
      <c r="BHI3" s="197"/>
      <c r="BHJ3" s="197"/>
      <c r="BHK3" s="197"/>
      <c r="BHL3" s="197"/>
      <c r="BHM3" s="197"/>
      <c r="BHN3" s="197"/>
      <c r="BHO3" s="197"/>
      <c r="BHP3" s="197"/>
      <c r="BHQ3" s="197"/>
      <c r="BHR3" s="197"/>
      <c r="BHS3" s="197"/>
      <c r="BHT3" s="197"/>
      <c r="BHU3" s="197"/>
      <c r="BHV3" s="197"/>
      <c r="BHW3" s="197"/>
      <c r="BHX3" s="197"/>
      <c r="BHY3" s="197"/>
      <c r="BHZ3" s="197"/>
      <c r="BIA3" s="197"/>
      <c r="BIB3" s="197"/>
      <c r="BIC3" s="197"/>
      <c r="BID3" s="197"/>
      <c r="BIE3" s="197"/>
      <c r="BIF3" s="197"/>
      <c r="BIG3" s="197"/>
      <c r="BIH3" s="197"/>
      <c r="BII3" s="197"/>
      <c r="BIJ3" s="197"/>
      <c r="BIK3" s="197"/>
      <c r="BIL3" s="197"/>
      <c r="BIM3" s="197"/>
      <c r="BIN3" s="197"/>
      <c r="BIO3" s="197"/>
      <c r="BIP3" s="197"/>
      <c r="BIQ3" s="197"/>
      <c r="BIR3" s="197"/>
      <c r="BIS3" s="197"/>
      <c r="BIT3" s="197"/>
      <c r="BIU3" s="197"/>
      <c r="BIV3" s="197"/>
      <c r="BIW3" s="197"/>
      <c r="BIX3" s="197"/>
      <c r="BIY3" s="197"/>
      <c r="BIZ3" s="197"/>
      <c r="BJA3" s="197"/>
      <c r="BJB3" s="197"/>
      <c r="BJC3" s="197"/>
      <c r="BJD3" s="197"/>
      <c r="BJE3" s="197"/>
      <c r="BJF3" s="197"/>
      <c r="BJG3" s="197"/>
      <c r="BJH3" s="197"/>
      <c r="BJI3" s="197"/>
      <c r="BJJ3" s="197"/>
      <c r="BJK3" s="197"/>
      <c r="BJL3" s="197"/>
      <c r="BJM3" s="197"/>
      <c r="BJN3" s="197"/>
      <c r="BJO3" s="197"/>
      <c r="BJP3" s="197"/>
      <c r="BJQ3" s="197"/>
      <c r="BJR3" s="197"/>
      <c r="BJS3" s="197"/>
      <c r="BJT3" s="197"/>
      <c r="BJU3" s="197"/>
      <c r="BJV3" s="197"/>
      <c r="BJW3" s="197"/>
      <c r="BJX3" s="197"/>
      <c r="BJY3" s="197"/>
      <c r="BJZ3" s="197"/>
      <c r="BKA3" s="197"/>
      <c r="BKB3" s="197"/>
      <c r="BKC3" s="197"/>
      <c r="BKD3" s="197"/>
      <c r="BKE3" s="197"/>
      <c r="BKF3" s="197"/>
      <c r="BKG3" s="197"/>
      <c r="BKH3" s="197"/>
      <c r="BKI3" s="197"/>
      <c r="BKJ3" s="197"/>
      <c r="BKK3" s="197"/>
      <c r="BKL3" s="197"/>
      <c r="BKM3" s="197"/>
      <c r="BKN3" s="197"/>
      <c r="BKO3" s="197"/>
      <c r="BKP3" s="197"/>
      <c r="BKQ3" s="197"/>
      <c r="BKR3" s="197"/>
      <c r="BKS3" s="197"/>
      <c r="BKT3" s="197"/>
      <c r="BKU3" s="197"/>
      <c r="BKV3" s="197"/>
      <c r="BKW3" s="197"/>
      <c r="BKX3" s="197"/>
      <c r="BKY3" s="197"/>
      <c r="BKZ3" s="197"/>
      <c r="BLA3" s="197"/>
      <c r="BLB3" s="197"/>
      <c r="BLC3" s="197"/>
      <c r="BLD3" s="197"/>
      <c r="BLE3" s="197"/>
      <c r="BLF3" s="197"/>
      <c r="BLG3" s="197"/>
      <c r="BLH3" s="197"/>
      <c r="BLI3" s="197"/>
      <c r="BLJ3" s="197"/>
      <c r="BLK3" s="197"/>
      <c r="BLL3" s="197"/>
      <c r="BLM3" s="197"/>
      <c r="BLN3" s="197"/>
      <c r="BLO3" s="197"/>
      <c r="BLP3" s="197"/>
      <c r="BLQ3" s="197"/>
      <c r="BLR3" s="197"/>
      <c r="BLS3" s="197"/>
      <c r="BLT3" s="197"/>
      <c r="BLU3" s="197"/>
      <c r="BLV3" s="197"/>
      <c r="BLW3" s="197"/>
      <c r="BLX3" s="197"/>
      <c r="BLY3" s="197"/>
      <c r="BLZ3" s="197"/>
      <c r="BMA3" s="197"/>
      <c r="BMB3" s="197"/>
      <c r="BMC3" s="197"/>
      <c r="BMD3" s="197"/>
      <c r="BME3" s="197"/>
      <c r="BMF3" s="197"/>
      <c r="BMG3" s="197"/>
      <c r="BMH3" s="197"/>
      <c r="BMI3" s="197"/>
      <c r="BMJ3" s="197"/>
      <c r="BMK3" s="197"/>
      <c r="BML3" s="197"/>
      <c r="BMM3" s="197"/>
      <c r="BMN3" s="197"/>
      <c r="BMO3" s="197"/>
      <c r="BMP3" s="197"/>
      <c r="BMQ3" s="197"/>
      <c r="BMR3" s="197"/>
      <c r="BMS3" s="197"/>
      <c r="BMT3" s="197"/>
      <c r="BMU3" s="197"/>
      <c r="BMV3" s="197"/>
      <c r="BMW3" s="197"/>
      <c r="BMX3" s="197"/>
      <c r="BMY3" s="197"/>
      <c r="BMZ3" s="197"/>
      <c r="BNA3" s="197"/>
      <c r="BNB3" s="197"/>
      <c r="BNC3" s="197"/>
      <c r="BND3" s="197"/>
      <c r="BNE3" s="197"/>
      <c r="BNF3" s="197"/>
      <c r="BNG3" s="197"/>
      <c r="BNH3" s="197"/>
      <c r="BNI3" s="197"/>
      <c r="BNJ3" s="197"/>
      <c r="BNK3" s="197"/>
      <c r="BNL3" s="197"/>
      <c r="BNM3" s="197"/>
      <c r="BNN3" s="197"/>
      <c r="BNO3" s="197"/>
      <c r="BNP3" s="197"/>
      <c r="BNQ3" s="197"/>
      <c r="BNR3" s="197"/>
      <c r="BNS3" s="197"/>
      <c r="BNT3" s="197"/>
      <c r="BNU3" s="197"/>
      <c r="BNV3" s="197"/>
      <c r="BNW3" s="197"/>
      <c r="BNX3" s="197"/>
      <c r="BNY3" s="197"/>
      <c r="BNZ3" s="197"/>
      <c r="BOA3" s="197"/>
      <c r="BOB3" s="197"/>
      <c r="BOC3" s="197"/>
      <c r="BOD3" s="197"/>
      <c r="BOE3" s="197"/>
      <c r="BOF3" s="197"/>
      <c r="BOG3" s="197"/>
      <c r="BOH3" s="197"/>
      <c r="BOI3" s="197"/>
      <c r="BOJ3" s="197"/>
      <c r="BOK3" s="197">
        <v>2022</v>
      </c>
      <c r="BOL3" s="197"/>
      <c r="BOM3" s="197"/>
      <c r="BON3" s="197"/>
      <c r="BOO3" s="197"/>
      <c r="BOP3" s="197"/>
      <c r="BOQ3" s="197"/>
      <c r="BOR3" s="197"/>
      <c r="BOS3" s="197"/>
      <c r="BOT3" s="197"/>
      <c r="BOU3" s="197"/>
      <c r="BOV3" s="197"/>
      <c r="BOW3" s="197"/>
      <c r="BOX3" s="197"/>
      <c r="BOY3" s="197"/>
      <c r="BOZ3" s="197"/>
      <c r="BPA3" s="197"/>
      <c r="BPB3" s="197"/>
      <c r="BPC3" s="197"/>
      <c r="BPD3" s="197"/>
      <c r="BPE3" s="197"/>
      <c r="BPF3" s="197"/>
      <c r="BPG3" s="197"/>
      <c r="BPH3" s="197"/>
      <c r="BPI3" s="197"/>
      <c r="BPJ3" s="197"/>
      <c r="BPK3" s="197"/>
      <c r="BPL3" s="197"/>
      <c r="BPM3" s="197"/>
      <c r="BPN3" s="197"/>
      <c r="BPO3" s="197"/>
      <c r="BPP3" s="197"/>
      <c r="BPQ3" s="197"/>
      <c r="BPR3" s="197"/>
      <c r="BPS3" s="197"/>
      <c r="BPT3" s="197"/>
      <c r="BPU3" s="197"/>
      <c r="BPV3" s="197"/>
      <c r="BPW3" s="197"/>
      <c r="BPX3" s="197"/>
      <c r="BPY3" s="197"/>
      <c r="BPZ3" s="197"/>
      <c r="BQA3" s="197"/>
      <c r="BQB3" s="197"/>
      <c r="BQC3" s="197"/>
      <c r="BQD3" s="197"/>
      <c r="BQE3" s="197"/>
      <c r="BQF3" s="197"/>
      <c r="BQG3" s="197"/>
      <c r="BQH3" s="197"/>
      <c r="BQI3" s="197"/>
      <c r="BQJ3" s="197"/>
      <c r="BQK3" s="197"/>
      <c r="BQL3" s="197"/>
      <c r="BQM3" s="197"/>
      <c r="BQN3" s="197"/>
      <c r="BQO3" s="197"/>
      <c r="BQP3" s="197"/>
      <c r="BQQ3" s="197"/>
      <c r="BQR3" s="197"/>
      <c r="BQS3" s="197"/>
      <c r="BQT3" s="197"/>
      <c r="BQU3" s="197"/>
      <c r="BQV3" s="197"/>
      <c r="BQW3" s="197"/>
      <c r="BQX3" s="197"/>
      <c r="BQY3" s="197"/>
      <c r="BQZ3" s="197"/>
      <c r="BRA3" s="197"/>
      <c r="BRB3" s="197"/>
      <c r="BRC3" s="197"/>
      <c r="BRD3" s="197"/>
      <c r="BRE3" s="197"/>
      <c r="BRF3" s="197"/>
      <c r="BRG3" s="197"/>
      <c r="BRH3" s="197"/>
      <c r="BRI3" s="197"/>
      <c r="BRJ3" s="197"/>
      <c r="BRK3" s="197"/>
      <c r="BRL3" s="197"/>
      <c r="BRM3" s="197"/>
      <c r="BRN3" s="197"/>
      <c r="BRO3" s="197"/>
      <c r="BRP3" s="197"/>
      <c r="BRQ3" s="197"/>
      <c r="BRR3" s="197"/>
      <c r="BRS3" s="197"/>
      <c r="BRT3" s="197"/>
      <c r="BRU3" s="197"/>
      <c r="BRV3" s="197"/>
      <c r="BRW3" s="197"/>
      <c r="BRX3" s="197"/>
      <c r="BRY3" s="197"/>
      <c r="BRZ3" s="197"/>
      <c r="BSA3" s="197"/>
      <c r="BSB3" s="198"/>
      <c r="BSC3" s="197"/>
      <c r="BSD3" s="197"/>
      <c r="BSE3" s="197"/>
      <c r="BSF3" s="197"/>
      <c r="BSG3" s="197"/>
      <c r="BSH3" s="197"/>
      <c r="BSI3" s="197"/>
      <c r="BSJ3" s="197"/>
      <c r="BSK3" s="197"/>
      <c r="BSL3" s="197"/>
      <c r="BSM3" s="197"/>
      <c r="BSN3" s="197"/>
      <c r="BSO3" s="197"/>
      <c r="BSP3" s="197"/>
      <c r="BSQ3" s="197"/>
      <c r="BSR3" s="197"/>
      <c r="BSS3" s="197"/>
      <c r="BST3" s="197"/>
      <c r="BSU3" s="197"/>
      <c r="BSV3" s="197"/>
      <c r="BSW3" s="197"/>
      <c r="BSX3" s="197"/>
      <c r="BSY3" s="197"/>
      <c r="BSZ3" s="197"/>
      <c r="BTA3" s="197"/>
      <c r="BTB3" s="197"/>
      <c r="BTC3" s="197"/>
      <c r="BTD3" s="197"/>
      <c r="BTE3" s="197"/>
      <c r="BTF3" s="197"/>
      <c r="BTG3" s="197"/>
      <c r="BTH3" s="197"/>
      <c r="BTI3" s="197"/>
      <c r="BTJ3" s="197"/>
      <c r="BTK3" s="197"/>
      <c r="BTL3" s="197"/>
      <c r="BTM3" s="197"/>
      <c r="BTN3" s="197"/>
      <c r="BTO3" s="197"/>
      <c r="BTP3" s="197"/>
      <c r="BTQ3" s="197"/>
      <c r="BTR3" s="197"/>
      <c r="BTS3" s="197"/>
      <c r="BTT3" s="197"/>
      <c r="BTU3" s="197"/>
      <c r="BTV3" s="197"/>
      <c r="BTW3" s="197"/>
      <c r="BTX3" s="197"/>
      <c r="BTY3" s="197"/>
      <c r="BTZ3" s="197"/>
      <c r="BUA3" s="197"/>
      <c r="BUB3" s="197"/>
      <c r="BUC3" s="197"/>
      <c r="BUD3" s="197"/>
      <c r="BUE3" s="197"/>
      <c r="BUF3" s="197"/>
      <c r="BUG3" s="197"/>
      <c r="BUH3" s="197"/>
      <c r="BUI3" s="197"/>
      <c r="BUJ3" s="197"/>
      <c r="BUK3" s="197"/>
      <c r="BUL3" s="197"/>
      <c r="BUM3" s="197"/>
      <c r="BUN3" s="197"/>
      <c r="BUO3" s="197"/>
      <c r="BUP3" s="197"/>
      <c r="BUQ3" s="197"/>
      <c r="BUR3" s="197"/>
      <c r="BUS3" s="197"/>
      <c r="BUT3" s="197"/>
      <c r="BUU3" s="197"/>
      <c r="BUV3" s="197"/>
      <c r="BUW3" s="197"/>
      <c r="BUX3" s="197"/>
      <c r="BUY3" s="197"/>
      <c r="BUZ3" s="197"/>
      <c r="BVA3" s="197"/>
      <c r="BVB3" s="197"/>
      <c r="BVC3" s="197"/>
      <c r="BVD3" s="197"/>
      <c r="BVE3" s="197"/>
      <c r="BVF3" s="197"/>
      <c r="BVG3" s="197"/>
      <c r="BVH3" s="197"/>
      <c r="BVI3" s="197"/>
      <c r="BVJ3" s="197"/>
      <c r="BVK3" s="197"/>
      <c r="BVL3" s="197"/>
      <c r="BVM3" s="197"/>
      <c r="BVN3" s="197"/>
      <c r="BVO3" s="197"/>
      <c r="BVP3" s="197"/>
      <c r="BVQ3" s="197"/>
      <c r="BVR3" s="197"/>
      <c r="BVS3" s="197"/>
      <c r="BVT3" s="197"/>
      <c r="BVU3" s="197"/>
      <c r="BVV3" s="197"/>
      <c r="BVW3" s="197"/>
      <c r="BVX3" s="197"/>
      <c r="BVY3" s="197"/>
      <c r="BVZ3" s="197"/>
      <c r="BWA3" s="197"/>
      <c r="BWB3" s="197"/>
      <c r="BWC3" s="197"/>
      <c r="BWD3" s="197"/>
      <c r="BWE3" s="197"/>
      <c r="BWF3" s="197"/>
      <c r="BWG3" s="197"/>
      <c r="BWH3" s="197"/>
      <c r="BWI3" s="197"/>
      <c r="BWJ3" s="197"/>
      <c r="BWK3" s="197"/>
      <c r="BWL3" s="197"/>
      <c r="BWM3" s="197"/>
      <c r="BWN3" s="197"/>
      <c r="BWO3" s="197"/>
      <c r="BWP3" s="197"/>
      <c r="BWQ3" s="197"/>
      <c r="BWR3" s="197"/>
      <c r="BWS3" s="197"/>
      <c r="BWT3" s="197"/>
      <c r="BWU3" s="197"/>
      <c r="BWV3" s="197"/>
      <c r="BWW3" s="197"/>
      <c r="BWX3" s="197"/>
      <c r="BWY3" s="197"/>
      <c r="BWZ3" s="197"/>
      <c r="BXA3" s="197"/>
      <c r="BXB3" s="197"/>
      <c r="BXC3" s="197"/>
      <c r="BXD3" s="197"/>
      <c r="BXE3" s="197"/>
      <c r="BXF3" s="197"/>
      <c r="BXG3" s="197"/>
      <c r="BXH3" s="197"/>
      <c r="BXI3" s="197"/>
      <c r="BXJ3" s="197"/>
      <c r="BXK3" s="197"/>
      <c r="BXL3" s="197"/>
      <c r="BXM3" s="197"/>
      <c r="BXN3" s="197"/>
      <c r="BXO3" s="197"/>
      <c r="BXP3" s="197"/>
      <c r="BXQ3" s="197"/>
      <c r="BXR3" s="197"/>
      <c r="BXS3" s="197"/>
      <c r="BXT3" s="197"/>
      <c r="BXU3" s="197"/>
      <c r="BXV3" s="197"/>
      <c r="BXW3" s="197"/>
      <c r="BXX3" s="197"/>
      <c r="BXY3" s="197"/>
      <c r="BXZ3" s="197">
        <v>2023</v>
      </c>
      <c r="BYA3" s="197"/>
      <c r="BYB3" s="197"/>
      <c r="BYC3" s="197"/>
      <c r="BYD3" s="197"/>
      <c r="BYE3" s="197"/>
      <c r="BYF3" s="197"/>
      <c r="BYG3" s="197"/>
      <c r="BYH3" s="197"/>
      <c r="BYI3" s="197"/>
      <c r="BYJ3" s="197"/>
      <c r="BYK3" s="197"/>
      <c r="BYL3" s="197"/>
      <c r="BYM3" s="197"/>
      <c r="BYN3" s="197"/>
      <c r="BYO3" s="197"/>
      <c r="BYP3" s="197"/>
      <c r="BYQ3" s="197"/>
      <c r="BYR3" s="197"/>
      <c r="BYS3" s="197"/>
      <c r="BYT3" s="197"/>
      <c r="BYU3" s="197"/>
      <c r="BYV3" s="197"/>
      <c r="BYW3" s="197"/>
      <c r="BYX3" s="197"/>
      <c r="BYY3" s="197"/>
      <c r="BYZ3" s="197"/>
      <c r="BZA3" s="197"/>
      <c r="BZB3" s="197"/>
      <c r="BZC3" s="197"/>
      <c r="BZD3" s="197"/>
      <c r="BZE3" s="197"/>
      <c r="BZF3" s="197"/>
      <c r="BZG3" s="197"/>
      <c r="BZH3" s="197"/>
      <c r="BZI3" s="197"/>
      <c r="BZJ3" s="197"/>
      <c r="BZK3" s="197"/>
      <c r="BZL3" s="197"/>
      <c r="BZM3" s="197"/>
      <c r="BZN3" s="197"/>
      <c r="BZO3" s="197"/>
      <c r="BZP3" s="197"/>
      <c r="BZQ3" s="197"/>
      <c r="BZR3" s="197"/>
      <c r="BZS3" s="197"/>
      <c r="BZT3" s="197"/>
      <c r="BZU3" s="197"/>
      <c r="BZV3" s="197"/>
      <c r="BZW3" s="197"/>
      <c r="BZX3" s="197"/>
      <c r="BZY3" s="197"/>
      <c r="BZZ3" s="197"/>
      <c r="CAA3" s="197"/>
      <c r="CAB3" s="197"/>
      <c r="CAC3" s="197"/>
      <c r="CAD3" s="197"/>
      <c r="CAE3" s="197"/>
      <c r="CAF3" s="197"/>
      <c r="CAG3" s="197"/>
      <c r="CAH3" s="197"/>
      <c r="CAI3" s="197"/>
      <c r="CAJ3" s="197"/>
      <c r="CAK3" s="197"/>
      <c r="CAL3" s="197"/>
      <c r="CAM3" s="197"/>
      <c r="CAN3" s="197"/>
      <c r="CAO3" s="197"/>
      <c r="CAP3" s="197"/>
      <c r="CAQ3" s="197"/>
      <c r="CAR3" s="197"/>
      <c r="CAS3" s="197"/>
      <c r="CAT3" s="197"/>
      <c r="CAU3" s="197"/>
      <c r="CAV3" s="197"/>
      <c r="CAW3" s="197"/>
      <c r="CAX3" s="197"/>
      <c r="CAY3" s="197"/>
      <c r="CAZ3" s="197"/>
      <c r="CBA3" s="197"/>
      <c r="CBB3" s="197"/>
      <c r="CBC3" s="197"/>
      <c r="CBD3" s="197"/>
      <c r="CBE3" s="197"/>
      <c r="CBF3" s="197"/>
      <c r="CBG3" s="197"/>
      <c r="CBH3" s="197"/>
      <c r="CBI3" s="197"/>
      <c r="CBJ3" s="197"/>
      <c r="CBK3" s="197"/>
      <c r="CBL3" s="197"/>
      <c r="CBM3" s="197"/>
      <c r="CBN3" s="197"/>
      <c r="CBO3" s="197"/>
      <c r="CBP3" s="197"/>
      <c r="CBQ3" s="197"/>
      <c r="CBR3" s="197"/>
      <c r="CBS3" s="197"/>
      <c r="CBT3" s="197"/>
      <c r="CBU3" s="197"/>
      <c r="CBV3" s="197"/>
      <c r="CBW3" s="197"/>
      <c r="CBX3" s="197"/>
      <c r="CBY3" s="197"/>
      <c r="CBZ3" s="197"/>
      <c r="CCA3" s="197"/>
      <c r="CCB3" s="197"/>
      <c r="CCC3" s="197"/>
      <c r="CCD3" s="197"/>
      <c r="CCE3" s="197"/>
      <c r="CCF3" s="197"/>
      <c r="CCG3" s="197"/>
      <c r="CCH3" s="197"/>
      <c r="CCI3" s="197"/>
      <c r="CCJ3" s="197"/>
      <c r="CCK3" s="197"/>
      <c r="CCL3" s="197"/>
      <c r="CCM3" s="197"/>
      <c r="CCN3" s="197"/>
      <c r="CCO3" s="197"/>
      <c r="CCP3" s="197"/>
      <c r="CCQ3" s="197"/>
      <c r="CCR3" s="197"/>
      <c r="CCS3" s="197"/>
      <c r="CCT3" s="197"/>
      <c r="CCU3" s="197"/>
      <c r="CCV3" s="197"/>
      <c r="CCW3" s="197"/>
      <c r="CCX3" s="197"/>
      <c r="CCY3" s="197"/>
      <c r="CCZ3" s="197"/>
      <c r="CDA3" s="197"/>
      <c r="CDB3" s="197"/>
      <c r="CDC3" s="197"/>
      <c r="CDD3" s="197"/>
      <c r="CDE3" s="197"/>
      <c r="CDF3" s="197"/>
      <c r="CDG3" s="197"/>
      <c r="CDH3" s="197"/>
      <c r="CDI3" s="197"/>
      <c r="CDJ3" s="197"/>
      <c r="CDK3" s="197"/>
      <c r="CDL3" s="197"/>
      <c r="CDM3" s="197"/>
      <c r="CDN3" s="197"/>
      <c r="CDO3" s="197"/>
      <c r="CDP3" s="197"/>
      <c r="CDQ3" s="197"/>
      <c r="CDR3" s="197"/>
      <c r="CDS3" s="197"/>
      <c r="CDT3" s="197"/>
      <c r="CDU3" s="197"/>
      <c r="CDV3" s="197"/>
      <c r="CDW3" s="197"/>
      <c r="CDX3" s="197"/>
      <c r="CDY3" s="197"/>
      <c r="CDZ3" s="197"/>
      <c r="CEA3" s="197"/>
      <c r="CEB3" s="197"/>
      <c r="CEC3" s="197"/>
      <c r="CED3" s="197"/>
      <c r="CEE3" s="197"/>
      <c r="CEF3" s="197"/>
      <c r="CEG3" s="197"/>
      <c r="CEH3" s="197"/>
      <c r="CEI3" s="197"/>
      <c r="CEJ3" s="197"/>
      <c r="CEK3" s="197"/>
      <c r="CEL3" s="197"/>
      <c r="CEM3" s="197"/>
      <c r="CEN3" s="197"/>
      <c r="CEO3" s="197"/>
      <c r="CEP3" s="197"/>
      <c r="CEQ3" s="197"/>
      <c r="CER3" s="197"/>
      <c r="CES3" s="197"/>
      <c r="CET3" s="197"/>
      <c r="CEU3" s="197"/>
      <c r="CEV3" s="197"/>
      <c r="CEW3" s="197"/>
      <c r="CEX3" s="197"/>
      <c r="CEY3" s="197"/>
      <c r="CEZ3" s="197"/>
      <c r="CFA3" s="197"/>
      <c r="CFB3" s="197"/>
      <c r="CFC3" s="197"/>
      <c r="CFD3" s="197"/>
      <c r="CFE3" s="197"/>
      <c r="CFF3" s="197"/>
      <c r="CFG3" s="197"/>
      <c r="CFH3" s="197"/>
      <c r="CFI3" s="197"/>
      <c r="CFJ3" s="197"/>
      <c r="CFK3" s="197"/>
      <c r="CFL3" s="197"/>
      <c r="CFM3" s="197"/>
      <c r="CFN3" s="197"/>
      <c r="CFO3" s="197"/>
      <c r="CFP3" s="197"/>
      <c r="CFQ3" s="197"/>
      <c r="CFR3" s="197"/>
      <c r="CFS3" s="197"/>
      <c r="CFT3" s="197"/>
      <c r="CFU3" s="197"/>
      <c r="CFV3" s="197"/>
      <c r="CFW3" s="197"/>
      <c r="CFX3" s="197"/>
      <c r="CFY3" s="197"/>
      <c r="CFZ3" s="197"/>
      <c r="CGA3" s="197"/>
      <c r="CGB3" s="197"/>
      <c r="CGC3" s="197"/>
      <c r="CGD3" s="197"/>
      <c r="CGE3" s="197"/>
      <c r="CGF3" s="197"/>
      <c r="CGG3" s="197"/>
      <c r="CGH3" s="197"/>
      <c r="CGI3" s="197"/>
      <c r="CGJ3" s="197"/>
      <c r="CGK3" s="197"/>
      <c r="CGL3" s="197"/>
      <c r="CGM3" s="197"/>
      <c r="CGN3" s="197"/>
      <c r="CGO3" s="197"/>
      <c r="CGP3" s="197"/>
      <c r="CGQ3" s="197"/>
      <c r="CGR3" s="197"/>
      <c r="CGS3" s="197"/>
      <c r="CGT3" s="197"/>
      <c r="CGU3" s="197"/>
      <c r="CGV3" s="197"/>
      <c r="CGW3" s="197"/>
      <c r="CGX3" s="197"/>
      <c r="CGY3" s="197"/>
      <c r="CGZ3" s="197"/>
      <c r="CHA3" s="197"/>
      <c r="CHB3" s="197"/>
      <c r="CHC3" s="197"/>
      <c r="CHD3" s="197"/>
      <c r="CHE3" s="197"/>
      <c r="CHF3" s="197"/>
      <c r="CHG3" s="197"/>
      <c r="CHH3" s="197"/>
      <c r="CHI3" s="197"/>
      <c r="CHJ3" s="197"/>
      <c r="CHK3" s="197"/>
      <c r="CHL3" s="197">
        <v>2024</v>
      </c>
      <c r="CHM3" s="197"/>
      <c r="CHN3" s="197"/>
      <c r="CHO3" s="197"/>
      <c r="CHP3" s="197"/>
      <c r="CHQ3" s="197"/>
      <c r="CHR3" s="197"/>
      <c r="CHS3" s="197"/>
      <c r="CHT3" s="197"/>
      <c r="CHU3" s="197"/>
      <c r="CHV3" s="197"/>
      <c r="CHW3" s="197"/>
      <c r="CHX3" s="197"/>
      <c r="CHY3" s="197"/>
      <c r="CHZ3" s="197"/>
      <c r="CIA3" s="197"/>
      <c r="CIB3" s="197"/>
      <c r="CIC3" s="197"/>
      <c r="CID3" s="197"/>
      <c r="CIE3" s="197"/>
      <c r="CIF3" s="197"/>
      <c r="CIG3" s="197"/>
      <c r="CIH3" s="197"/>
      <c r="CII3" s="197"/>
      <c r="CIJ3" s="197"/>
      <c r="CIK3" s="197"/>
      <c r="CIL3" s="197"/>
      <c r="CIM3" s="197"/>
      <c r="CIN3" s="197"/>
      <c r="CIO3" s="197"/>
      <c r="CIP3" s="197"/>
      <c r="CIQ3" s="197"/>
      <c r="CIR3" s="197"/>
      <c r="CIS3" s="197"/>
      <c r="CIT3" s="197"/>
      <c r="CIU3" s="197"/>
      <c r="CIV3" s="197"/>
      <c r="CIW3" s="197"/>
      <c r="CIX3" s="197"/>
      <c r="CIY3" s="197"/>
      <c r="CIZ3" s="197"/>
      <c r="CJA3" s="197"/>
      <c r="CJB3" s="197"/>
      <c r="CJC3" s="197"/>
      <c r="CJD3" s="197"/>
      <c r="CJE3" s="197"/>
      <c r="CJF3" s="197"/>
      <c r="CJG3" s="197"/>
      <c r="CJH3" s="197"/>
      <c r="CJI3" s="197"/>
      <c r="CJJ3" s="197"/>
      <c r="CJK3" s="197"/>
      <c r="CJL3" s="197"/>
      <c r="CJM3" s="197"/>
      <c r="CJN3" s="197"/>
      <c r="CJO3" s="197"/>
      <c r="CJP3" s="197"/>
      <c r="CJQ3" s="197"/>
      <c r="CJR3" s="197"/>
      <c r="CJS3" s="197"/>
      <c r="CJT3" s="197"/>
      <c r="CJU3" s="197"/>
      <c r="CJV3" s="197"/>
      <c r="CJW3" s="197"/>
      <c r="CJX3" s="197"/>
      <c r="CJY3" s="197"/>
      <c r="CJZ3" s="197"/>
      <c r="CKA3" s="197"/>
      <c r="CKB3" s="197"/>
      <c r="CKC3" s="197"/>
      <c r="CKD3" s="197"/>
      <c r="CKE3" s="197"/>
      <c r="CKF3" s="197"/>
      <c r="CKG3" s="197"/>
      <c r="CKH3" s="197"/>
      <c r="CKI3" s="197"/>
      <c r="CKJ3" s="197"/>
      <c r="CKK3" s="197"/>
      <c r="CKL3" s="197"/>
      <c r="CKM3" s="197"/>
      <c r="CKN3" s="197"/>
      <c r="CKO3" s="197"/>
      <c r="CKP3" s="197"/>
      <c r="CKQ3" s="197"/>
      <c r="CKR3" s="197"/>
      <c r="CKS3" s="197"/>
      <c r="CKT3" s="197"/>
      <c r="CKU3" s="197"/>
      <c r="CKV3" s="197"/>
      <c r="CKW3" s="197"/>
      <c r="CKX3" s="197"/>
      <c r="CKY3" s="197"/>
      <c r="CKZ3" s="197"/>
      <c r="CLA3" s="197"/>
      <c r="CLB3" s="197"/>
      <c r="CLC3" s="197"/>
      <c r="CLD3" s="197"/>
      <c r="CLE3" s="197"/>
      <c r="CLF3" s="197"/>
      <c r="CLG3" s="197"/>
      <c r="CLH3" s="197"/>
      <c r="CLI3" s="197"/>
      <c r="CLJ3" s="197"/>
      <c r="CLK3" s="197"/>
      <c r="CLL3" s="197"/>
      <c r="CLM3" s="197"/>
      <c r="CLN3" s="197"/>
      <c r="CLO3" s="197"/>
      <c r="CLP3" s="197"/>
      <c r="CLQ3" s="197"/>
      <c r="CLR3" s="197"/>
      <c r="CLS3" s="197"/>
      <c r="CLT3" s="197"/>
      <c r="CLU3" s="197"/>
      <c r="CLV3" s="197"/>
      <c r="CLW3" s="197"/>
      <c r="CLX3" s="197"/>
      <c r="CLY3" s="197"/>
      <c r="CLZ3" s="197"/>
      <c r="CMA3" s="197"/>
      <c r="CMB3" s="197"/>
      <c r="CMC3" s="197"/>
      <c r="CMD3" s="68"/>
      <c r="CME3" s="68"/>
      <c r="CRC3">
        <v>2025</v>
      </c>
      <c r="CRY3" s="179"/>
      <c r="CSV3" s="179"/>
      <c r="CVA3" s="179"/>
      <c r="DAO3">
        <v>2026</v>
      </c>
    </row>
    <row r="4" spans="1:2790">
      <c r="A4" s="170"/>
      <c r="B4" s="68">
        <v>1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>
        <v>3</v>
      </c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>
        <v>6</v>
      </c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>
        <v>9</v>
      </c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>
        <v>12</v>
      </c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>
        <v>1</v>
      </c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>
        <v>3</v>
      </c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>
        <v>6</v>
      </c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>
        <v>9</v>
      </c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>
        <v>12</v>
      </c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4">
        <v>1</v>
      </c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>
        <v>3</v>
      </c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>
        <v>6</v>
      </c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>
        <v>9</v>
      </c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>
        <v>12</v>
      </c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71"/>
      <c r="ABX4" s="71"/>
      <c r="ABY4" s="71"/>
      <c r="ABZ4" s="71"/>
      <c r="ACA4" s="71"/>
      <c r="ACB4" s="71"/>
      <c r="ACC4" s="71"/>
      <c r="ACD4" s="71"/>
      <c r="ACE4" s="71"/>
      <c r="ACF4" s="71"/>
      <c r="ACG4" s="71"/>
      <c r="ACH4" s="71"/>
      <c r="ACI4" s="71"/>
      <c r="ACJ4" s="71"/>
      <c r="ACK4" s="71"/>
      <c r="ACL4" s="71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71"/>
      <c r="ADD4" s="71"/>
      <c r="ADE4" s="71"/>
      <c r="ADF4" s="71"/>
      <c r="ADG4" s="71"/>
      <c r="ADH4" s="71"/>
      <c r="ADI4" s="71"/>
      <c r="ADJ4" s="71">
        <v>3</v>
      </c>
      <c r="ADK4" s="71"/>
      <c r="ADL4" s="71"/>
      <c r="ADM4" s="71"/>
      <c r="ADN4" s="71"/>
      <c r="ADO4" s="71"/>
      <c r="ADP4" s="71"/>
      <c r="ADQ4" s="71"/>
      <c r="ADR4" s="71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71"/>
      <c r="AEJ4" s="71"/>
      <c r="AEK4" s="71"/>
      <c r="AEL4" s="71"/>
      <c r="AEM4" s="71"/>
      <c r="AEN4" s="71"/>
      <c r="AEO4" s="71"/>
      <c r="AEP4" s="71"/>
      <c r="AEQ4" s="71"/>
      <c r="AER4" s="71"/>
      <c r="AES4" s="71"/>
      <c r="AET4" s="71"/>
      <c r="AEU4" s="71"/>
      <c r="AEV4" s="71"/>
      <c r="AEW4" s="71"/>
      <c r="AEX4" s="71"/>
      <c r="AEY4" s="71"/>
      <c r="AEZ4" s="65"/>
      <c r="AFA4" s="71"/>
      <c r="AFB4" s="71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>
        <v>6</v>
      </c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>
        <v>9</v>
      </c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8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3"/>
      <c r="AKP4" s="63"/>
      <c r="AKQ4" s="63"/>
      <c r="AKR4" s="63"/>
      <c r="AKS4" s="68"/>
      <c r="AKT4" s="68"/>
      <c r="AKU4" s="68"/>
      <c r="AKV4" s="68">
        <v>12</v>
      </c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>
        <v>3</v>
      </c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>
        <v>6</v>
      </c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>
        <v>9</v>
      </c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>
        <v>12</v>
      </c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>
        <v>3</v>
      </c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>
        <v>6</v>
      </c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72"/>
      <c r="BBP4" s="68">
        <v>9</v>
      </c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>
        <v>12</v>
      </c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199" t="s">
        <v>136</v>
      </c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 t="s">
        <v>4</v>
      </c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261" t="s">
        <v>4</v>
      </c>
      <c r="BIW4" s="262"/>
      <c r="BIX4" s="262"/>
      <c r="BIY4" s="262"/>
      <c r="BIZ4" s="262"/>
      <c r="BJA4" s="263" t="s">
        <v>4</v>
      </c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 t="s">
        <v>136</v>
      </c>
      <c r="BKW4" s="199"/>
      <c r="BKX4" s="199"/>
      <c r="BKY4" s="199"/>
      <c r="BKZ4" s="261" t="s">
        <v>4</v>
      </c>
      <c r="BLA4" s="262"/>
      <c r="BLB4" s="262"/>
      <c r="BLC4" s="262"/>
      <c r="BLD4" s="262" t="s">
        <v>4</v>
      </c>
      <c r="BLE4" s="262"/>
      <c r="BLF4" s="262"/>
      <c r="BLG4" s="262"/>
      <c r="BLH4" s="263" t="s">
        <v>4</v>
      </c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261"/>
      <c r="BNJ4" s="263"/>
      <c r="BNK4" s="261"/>
      <c r="BNL4" s="262"/>
      <c r="BNM4" s="262"/>
      <c r="BNN4" s="262" t="s">
        <v>136</v>
      </c>
      <c r="BNO4" s="262">
        <v>12</v>
      </c>
      <c r="BNP4" s="262"/>
      <c r="BNQ4" s="263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>
        <v>3</v>
      </c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261"/>
      <c r="BSJ4" s="262">
        <v>6</v>
      </c>
      <c r="BSK4" s="262"/>
      <c r="BSL4" s="262"/>
      <c r="BSM4" s="262"/>
      <c r="BSN4" s="263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 t="s">
        <v>136</v>
      </c>
      <c r="BUJ4" s="199"/>
      <c r="BUK4" s="199"/>
      <c r="BUL4" s="199"/>
      <c r="BUM4" s="261"/>
      <c r="BUN4" s="262"/>
      <c r="BUO4" s="262"/>
      <c r="BUP4" s="262"/>
      <c r="BUQ4" s="262">
        <v>9</v>
      </c>
      <c r="BUR4" s="262"/>
      <c r="BUS4" s="262"/>
      <c r="BUT4" s="262"/>
      <c r="BUU4" s="263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261"/>
      <c r="BWY4" s="262"/>
      <c r="BWZ4" s="262"/>
      <c r="BXA4" s="262" t="s">
        <v>136</v>
      </c>
      <c r="BXB4" s="262"/>
      <c r="BXC4" s="262"/>
      <c r="BXD4" s="263">
        <v>12</v>
      </c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>
        <v>3</v>
      </c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261"/>
      <c r="CBX4" s="262">
        <v>6</v>
      </c>
      <c r="CBY4" s="262"/>
      <c r="CBZ4" s="262"/>
      <c r="CCA4" s="262"/>
      <c r="CCB4" s="263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 t="s">
        <v>136</v>
      </c>
      <c r="CDX4" s="199"/>
      <c r="CDY4" s="199"/>
      <c r="CDZ4" s="199"/>
      <c r="CEA4" s="261"/>
      <c r="CEB4" s="262"/>
      <c r="CEC4" s="262"/>
      <c r="CED4" s="262"/>
      <c r="CEE4" s="262"/>
      <c r="CEF4" s="262">
        <v>9</v>
      </c>
      <c r="CEG4" s="262"/>
      <c r="CEH4" s="262"/>
      <c r="CEI4" s="263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261"/>
      <c r="CGK4" s="262"/>
      <c r="CGL4" s="261"/>
      <c r="CGM4" s="262"/>
      <c r="CGN4" s="262"/>
      <c r="CGO4" s="262" t="s">
        <v>136</v>
      </c>
      <c r="CGP4" s="262"/>
      <c r="CGQ4" s="262"/>
      <c r="CGR4" s="263">
        <v>12</v>
      </c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264">
        <v>3</v>
      </c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261">
        <v>6</v>
      </c>
      <c r="CLO4" s="262"/>
      <c r="CLP4" s="262"/>
      <c r="CLQ4" s="262"/>
      <c r="CLR4" s="262"/>
      <c r="CLS4" s="263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68"/>
      <c r="CME4" s="68"/>
      <c r="CNV4" s="265">
        <v>9</v>
      </c>
      <c r="CNW4" s="266"/>
      <c r="CNX4" s="266"/>
      <c r="CNY4" s="266"/>
      <c r="CNZ4" s="267"/>
      <c r="COA4" s="266"/>
      <c r="COB4" s="266"/>
      <c r="COC4" s="266"/>
      <c r="COD4" s="268"/>
      <c r="CPM4" s="231"/>
      <c r="CPP4" s="231"/>
      <c r="CPS4" s="231"/>
      <c r="CQB4" s="231"/>
      <c r="CQG4">
        <v>12</v>
      </c>
      <c r="CQI4" s="231"/>
      <c r="CRY4" s="287"/>
      <c r="CSS4" s="400">
        <v>3</v>
      </c>
      <c r="CSV4" s="179"/>
      <c r="CVA4" s="400">
        <v>6</v>
      </c>
      <c r="CXL4">
        <v>9</v>
      </c>
      <c r="CZS4">
        <v>12</v>
      </c>
      <c r="DCH4">
        <v>3</v>
      </c>
    </row>
    <row r="5" spans="1:2790">
      <c r="A5" s="214" t="s">
        <v>297</v>
      </c>
      <c r="B5" s="60">
        <v>2.3670331066912502E-3</v>
      </c>
      <c r="C5" s="215">
        <f t="shared" ref="C5:BN5" si="0">C7/B7-1</f>
        <v>5.0768393637308229E-3</v>
      </c>
      <c r="D5" s="215">
        <f t="shared" si="0"/>
        <v>3.6530496394255874E-3</v>
      </c>
      <c r="E5" s="215">
        <f t="shared" si="0"/>
        <v>8.0807763410790656E-3</v>
      </c>
      <c r="F5" s="215">
        <f t="shared" si="0"/>
        <v>5.2470258195236319E-4</v>
      </c>
      <c r="G5" s="215">
        <f t="shared" si="0"/>
        <v>2.7519458333991054E-4</v>
      </c>
      <c r="H5" s="215">
        <f t="shared" si="0"/>
        <v>1.6351404663523805E-3</v>
      </c>
      <c r="I5" s="215">
        <f t="shared" si="0"/>
        <v>1.9952425126581463E-3</v>
      </c>
      <c r="J5" s="215">
        <f t="shared" si="0"/>
        <v>2.8601870241642402E-3</v>
      </c>
      <c r="K5" s="215">
        <f t="shared" si="0"/>
        <v>6.3435741656658884E-4</v>
      </c>
      <c r="L5" s="215">
        <f t="shared" si="0"/>
        <v>-3.7831151427688559E-3</v>
      </c>
      <c r="M5" s="215">
        <f t="shared" si="0"/>
        <v>2.0280827374978827E-3</v>
      </c>
      <c r="N5" s="215">
        <f t="shared" si="0"/>
        <v>2.0756100331478233E-3</v>
      </c>
      <c r="O5" s="215">
        <f t="shared" si="0"/>
        <v>8.1924979389946806E-4</v>
      </c>
      <c r="P5" s="215">
        <f t="shared" si="0"/>
        <v>1.0502525239524108E-3</v>
      </c>
      <c r="Q5" s="215">
        <f t="shared" si="0"/>
        <v>-1.9028712784729951E-4</v>
      </c>
      <c r="R5" s="215">
        <f t="shared" si="0"/>
        <v>-2.0575496641028757E-5</v>
      </c>
      <c r="S5" s="215">
        <f t="shared" si="0"/>
        <v>3.03494820012018E-4</v>
      </c>
      <c r="T5" s="215">
        <f t="shared" si="0"/>
        <v>-4.9881467235068921E-4</v>
      </c>
      <c r="U5" s="215">
        <f t="shared" si="0"/>
        <v>1.69784527998873E-4</v>
      </c>
      <c r="V5" s="215">
        <f t="shared" si="0"/>
        <v>4.1667309680692988E-4</v>
      </c>
      <c r="W5" s="215">
        <f t="shared" si="0"/>
        <v>-2.7766636843240544E-4</v>
      </c>
      <c r="X5" s="215">
        <f t="shared" si="0"/>
        <v>1.0235361889479044E-3</v>
      </c>
      <c r="Y5" s="215">
        <f t="shared" si="0"/>
        <v>-8.2210221813538986E-5</v>
      </c>
      <c r="Z5" s="215">
        <f t="shared" si="0"/>
        <v>1.7830807730452314E-3</v>
      </c>
      <c r="AA5" s="215">
        <f t="shared" si="0"/>
        <v>-2.3082368148386045E-4</v>
      </c>
      <c r="AB5" s="215">
        <f t="shared" si="0"/>
        <v>1.0261198815857409E-3</v>
      </c>
      <c r="AC5" s="215">
        <f t="shared" si="0"/>
        <v>2.6036728187834868E-3</v>
      </c>
      <c r="AD5" s="215">
        <f t="shared" si="0"/>
        <v>7.2079624981458146E-4</v>
      </c>
      <c r="AE5" s="215">
        <f t="shared" si="0"/>
        <v>1.8747637389020522E-3</v>
      </c>
      <c r="AF5" s="215">
        <f t="shared" si="0"/>
        <v>8.6679413639378922E-5</v>
      </c>
      <c r="AG5" s="215">
        <f t="shared" si="0"/>
        <v>1.8659950444064322E-3</v>
      </c>
      <c r="AH5" s="215">
        <f t="shared" si="0"/>
        <v>1.7963645245995252E-3</v>
      </c>
      <c r="AI5" s="215">
        <f t="shared" si="0"/>
        <v>2.5195442469558849E-3</v>
      </c>
      <c r="AJ5" s="215">
        <f t="shared" si="0"/>
        <v>5.6749950597145826E-4</v>
      </c>
      <c r="AK5" s="215">
        <f t="shared" si="0"/>
        <v>6.3807483706312951E-4</v>
      </c>
      <c r="AL5" s="215">
        <f t="shared" si="0"/>
        <v>3.5122346213214417E-3</v>
      </c>
      <c r="AM5" s="215">
        <f t="shared" si="0"/>
        <v>-4.7203828754999178E-3</v>
      </c>
      <c r="AN5" s="215">
        <f t="shared" si="0"/>
        <v>5.0163919474233154E-4</v>
      </c>
      <c r="AO5" s="215">
        <f t="shared" si="0"/>
        <v>-1.3674209428116146E-4</v>
      </c>
      <c r="AP5" s="215">
        <f t="shared" si="0"/>
        <v>1.8741294162341049E-3</v>
      </c>
      <c r="AQ5" s="215">
        <f t="shared" si="0"/>
        <v>6.3196744103732883E-4</v>
      </c>
      <c r="AR5" s="215">
        <f t="shared" si="0"/>
        <v>2.6475343573160171E-3</v>
      </c>
      <c r="AS5" s="215">
        <f t="shared" si="0"/>
        <v>5.391949366067017E-4</v>
      </c>
      <c r="AT5" s="215">
        <f t="shared" si="0"/>
        <v>4.7343000035260374E-4</v>
      </c>
      <c r="AU5" s="215">
        <f t="shared" si="0"/>
        <v>7.7021822849809851E-4</v>
      </c>
      <c r="AV5" s="215">
        <f t="shared" si="0"/>
        <v>2.816929747784247E-4</v>
      </c>
      <c r="AW5" s="215">
        <f t="shared" si="0"/>
        <v>-1.7600852887034169E-4</v>
      </c>
      <c r="AX5" s="215">
        <f t="shared" si="0"/>
        <v>-3.8225722893692193E-4</v>
      </c>
      <c r="AY5" s="215">
        <f t="shared" si="0"/>
        <v>-1.172368334985463E-3</v>
      </c>
      <c r="AZ5" s="215">
        <f t="shared" si="0"/>
        <v>1.6724598257016332E-3</v>
      </c>
      <c r="BA5" s="215">
        <f t="shared" si="0"/>
        <v>3.8221301334728786E-4</v>
      </c>
      <c r="BB5" s="215">
        <f t="shared" si="0"/>
        <v>3.7201258810171112E-4</v>
      </c>
      <c r="BC5" s="215">
        <f t="shared" si="0"/>
        <v>-1.0553188067863317E-4</v>
      </c>
      <c r="BD5" s="215">
        <f t="shared" si="0"/>
        <v>-1.5881711405180132E-3</v>
      </c>
      <c r="BE5" s="215">
        <f t="shared" si="0"/>
        <v>3.0605824167526663E-3</v>
      </c>
      <c r="BF5" s="215">
        <f t="shared" si="0"/>
        <v>6.4738561599497757E-4</v>
      </c>
      <c r="BG5" s="215">
        <f t="shared" si="0"/>
        <v>-2.2117236398652151E-3</v>
      </c>
      <c r="BH5" s="215">
        <f t="shared" si="0"/>
        <v>-2.1965207513406915E-3</v>
      </c>
      <c r="BI5" s="215">
        <f t="shared" si="0"/>
        <v>-1.5364155676678148E-3</v>
      </c>
      <c r="BJ5" s="215">
        <f t="shared" si="0"/>
        <v>1.3117466916234832E-3</v>
      </c>
      <c r="BK5" s="215">
        <f t="shared" si="0"/>
        <v>-8.2632552187000829E-4</v>
      </c>
      <c r="BL5" s="215">
        <f t="shared" si="0"/>
        <v>1.1850432414715062E-3</v>
      </c>
      <c r="BM5" s="215">
        <f t="shared" si="0"/>
        <v>2.2665457842241388E-4</v>
      </c>
      <c r="BN5" s="215">
        <f t="shared" si="0"/>
        <v>9.5676914167786009E-5</v>
      </c>
      <c r="BO5" s="215">
        <f t="shared" ref="BO5:DZ5" si="1">BO7/BN7-1</f>
        <v>2.064409578861337E-4</v>
      </c>
      <c r="BP5" s="215">
        <f t="shared" si="1"/>
        <v>-1.4598907598983857E-4</v>
      </c>
      <c r="BQ5" s="215">
        <f t="shared" si="1"/>
        <v>-1.0573166310867688E-4</v>
      </c>
      <c r="BR5" s="215">
        <f t="shared" si="1"/>
        <v>-4.2800674740051114E-4</v>
      </c>
      <c r="BS5" s="215">
        <f t="shared" si="1"/>
        <v>-4.7856531157108861E-4</v>
      </c>
      <c r="BT5" s="215">
        <f t="shared" si="1"/>
        <v>1.8647783685699082E-4</v>
      </c>
      <c r="BU5" s="215">
        <f t="shared" si="1"/>
        <v>-7.7096728679981741E-4</v>
      </c>
      <c r="BV5" s="215">
        <f t="shared" si="1"/>
        <v>-1.2002077670588696E-3</v>
      </c>
      <c r="BW5" s="215">
        <f t="shared" si="1"/>
        <v>-4.9580684738539382E-3</v>
      </c>
      <c r="BX5" s="215">
        <f t="shared" si="1"/>
        <v>-2.2326072285738796E-4</v>
      </c>
      <c r="BY5" s="215">
        <f t="shared" si="1"/>
        <v>-2.5376202197580078E-4</v>
      </c>
      <c r="BZ5" s="215">
        <f t="shared" si="1"/>
        <v>-2.6347183795719653E-3</v>
      </c>
      <c r="CA5" s="215">
        <f t="shared" si="1"/>
        <v>-3.3084604969824127E-4</v>
      </c>
      <c r="CB5" s="215">
        <f t="shared" si="1"/>
        <v>-6.1099485236837392E-4</v>
      </c>
      <c r="CC5" s="215">
        <f t="shared" si="1"/>
        <v>5.2475787264172347E-4</v>
      </c>
      <c r="CD5" s="215">
        <f t="shared" si="1"/>
        <v>-4.1245722665794737E-4</v>
      </c>
      <c r="CE5" s="215">
        <f t="shared" si="1"/>
        <v>-3.5659159564549459E-4</v>
      </c>
      <c r="CF5" s="215">
        <f t="shared" si="1"/>
        <v>-9.7842870465203458E-4</v>
      </c>
      <c r="CG5" s="215">
        <f t="shared" si="1"/>
        <v>-6.0191490555550065E-4</v>
      </c>
      <c r="CH5" s="215">
        <f t="shared" si="1"/>
        <v>-5.8186124140613416E-4</v>
      </c>
      <c r="CI5" s="215">
        <f t="shared" si="1"/>
        <v>-1.991736845599501E-3</v>
      </c>
      <c r="CJ5" s="215">
        <f t="shared" si="1"/>
        <v>-6.4476842067562323E-4</v>
      </c>
      <c r="CK5" s="215">
        <f t="shared" si="1"/>
        <v>-2.2632659644739039E-3</v>
      </c>
      <c r="CL5" s="215">
        <f t="shared" si="1"/>
        <v>-4.8755202693340216E-4</v>
      </c>
      <c r="CM5" s="215">
        <f t="shared" si="1"/>
        <v>-1.0834069296965509E-3</v>
      </c>
      <c r="CN5" s="215">
        <f t="shared" si="1"/>
        <v>-6.78506258192213E-4</v>
      </c>
      <c r="CO5" s="215">
        <f t="shared" si="1"/>
        <v>-4.0635142711664685E-4</v>
      </c>
      <c r="CP5" s="215">
        <f t="shared" si="1"/>
        <v>2.7787211707686055E-4</v>
      </c>
      <c r="CQ5" s="215">
        <f t="shared" si="1"/>
        <v>-3.5496018272740404E-4</v>
      </c>
      <c r="CR5" s="215">
        <f t="shared" si="1"/>
        <v>-1.2659595819245473E-3</v>
      </c>
      <c r="CS5" s="215">
        <f t="shared" si="1"/>
        <v>-6.6985103543526492E-5</v>
      </c>
      <c r="CT5" s="215">
        <f t="shared" si="1"/>
        <v>-7.7810986292903284E-4</v>
      </c>
      <c r="CU5" s="215">
        <f t="shared" si="1"/>
        <v>-1.1964375041900732E-3</v>
      </c>
      <c r="CV5" s="215">
        <f t="shared" si="1"/>
        <v>-7.9513829726807206E-4</v>
      </c>
      <c r="CW5" s="215">
        <f t="shared" si="1"/>
        <v>-3.7928308263099897E-3</v>
      </c>
      <c r="CX5" s="215">
        <f t="shared" si="1"/>
        <v>-1.4938611642780764E-3</v>
      </c>
      <c r="CY5" s="215">
        <f t="shared" si="1"/>
        <v>-3.8753045438725264E-3</v>
      </c>
      <c r="CZ5" s="215">
        <f t="shared" si="1"/>
        <v>-1.7835258533023257E-3</v>
      </c>
      <c r="DA5" s="215">
        <f t="shared" si="1"/>
        <v>-3.5577520858041112E-3</v>
      </c>
      <c r="DB5" s="215">
        <f t="shared" si="1"/>
        <v>-2.8311977014868761E-3</v>
      </c>
      <c r="DC5" s="215">
        <f t="shared" si="1"/>
        <v>-2.9128459661815764E-3</v>
      </c>
      <c r="DD5" s="215">
        <f t="shared" si="1"/>
        <v>-2.9371750387581219E-3</v>
      </c>
      <c r="DE5" s="215">
        <f t="shared" si="1"/>
        <v>-6.8224729084359614E-3</v>
      </c>
      <c r="DF5" s="215">
        <f t="shared" si="1"/>
        <v>-4.3772065753949763E-3</v>
      </c>
      <c r="DG5" s="215">
        <f t="shared" si="1"/>
        <v>-1.7222106338483645E-3</v>
      </c>
      <c r="DH5" s="215">
        <f t="shared" si="1"/>
        <v>-1.6394584429431092E-3</v>
      </c>
      <c r="DI5" s="215">
        <f t="shared" si="1"/>
        <v>1.0733010985219948E-4</v>
      </c>
      <c r="DJ5" s="215">
        <f t="shared" si="1"/>
        <v>-7.7269385762035458E-4</v>
      </c>
      <c r="DK5" s="215">
        <f t="shared" si="1"/>
        <v>5.3485986778865069E-3</v>
      </c>
      <c r="DL5" s="215">
        <f t="shared" si="1"/>
        <v>5.6139263833174802E-3</v>
      </c>
      <c r="DM5" s="215">
        <f t="shared" si="1"/>
        <v>8.66336633663356E-3</v>
      </c>
      <c r="DN5" s="215">
        <f t="shared" si="1"/>
        <v>7.5673398457041241E-3</v>
      </c>
      <c r="DO5" s="215">
        <f t="shared" si="1"/>
        <v>2.1219660067317569E-3</v>
      </c>
      <c r="DP5" s="215">
        <f t="shared" si="1"/>
        <v>3.0458229458949493E-3</v>
      </c>
      <c r="DQ5" s="215">
        <f t="shared" si="1"/>
        <v>2.9533802685079991E-3</v>
      </c>
      <c r="DR5" s="215">
        <f t="shared" si="1"/>
        <v>1.5708434859245113E-3</v>
      </c>
      <c r="DS5" s="215">
        <f t="shared" si="1"/>
        <v>5.5022697509743423E-3</v>
      </c>
      <c r="DT5" s="215">
        <f t="shared" si="1"/>
        <v>3.2791779919283393E-3</v>
      </c>
      <c r="DU5" s="215">
        <f t="shared" si="1"/>
        <v>2.1858147804179051E-3</v>
      </c>
      <c r="DV5" s="215">
        <f t="shared" si="1"/>
        <v>5.3092633077169715E-3</v>
      </c>
      <c r="DW5" s="215">
        <f t="shared" si="1"/>
        <v>2.9690969463627148E-3</v>
      </c>
      <c r="DX5" s="215">
        <f t="shared" si="1"/>
        <v>4.1078709651212186E-3</v>
      </c>
      <c r="DY5" s="215">
        <f t="shared" si="1"/>
        <v>-3.8432752796491165E-4</v>
      </c>
      <c r="DZ5" s="215">
        <f t="shared" si="1"/>
        <v>-2.3473228378324551E-3</v>
      </c>
      <c r="EA5" s="215">
        <f t="shared" ref="EA5:GL5" si="2">EA7/DZ7-1</f>
        <v>2.3325625735259869E-4</v>
      </c>
      <c r="EB5" s="215">
        <f t="shared" si="2"/>
        <v>-2.783213521652339E-3</v>
      </c>
      <c r="EC5" s="215">
        <f t="shared" si="2"/>
        <v>2.3232759716325102E-3</v>
      </c>
      <c r="ED5" s="215">
        <f t="shared" si="2"/>
        <v>9.2817074284101686E-4</v>
      </c>
      <c r="EE5" s="215">
        <f t="shared" si="2"/>
        <v>5.0469989105375035E-3</v>
      </c>
      <c r="EF5" s="215">
        <f t="shared" si="2"/>
        <v>4.3863850641057134E-4</v>
      </c>
      <c r="EG5" s="215">
        <f t="shared" si="2"/>
        <v>-3.9510552946155908E-3</v>
      </c>
      <c r="EH5" s="215">
        <f t="shared" si="2"/>
        <v>-8.3483434862685613E-4</v>
      </c>
      <c r="EI5" s="215">
        <f t="shared" si="2"/>
        <v>1.7723403501130885E-3</v>
      </c>
      <c r="EJ5" s="215">
        <f t="shared" si="2"/>
        <v>4.3421338630837969E-3</v>
      </c>
      <c r="EK5" s="215">
        <f t="shared" si="2"/>
        <v>-9.1600901916577548E-4</v>
      </c>
      <c r="EL5" s="215">
        <f t="shared" si="2"/>
        <v>-1.1082788429572776E-4</v>
      </c>
      <c r="EM5" s="215">
        <f t="shared" si="2"/>
        <v>-3.0430664436428279E-3</v>
      </c>
      <c r="EN5" s="215">
        <f t="shared" si="2"/>
        <v>1.8293915504346003E-3</v>
      </c>
      <c r="EO5" s="215">
        <f t="shared" si="2"/>
        <v>1.3317056930417515E-3</v>
      </c>
      <c r="EP5" s="215">
        <f t="shared" si="2"/>
        <v>0</v>
      </c>
      <c r="EQ5" s="215">
        <f t="shared" si="2"/>
        <v>6.0955336362633616E-4</v>
      </c>
      <c r="ER5" s="215">
        <f t="shared" si="2"/>
        <v>8.8608295951697613E-4</v>
      </c>
      <c r="ES5" s="215">
        <f t="shared" si="2"/>
        <v>-2.012042071797282E-5</v>
      </c>
      <c r="ET5" s="215">
        <f t="shared" si="2"/>
        <v>-7.5453095840560813E-5</v>
      </c>
      <c r="EU5" s="215">
        <f t="shared" si="2"/>
        <v>4.0244687701251891E-5</v>
      </c>
      <c r="EV5" s="215">
        <f t="shared" si="2"/>
        <v>2.5151917582189043E-4</v>
      </c>
      <c r="EW5" s="215">
        <f t="shared" si="2"/>
        <v>2.9168887860708814E-4</v>
      </c>
      <c r="EX5" s="215">
        <f t="shared" si="2"/>
        <v>7.9939668174966449E-4</v>
      </c>
      <c r="EY5" s="215">
        <f t="shared" si="2"/>
        <v>2.9639453629326518E-4</v>
      </c>
      <c r="EZ5" s="215">
        <f t="shared" si="2"/>
        <v>4.9217047178062856E-4</v>
      </c>
      <c r="FA5" s="215">
        <f t="shared" si="2"/>
        <v>3.8651513934628845E-4</v>
      </c>
      <c r="FB5" s="215">
        <f t="shared" si="2"/>
        <v>-6.8241232757804138E-4</v>
      </c>
      <c r="FC5" s="215">
        <f t="shared" si="2"/>
        <v>8.2849209417701353E-4</v>
      </c>
      <c r="FD5" s="215">
        <f t="shared" si="2"/>
        <v>-6.6726201824185427E-4</v>
      </c>
      <c r="FE5" s="215">
        <f t="shared" si="2"/>
        <v>4.0162860398917921E-4</v>
      </c>
      <c r="FF5" s="215">
        <f t="shared" si="2"/>
        <v>-1.555686032448711E-3</v>
      </c>
      <c r="FG5" s="215">
        <f t="shared" si="2"/>
        <v>4.8753763338171829E-4</v>
      </c>
      <c r="FH5" s="215">
        <f t="shared" si="2"/>
        <v>1.0499557913352664E-3</v>
      </c>
      <c r="FI5" s="215">
        <f t="shared" si="2"/>
        <v>-2.358668105286732E-4</v>
      </c>
      <c r="FJ5" s="215">
        <f t="shared" si="2"/>
        <v>-1.5058880221663351E-4</v>
      </c>
      <c r="FK5" s="215">
        <f t="shared" si="2"/>
        <v>-1.9579492740529059E-4</v>
      </c>
      <c r="FL5" s="215">
        <f t="shared" si="2"/>
        <v>3.4145288201292701E-4</v>
      </c>
      <c r="FM5" s="215">
        <f t="shared" si="2"/>
        <v>-1.3051095037064364E-4</v>
      </c>
      <c r="FN5" s="215">
        <f t="shared" si="2"/>
        <v>1.0141020427629766E-3</v>
      </c>
      <c r="FO5" s="215">
        <f t="shared" si="2"/>
        <v>-3.2598937776151526E-4</v>
      </c>
      <c r="FP5" s="215">
        <f t="shared" si="2"/>
        <v>-1.911422379194061E-3</v>
      </c>
      <c r="FQ5" s="215">
        <f t="shared" si="2"/>
        <v>1.9502681618721596E-3</v>
      </c>
      <c r="FR5" s="215">
        <f t="shared" si="2"/>
        <v>7.7256879123099864E-4</v>
      </c>
      <c r="FS5" s="215">
        <f t="shared" si="2"/>
        <v>4.2107584879369497E-4</v>
      </c>
      <c r="FT5" s="215">
        <f t="shared" si="2"/>
        <v>7.6663676950294857E-4</v>
      </c>
      <c r="FU5" s="215">
        <f t="shared" si="2"/>
        <v>-1.6622773199282959E-3</v>
      </c>
      <c r="FV5" s="215">
        <f t="shared" si="2"/>
        <v>-3.7363210527899815E-3</v>
      </c>
      <c r="FW5" s="215">
        <f t="shared" si="2"/>
        <v>1.8122416926336093E-3</v>
      </c>
      <c r="FX5" s="215">
        <f t="shared" si="2"/>
        <v>1.2110005075147701E-3</v>
      </c>
      <c r="FY5" s="215">
        <f t="shared" si="2"/>
        <v>5.4705144291089525E-4</v>
      </c>
      <c r="FZ5" s="215">
        <f t="shared" si="2"/>
        <v>3.5112535677006562E-5</v>
      </c>
      <c r="GA5" s="215">
        <f t="shared" si="2"/>
        <v>7.574009610464838E-4</v>
      </c>
      <c r="GB5" s="215">
        <f t="shared" si="2"/>
        <v>5.5133146548813627E-5</v>
      </c>
      <c r="GC5" s="215">
        <f t="shared" si="2"/>
        <v>4.9617096347387424E-4</v>
      </c>
      <c r="GD5" s="215">
        <f t="shared" si="2"/>
        <v>2.4545777875739638E-4</v>
      </c>
      <c r="GE5" s="215">
        <f t="shared" si="2"/>
        <v>-1.4373284721247437E-3</v>
      </c>
      <c r="GF5" s="215">
        <f t="shared" si="2"/>
        <v>1.5547497605183924E-3</v>
      </c>
      <c r="GG5" s="215">
        <f t="shared" si="2"/>
        <v>-8.0120581475107144E-5</v>
      </c>
      <c r="GH5" s="215">
        <f t="shared" si="2"/>
        <v>-2.8044450453967862E-4</v>
      </c>
      <c r="GI5" s="215">
        <f t="shared" si="2"/>
        <v>2.103923817919906E-4</v>
      </c>
      <c r="GJ5" s="215">
        <f t="shared" si="2"/>
        <v>-1.7529010512407073E-4</v>
      </c>
      <c r="GK5" s="215">
        <f t="shared" si="2"/>
        <v>-6.4117334722535446E-4</v>
      </c>
      <c r="GL5" s="215">
        <f t="shared" si="2"/>
        <v>4.6615139394301508E-4</v>
      </c>
      <c r="GM5" s="215">
        <f t="shared" ref="GM5:IX5" si="3">GM7/GL7-1</f>
        <v>-1.2024108337216344E-3</v>
      </c>
      <c r="GN5" s="215">
        <f t="shared" si="3"/>
        <v>4.3138258117281225E-4</v>
      </c>
      <c r="GO5" s="215">
        <f t="shared" si="3"/>
        <v>9.0250444984896205E-5</v>
      </c>
      <c r="GP5" s="215">
        <f t="shared" si="3"/>
        <v>-1.0026922286343609E-4</v>
      </c>
      <c r="GQ5" s="215">
        <f t="shared" si="3"/>
        <v>1.0529324167807275E-4</v>
      </c>
      <c r="GR5" s="215">
        <f t="shared" si="3"/>
        <v>-2.1457506116392411E-3</v>
      </c>
      <c r="GS5" s="215">
        <f t="shared" si="3"/>
        <v>1.2158604473562207E-3</v>
      </c>
      <c r="GT5" s="215">
        <f t="shared" si="3"/>
        <v>-1.2545288491450091E-4</v>
      </c>
      <c r="GU5" s="215">
        <f t="shared" si="3"/>
        <v>-6.5745559665342235E-4</v>
      </c>
      <c r="GV5" s="215">
        <f t="shared" si="3"/>
        <v>3.8167555568957567E-4</v>
      </c>
      <c r="GW5" s="215">
        <f t="shared" si="3"/>
        <v>1.4056366027759282E-4</v>
      </c>
      <c r="GX5" s="215">
        <f t="shared" si="3"/>
        <v>-2.8108780982394332E-4</v>
      </c>
      <c r="GY5" s="215">
        <f t="shared" si="3"/>
        <v>7.8325048953153953E-4</v>
      </c>
      <c r="GZ5" s="215">
        <f t="shared" si="3"/>
        <v>-9.833137673961323E-4</v>
      </c>
      <c r="HA5" s="215">
        <f t="shared" si="3"/>
        <v>4.1179129212065568E-4</v>
      </c>
      <c r="HB5" s="215">
        <f t="shared" si="3"/>
        <v>-8.4834246932907753E-4</v>
      </c>
      <c r="HC5" s="215">
        <f t="shared" si="3"/>
        <v>6.2298096391222302E-4</v>
      </c>
      <c r="HD5" s="215">
        <f t="shared" si="3"/>
        <v>2.1087830815336162E-4</v>
      </c>
      <c r="HE5" s="215">
        <f t="shared" si="3"/>
        <v>3.7648901405051838E-4</v>
      </c>
      <c r="HF5" s="215">
        <f t="shared" si="3"/>
        <v>-1.605748579915911E-4</v>
      </c>
      <c r="HG5" s="215">
        <f t="shared" si="3"/>
        <v>3.1618252263476698E-4</v>
      </c>
      <c r="HH5" s="215">
        <f t="shared" si="3"/>
        <v>-5.3182148859853839E-4</v>
      </c>
      <c r="HI5" s="215">
        <f t="shared" si="3"/>
        <v>3.5138974644732812E-4</v>
      </c>
      <c r="HJ5" s="215">
        <f t="shared" si="3"/>
        <v>2.5090451076126286E-5</v>
      </c>
      <c r="HK5" s="215">
        <f t="shared" si="3"/>
        <v>1.2544910780598606E-4</v>
      </c>
      <c r="HL5" s="215">
        <f t="shared" si="3"/>
        <v>-1.7861712215705428E-3</v>
      </c>
      <c r="HM5" s="215">
        <f t="shared" si="3"/>
        <v>1.035420425929745E-3</v>
      </c>
      <c r="HN5" s="215">
        <f t="shared" si="3"/>
        <v>5.5232251618075878E-5</v>
      </c>
      <c r="HO5" s="215">
        <f t="shared" si="3"/>
        <v>5.3220866596381811E-4</v>
      </c>
      <c r="HP5" s="215">
        <f t="shared" si="3"/>
        <v>3.5127160320369555E-4</v>
      </c>
      <c r="HQ5" s="215">
        <f t="shared" si="3"/>
        <v>-2.5583658563499423E-4</v>
      </c>
      <c r="HR5" s="215">
        <f t="shared" si="3"/>
        <v>2.3583130535143049E-4</v>
      </c>
      <c r="HS5" s="215">
        <f t="shared" si="3"/>
        <v>2.106931805638812E-4</v>
      </c>
      <c r="HT5" s="215">
        <f t="shared" si="3"/>
        <v>-1.5046342735636209E-5</v>
      </c>
      <c r="HU5" s="215">
        <f t="shared" si="3"/>
        <v>2.7585376741012801E-4</v>
      </c>
      <c r="HV5" s="215">
        <f t="shared" si="3"/>
        <v>-4.0113118995543928E-5</v>
      </c>
      <c r="HW5" s="215">
        <f t="shared" si="3"/>
        <v>2.7578875584177709E-4</v>
      </c>
      <c r="HX5" s="215">
        <f t="shared" si="3"/>
        <v>2.8072567587211772E-4</v>
      </c>
      <c r="HY5" s="215">
        <f t="shared" si="3"/>
        <v>2.3554292644534236E-4</v>
      </c>
      <c r="HZ5" s="215">
        <f t="shared" si="3"/>
        <v>4.5594380367375287E-4</v>
      </c>
      <c r="IA5" s="215">
        <f t="shared" si="3"/>
        <v>6.5105144808841331E-5</v>
      </c>
      <c r="IB5" s="215">
        <f t="shared" si="3"/>
        <v>7.010866843604191E-5</v>
      </c>
      <c r="IC5" s="215">
        <f t="shared" si="3"/>
        <v>1.6023715098345548E-4</v>
      </c>
      <c r="ID5" s="215">
        <f t="shared" si="3"/>
        <v>1.0013217447024658E-4</v>
      </c>
      <c r="IE5" s="215">
        <f t="shared" si="3"/>
        <v>-7.0085504315198222E-5</v>
      </c>
      <c r="IF5" s="215">
        <f t="shared" si="3"/>
        <v>-1.6321054159865733E-3</v>
      </c>
      <c r="IG5" s="215">
        <f t="shared" si="3"/>
        <v>9.3272355277407293E-4</v>
      </c>
      <c r="IH5" s="215">
        <f t="shared" si="3"/>
        <v>-1.2775423091953009E-3</v>
      </c>
      <c r="II5" s="215">
        <f t="shared" si="3"/>
        <v>9.1799726105734614E-4</v>
      </c>
      <c r="IJ5" s="215">
        <f t="shared" si="3"/>
        <v>5.3626021149688619E-4</v>
      </c>
      <c r="IK5" s="215">
        <f t="shared" si="3"/>
        <v>-1.7030911103643742E-4</v>
      </c>
      <c r="IL5" s="215">
        <f t="shared" si="3"/>
        <v>1.1021878428674192E-4</v>
      </c>
      <c r="IM5" s="215">
        <f t="shared" si="3"/>
        <v>1.0018785222332127E-5</v>
      </c>
      <c r="IN5" s="215">
        <f t="shared" si="3"/>
        <v>2.5046712118115266E-5</v>
      </c>
      <c r="IO5" s="215">
        <f t="shared" si="3"/>
        <v>9.0165905265671142E-5</v>
      </c>
      <c r="IP5" s="215">
        <f t="shared" si="3"/>
        <v>-1.8983220636112907E-3</v>
      </c>
      <c r="IQ5" s="215">
        <f t="shared" si="3"/>
        <v>3.0611579206207828E-4</v>
      </c>
      <c r="IR5" s="215">
        <f t="shared" si="3"/>
        <v>1.3344570866695715E-3</v>
      </c>
      <c r="IS5" s="215">
        <f t="shared" si="3"/>
        <v>-2.3547330133566469E-4</v>
      </c>
      <c r="IT5" s="215">
        <f t="shared" si="3"/>
        <v>5.7629377953505312E-4</v>
      </c>
      <c r="IU5" s="215">
        <f t="shared" si="3"/>
        <v>4.8581130487912461E-4</v>
      </c>
      <c r="IV5" s="215">
        <f t="shared" si="3"/>
        <v>2.5530253350214416E-4</v>
      </c>
      <c r="IW5" s="215">
        <f t="shared" si="3"/>
        <v>2.3521875344068022E-4</v>
      </c>
      <c r="IX5" s="215">
        <f t="shared" si="3"/>
        <v>-1.4510084508734256E-4</v>
      </c>
      <c r="IY5" s="215">
        <f t="shared" ref="IY5:LJ5" si="4">IY7/IX7-1</f>
        <v>-4.5037831778671489E-5</v>
      </c>
      <c r="IZ5" s="215">
        <f t="shared" si="4"/>
        <v>3.2528787977370577E-4</v>
      </c>
      <c r="JA5" s="215">
        <f t="shared" si="4"/>
        <v>2.4513727687502929E-4</v>
      </c>
      <c r="JB5" s="215">
        <f t="shared" si="4"/>
        <v>2.800882277917971E-4</v>
      </c>
      <c r="JC5" s="215">
        <f t="shared" si="4"/>
        <v>1.7750621271743761E-3</v>
      </c>
      <c r="JD5" s="215">
        <f t="shared" si="4"/>
        <v>6.9878411563872866E-4</v>
      </c>
      <c r="JE5" s="215">
        <f t="shared" si="4"/>
        <v>9.5267547184851864E-4</v>
      </c>
      <c r="JF5" s="215">
        <f t="shared" si="4"/>
        <v>2.5912028662689046E-4</v>
      </c>
      <c r="JG5" s="215">
        <f t="shared" si="4"/>
        <v>-1.0461762258950902E-4</v>
      </c>
      <c r="JH5" s="215">
        <f t="shared" si="4"/>
        <v>-4.9823127895587405E-6</v>
      </c>
      <c r="JI5" s="215">
        <f t="shared" si="4"/>
        <v>-3.2385194485540225E-4</v>
      </c>
      <c r="JJ5" s="215">
        <f t="shared" si="4"/>
        <v>6.1801000777506054E-4</v>
      </c>
      <c r="JK5" s="215">
        <f t="shared" si="4"/>
        <v>6.4751354797554228E-5</v>
      </c>
      <c r="JL5" s="215">
        <f t="shared" si="4"/>
        <v>3.8848297398663689E-4</v>
      </c>
      <c r="JM5" s="215">
        <f t="shared" si="4"/>
        <v>1.3890340985467375E-3</v>
      </c>
      <c r="JN5" s="215">
        <f t="shared" si="4"/>
        <v>-3.2316121269981846E-4</v>
      </c>
      <c r="JO5" s="215">
        <f t="shared" si="4"/>
        <v>1.3179293092557831E-3</v>
      </c>
      <c r="JP5" s="215">
        <f t="shared" si="4"/>
        <v>5.2151109080256219E-4</v>
      </c>
      <c r="JQ5" s="215">
        <f t="shared" si="4"/>
        <v>1.4842908415779732E-3</v>
      </c>
      <c r="JR5" s="215">
        <f t="shared" si="4"/>
        <v>5.5020769101132849E-4</v>
      </c>
      <c r="JS5" s="215">
        <f t="shared" si="4"/>
        <v>1.436689075713371E-4</v>
      </c>
      <c r="JT5" s="215">
        <f t="shared" si="4"/>
        <v>2.9720331678917411E-4</v>
      </c>
      <c r="JU5" s="215">
        <f t="shared" si="4"/>
        <v>5.1004743936378105E-4</v>
      </c>
      <c r="JV5" s="215">
        <f t="shared" si="4"/>
        <v>6.2857284268358349E-4</v>
      </c>
      <c r="JW5" s="215">
        <f t="shared" si="4"/>
        <v>1.9290505114444301E-4</v>
      </c>
      <c r="JX5" s="215">
        <f t="shared" si="4"/>
        <v>2.2946328340198718E-3</v>
      </c>
      <c r="JY5" s="215">
        <f t="shared" si="4"/>
        <v>1.2581719501665312E-3</v>
      </c>
      <c r="JZ5" s="215">
        <f t="shared" si="4"/>
        <v>-6.4061499039036462E-5</v>
      </c>
      <c r="KA5" s="215">
        <f t="shared" si="4"/>
        <v>2.1092367815411794E-3</v>
      </c>
      <c r="KB5" s="215">
        <f t="shared" si="4"/>
        <v>4.2784430401532347E-4</v>
      </c>
      <c r="KC5" s="215">
        <f t="shared" si="4"/>
        <v>1.3862125919226198E-3</v>
      </c>
      <c r="KD5" s="215">
        <f t="shared" si="4"/>
        <v>-1.2762991252446287E-4</v>
      </c>
      <c r="KE5" s="215">
        <f t="shared" si="4"/>
        <v>-2.1650759985860635E-3</v>
      </c>
      <c r="KF5" s="215">
        <f t="shared" si="4"/>
        <v>1.0676664354209997E-3</v>
      </c>
      <c r="KG5" s="215">
        <f t="shared" si="4"/>
        <v>1.4498879408642029E-3</v>
      </c>
      <c r="KH5" s="215">
        <f t="shared" si="4"/>
        <v>1.6588224323834666E-3</v>
      </c>
      <c r="KI5" s="215">
        <f t="shared" si="4"/>
        <v>1.2445062886763392E-3</v>
      </c>
      <c r="KJ5" s="215">
        <f t="shared" si="4"/>
        <v>1.1597692206057886E-3</v>
      </c>
      <c r="KK5" s="215">
        <f t="shared" si="4"/>
        <v>5.474416876845023E-4</v>
      </c>
      <c r="KL5" s="215">
        <f t="shared" si="4"/>
        <v>5.7645334636036161E-4</v>
      </c>
      <c r="KM5" s="215">
        <f t="shared" si="4"/>
        <v>-1.2694196799101221E-4</v>
      </c>
      <c r="KN5" s="215">
        <f t="shared" si="4"/>
        <v>-6.8362045392400539E-4</v>
      </c>
      <c r="KO5" s="215">
        <f t="shared" si="4"/>
        <v>-8.3067841995199121E-4</v>
      </c>
      <c r="KP5" s="215">
        <f t="shared" si="4"/>
        <v>-1.5649299204820721E-3</v>
      </c>
      <c r="KQ5" s="215">
        <f t="shared" si="4"/>
        <v>2.2482146530697911E-3</v>
      </c>
      <c r="KR5" s="215">
        <f t="shared" si="4"/>
        <v>7.0862716925446101E-4</v>
      </c>
      <c r="KS5" s="215">
        <f t="shared" si="4"/>
        <v>2.6859927917710635E-4</v>
      </c>
      <c r="KT5" s="215">
        <f t="shared" si="4"/>
        <v>2.0017478676503941E-4</v>
      </c>
      <c r="KU5" s="215">
        <f t="shared" si="4"/>
        <v>3.6121877166106486E-4</v>
      </c>
      <c r="KV5" s="215">
        <f t="shared" si="4"/>
        <v>3.8548620056988447E-4</v>
      </c>
      <c r="KW5" s="215">
        <f t="shared" si="4"/>
        <v>2.6339536131492203E-4</v>
      </c>
      <c r="KX5" s="215">
        <f t="shared" si="4"/>
        <v>7.8022519249598687E-5</v>
      </c>
      <c r="KY5" s="215">
        <f t="shared" si="4"/>
        <v>-3.9008216105473892E-5</v>
      </c>
      <c r="KZ5" s="215">
        <f t="shared" si="4"/>
        <v>-1.9504868902897599E-5</v>
      </c>
      <c r="LA5" s="215">
        <f t="shared" si="4"/>
        <v>-8.9236515777302294E-4</v>
      </c>
      <c r="LB5" s="215">
        <f t="shared" si="4"/>
        <v>-5.3687344428787753E-5</v>
      </c>
      <c r="LC5" s="215">
        <f t="shared" si="4"/>
        <v>-7.9071061455782132E-4</v>
      </c>
      <c r="LD5" s="215">
        <f t="shared" si="4"/>
        <v>-2.2860827386098626E-3</v>
      </c>
      <c r="LE5" s="215">
        <f t="shared" si="4"/>
        <v>1.2729560487434455E-4</v>
      </c>
      <c r="LF5" s="215">
        <f t="shared" si="4"/>
        <v>-4.8268265818136591E-3</v>
      </c>
      <c r="LG5" s="215">
        <f t="shared" si="4"/>
        <v>-2.9317867666228681E-3</v>
      </c>
      <c r="LH5" s="215">
        <f t="shared" si="4"/>
        <v>-1.4899379850314975E-3</v>
      </c>
      <c r="LI5" s="215">
        <f t="shared" si="4"/>
        <v>-1.9121403619726252E-3</v>
      </c>
      <c r="LJ5" s="215">
        <f t="shared" si="4"/>
        <v>-3.4108235480484472E-3</v>
      </c>
      <c r="LK5" s="215">
        <f t="shared" ref="LK5:NV5" si="5">LK7/LJ7-1</f>
        <v>-2.3296823386236287E-3</v>
      </c>
      <c r="LL5" s="215">
        <f t="shared" si="5"/>
        <v>-1.6828814116288671E-3</v>
      </c>
      <c r="LM5" s="215">
        <f t="shared" si="5"/>
        <v>-6.3289245316894283E-3</v>
      </c>
      <c r="LN5" s="215">
        <f t="shared" si="5"/>
        <v>-3.0867450649723072E-3</v>
      </c>
      <c r="LO5" s="215">
        <f t="shared" si="5"/>
        <v>-3.9521910745931033E-3</v>
      </c>
      <c r="LP5" s="215">
        <f t="shared" si="5"/>
        <v>2.1633752697900466E-3</v>
      </c>
      <c r="LQ5" s="215">
        <f t="shared" si="5"/>
        <v>-1.1550081455814487E-3</v>
      </c>
      <c r="LR5" s="215">
        <f t="shared" si="5"/>
        <v>8.0237126208100307E-3</v>
      </c>
      <c r="LS5" s="215">
        <f t="shared" si="5"/>
        <v>2.6048580602822113E-4</v>
      </c>
      <c r="LT5" s="215">
        <f t="shared" si="5"/>
        <v>4.4671698075411381E-3</v>
      </c>
      <c r="LU5" s="215">
        <f t="shared" si="5"/>
        <v>1.8447332864670596E-3</v>
      </c>
      <c r="LV5" s="215">
        <f t="shared" si="5"/>
        <v>1.2093101955299446E-3</v>
      </c>
      <c r="LW5" s="215">
        <f t="shared" si="5"/>
        <v>1.7744949896612017E-3</v>
      </c>
      <c r="LX5" s="215">
        <f t="shared" si="5"/>
        <v>9.1792736961715526E-4</v>
      </c>
      <c r="LY5" s="215">
        <f t="shared" si="5"/>
        <v>1.3037486491578321E-3</v>
      </c>
      <c r="LZ5" s="215">
        <f t="shared" si="5"/>
        <v>4.4556881810398075E-4</v>
      </c>
      <c r="MA5" s="215">
        <f t="shared" si="5"/>
        <v>1.1876543332056677E-4</v>
      </c>
      <c r="MB5" s="215">
        <f t="shared" si="5"/>
        <v>1.8307496672487211E-4</v>
      </c>
      <c r="MC5" s="215">
        <f t="shared" si="5"/>
        <v>-6.6290689621062437E-4</v>
      </c>
      <c r="MD5" s="215">
        <f t="shared" si="5"/>
        <v>-1.0544241260159737E-3</v>
      </c>
      <c r="ME5" s="215">
        <f t="shared" si="5"/>
        <v>-2.8593657857308719E-3</v>
      </c>
      <c r="MF5" s="215">
        <f t="shared" si="5"/>
        <v>-4.5473520992367344E-3</v>
      </c>
      <c r="MG5" s="215">
        <f t="shared" si="5"/>
        <v>-2.1517615987938221E-3</v>
      </c>
      <c r="MH5" s="215">
        <f t="shared" si="5"/>
        <v>-3.5823285135337946E-3</v>
      </c>
      <c r="MI5" s="215">
        <f t="shared" si="5"/>
        <v>5.1819195195677015E-3</v>
      </c>
      <c r="MJ5" s="215">
        <f t="shared" si="5"/>
        <v>-3.8464228267709455E-4</v>
      </c>
      <c r="MK5" s="215">
        <f t="shared" si="5"/>
        <v>-1.3792483096711772E-3</v>
      </c>
      <c r="ML5" s="215">
        <f t="shared" si="5"/>
        <v>9.3578137745020662E-4</v>
      </c>
      <c r="MM5" s="215">
        <f t="shared" si="5"/>
        <v>-9.4990500949965195E-5</v>
      </c>
      <c r="MN5" s="215">
        <f t="shared" si="5"/>
        <v>-1.089994550027229E-3</v>
      </c>
      <c r="MO5" s="215">
        <f t="shared" si="5"/>
        <v>3.8541817872395079E-4</v>
      </c>
      <c r="MP5" s="215">
        <f t="shared" si="5"/>
        <v>-1.8212748924246736E-3</v>
      </c>
      <c r="MQ5" s="215">
        <f t="shared" si="5"/>
        <v>-2.2205959016722288E-3</v>
      </c>
      <c r="MR5" s="215">
        <f t="shared" si="5"/>
        <v>-1.0047575268897768E-3</v>
      </c>
      <c r="MS5" s="215">
        <f t="shared" si="5"/>
        <v>2.1121129678713935E-4</v>
      </c>
      <c r="MT5" s="215">
        <f t="shared" si="5"/>
        <v>-2.2675280927122454E-3</v>
      </c>
      <c r="MU5" s="215">
        <f t="shared" si="5"/>
        <v>1.0582330531527795E-4</v>
      </c>
      <c r="MV5" s="215">
        <f t="shared" si="5"/>
        <v>3.8293905726449751E-4</v>
      </c>
      <c r="MW5" s="215">
        <f t="shared" si="5"/>
        <v>-2.4831143189568694E-3</v>
      </c>
      <c r="MX5" s="215">
        <f t="shared" si="5"/>
        <v>-1.8682339634845668E-4</v>
      </c>
      <c r="MY5" s="215">
        <f t="shared" si="5"/>
        <v>-2.9745822201796557E-3</v>
      </c>
      <c r="MZ5" s="215">
        <f t="shared" si="5"/>
        <v>-2.0463778099705232E-3</v>
      </c>
      <c r="NA5" s="215">
        <f t="shared" si="5"/>
        <v>1.3704331583919149E-4</v>
      </c>
      <c r="NB5" s="215">
        <f t="shared" si="5"/>
        <v>-4.7298840366413186E-3</v>
      </c>
      <c r="NC5" s="215">
        <f t="shared" si="5"/>
        <v>-2.2283071494496598E-3</v>
      </c>
      <c r="ND5" s="215">
        <f t="shared" si="5"/>
        <v>-2.0646374619268659E-3</v>
      </c>
      <c r="NE5" s="215">
        <f t="shared" si="5"/>
        <v>-1.2188127330083898E-3</v>
      </c>
      <c r="NF5" s="215">
        <f t="shared" si="5"/>
        <v>-1.6509941856291954E-3</v>
      </c>
      <c r="NG5" s="215">
        <f t="shared" si="5"/>
        <v>-2.6808825342042875E-3</v>
      </c>
      <c r="NH5" s="215">
        <f t="shared" si="5"/>
        <v>-9.2692723621223827E-5</v>
      </c>
      <c r="NI5" s="215">
        <f t="shared" si="5"/>
        <v>-1.524421646787455E-3</v>
      </c>
      <c r="NJ5" s="215">
        <f t="shared" si="5"/>
        <v>2.9400235201881841E-3</v>
      </c>
      <c r="NK5" s="215">
        <f t="shared" si="5"/>
        <v>9.2930685125947043E-3</v>
      </c>
      <c r="NL5" s="215">
        <f t="shared" si="5"/>
        <v>1.0048254039428661E-2</v>
      </c>
      <c r="NM5" s="215">
        <f t="shared" si="5"/>
        <v>5.302055744734524E-3</v>
      </c>
      <c r="NN5" s="215">
        <f t="shared" si="5"/>
        <v>1.4351954073745787E-3</v>
      </c>
      <c r="NO5" s="215">
        <f t="shared" si="5"/>
        <v>-8.7692045579823574E-4</v>
      </c>
      <c r="NP5" s="215">
        <f t="shared" si="5"/>
        <v>6.8058599607798698E-3</v>
      </c>
      <c r="NQ5" s="215">
        <f t="shared" si="5"/>
        <v>2.3911050890685903E-3</v>
      </c>
      <c r="NR5" s="215">
        <f t="shared" si="5"/>
        <v>2.6487894088180752E-3</v>
      </c>
      <c r="NS5" s="215">
        <f t="shared" si="5"/>
        <v>2.7904855841434095E-3</v>
      </c>
      <c r="NT5" s="215">
        <f t="shared" si="5"/>
        <v>4.6164491894029602E-3</v>
      </c>
      <c r="NU5" s="215">
        <f t="shared" si="5"/>
        <v>2.4452163303059216E-3</v>
      </c>
      <c r="NV5" s="215">
        <f t="shared" si="5"/>
        <v>2.8907833581184317E-3</v>
      </c>
      <c r="NW5" s="215">
        <f t="shared" ref="NW5:QH5" si="6">NW7/NV7-1</f>
        <v>2.6132915728684925E-3</v>
      </c>
      <c r="NX5" s="215">
        <f t="shared" si="6"/>
        <v>2.7333873502755068E-4</v>
      </c>
      <c r="NY5" s="215">
        <f t="shared" si="6"/>
        <v>1.8298931342408675E-3</v>
      </c>
      <c r="NZ5" s="215">
        <f t="shared" si="6"/>
        <v>4.2132437105768528E-3</v>
      </c>
      <c r="OA5" s="215">
        <f t="shared" si="6"/>
        <v>3.2642964543823094E-3</v>
      </c>
      <c r="OB5" s="215">
        <f t="shared" si="6"/>
        <v>2.2529164632114629E-3</v>
      </c>
      <c r="OC5" s="215">
        <f t="shared" si="6"/>
        <v>7.4767617421334087E-4</v>
      </c>
      <c r="OD5" s="215">
        <f t="shared" si="6"/>
        <v>6.2516870396793767E-3</v>
      </c>
      <c r="OE5" s="215">
        <f t="shared" si="6"/>
        <v>1.5472238588625231E-3</v>
      </c>
      <c r="OF5" s="215">
        <f t="shared" si="6"/>
        <v>3.5679439842359884E-3</v>
      </c>
      <c r="OG5" s="215">
        <f t="shared" si="6"/>
        <v>6.181194300147741E-3</v>
      </c>
      <c r="OH5" s="215">
        <f t="shared" si="6"/>
        <v>5.39012063828892E-3</v>
      </c>
      <c r="OI5" s="215">
        <f t="shared" si="6"/>
        <v>4.3153605163357422E-3</v>
      </c>
      <c r="OJ5" s="215">
        <f t="shared" si="6"/>
        <v>4.5876508694491225E-3</v>
      </c>
      <c r="OK5" s="215">
        <f t="shared" si="6"/>
        <v>4.8935603920452486E-3</v>
      </c>
      <c r="OL5" s="215">
        <f t="shared" si="6"/>
        <v>8.0712987960427363E-3</v>
      </c>
      <c r="OM5" s="215">
        <f t="shared" si="6"/>
        <v>8.2694151486097933E-3</v>
      </c>
      <c r="ON5" s="215">
        <f t="shared" si="6"/>
        <v>2.2830966727317659E-2</v>
      </c>
      <c r="OO5" s="215">
        <f t="shared" si="6"/>
        <v>6.5569520676522774E-3</v>
      </c>
      <c r="OP5" s="215">
        <f t="shared" si="6"/>
        <v>5.9014471645080224E-3</v>
      </c>
      <c r="OQ5" s="215">
        <f t="shared" si="6"/>
        <v>-6.9748552055393098E-4</v>
      </c>
      <c r="OR5" s="215">
        <f t="shared" si="6"/>
        <v>-1.612404470556883E-3</v>
      </c>
      <c r="OS5" s="215">
        <f t="shared" si="6"/>
        <v>-9.6458042963665225E-4</v>
      </c>
      <c r="OT5" s="215">
        <f t="shared" si="6"/>
        <v>-1.2843963558575311E-3</v>
      </c>
      <c r="OU5" s="215">
        <f t="shared" si="6"/>
        <v>-1.7827288167913125E-3</v>
      </c>
      <c r="OV5" s="215">
        <f t="shared" si="6"/>
        <v>1.0173482307469506E-3</v>
      </c>
      <c r="OW5" s="215">
        <f t="shared" si="6"/>
        <v>-8.7340895776747418E-3</v>
      </c>
      <c r="OX5" s="215">
        <f t="shared" si="6"/>
        <v>-7.2977667938178836E-4</v>
      </c>
      <c r="OY5" s="215">
        <f t="shared" si="6"/>
        <v>-5.501964667350534E-3</v>
      </c>
      <c r="OZ5" s="215">
        <f t="shared" si="6"/>
        <v>-5.3837316694074211E-3</v>
      </c>
      <c r="PA5" s="215">
        <f t="shared" si="6"/>
        <v>1.7574851655570711E-3</v>
      </c>
      <c r="PB5" s="215">
        <f t="shared" si="6"/>
        <v>7.2346467231576561E-4</v>
      </c>
      <c r="PC5" s="215">
        <f t="shared" si="6"/>
        <v>-2.5754796265997637E-4</v>
      </c>
      <c r="PD5" s="215">
        <f t="shared" si="6"/>
        <v>3.4393770253229317E-3</v>
      </c>
      <c r="PE5" s="215">
        <f t="shared" si="6"/>
        <v>1.531379773175745E-3</v>
      </c>
      <c r="PF5" s="215">
        <f t="shared" si="6"/>
        <v>4.1553862620413717E-3</v>
      </c>
      <c r="PG5" s="215">
        <f t="shared" si="6"/>
        <v>-9.404978368554584E-5</v>
      </c>
      <c r="PH5" s="215">
        <f t="shared" si="6"/>
        <v>2.6291626542449542E-3</v>
      </c>
      <c r="PI5" s="215">
        <f t="shared" si="6"/>
        <v>9.9172667655400559E-4</v>
      </c>
      <c r="PJ5" s="215">
        <f t="shared" si="6"/>
        <v>1.8877692190972795E-3</v>
      </c>
      <c r="PK5" s="215">
        <f t="shared" si="6"/>
        <v>6.5034276627295995E-4</v>
      </c>
      <c r="PL5" s="215">
        <f t="shared" si="6"/>
        <v>6.3656557293145788E-4</v>
      </c>
      <c r="PM5" s="215">
        <f t="shared" si="6"/>
        <v>-1.5125497139512056E-4</v>
      </c>
      <c r="PN5" s="215">
        <f t="shared" si="6"/>
        <v>8.4537623691893771E-4</v>
      </c>
      <c r="PO5" s="215">
        <f t="shared" si="6"/>
        <v>1.8627023855037894E-3</v>
      </c>
      <c r="PP5" s="215">
        <f t="shared" si="6"/>
        <v>1.8991751012817915E-3</v>
      </c>
      <c r="PQ5" s="215">
        <f t="shared" si="6"/>
        <v>2.6794928008009311E-3</v>
      </c>
      <c r="PR5" s="215">
        <f t="shared" si="6"/>
        <v>3.9223654337130487E-3</v>
      </c>
      <c r="PS5" s="215">
        <f t="shared" si="6"/>
        <v>2.111913833915402E-3</v>
      </c>
      <c r="PT5" s="215">
        <f t="shared" si="6"/>
        <v>2.9724010150946611E-3</v>
      </c>
      <c r="PU5" s="215">
        <f t="shared" si="6"/>
        <v>1.2738630444015797E-3</v>
      </c>
      <c r="PV5" s="215">
        <f t="shared" si="6"/>
        <v>1.193546976784754E-3</v>
      </c>
      <c r="PW5" s="215">
        <f t="shared" si="6"/>
        <v>-1.5720318074441408E-4</v>
      </c>
      <c r="PX5" s="215">
        <f t="shared" si="6"/>
        <v>-3.44591141954953E-3</v>
      </c>
      <c r="PY5" s="215">
        <f t="shared" si="6"/>
        <v>-2.6251435282982349E-3</v>
      </c>
      <c r="PZ5" s="215">
        <f t="shared" si="6"/>
        <v>-9.6669727874709732E-4</v>
      </c>
      <c r="QA5" s="215">
        <f t="shared" si="6"/>
        <v>-1.5921956025494177E-3</v>
      </c>
      <c r="QB5" s="215">
        <f t="shared" si="6"/>
        <v>8.8547425736917873E-4</v>
      </c>
      <c r="QC5" s="215">
        <f t="shared" si="6"/>
        <v>3.3891143407949187E-4</v>
      </c>
      <c r="QD5" s="215">
        <f t="shared" si="6"/>
        <v>5.9531404685952971E-3</v>
      </c>
      <c r="QE5" s="215">
        <f t="shared" si="6"/>
        <v>2.0294976993193714E-3</v>
      </c>
      <c r="QF5" s="215">
        <f t="shared" si="6"/>
        <v>6.8400467934279785E-3</v>
      </c>
      <c r="QG5" s="215">
        <f t="shared" si="6"/>
        <v>5.5059633484926263E-3</v>
      </c>
      <c r="QH5" s="215">
        <f t="shared" si="6"/>
        <v>3.1432033079088484E-3</v>
      </c>
      <c r="QI5" s="215">
        <f t="shared" ref="QI5:ST5" si="7">QI7/QH7-1</f>
        <v>1.8396100714355157E-3</v>
      </c>
      <c r="QJ5" s="215">
        <f t="shared" si="7"/>
        <v>2.1537115056244893E-3</v>
      </c>
      <c r="QK5" s="215">
        <f t="shared" si="7"/>
        <v>1.8108806959262758E-3</v>
      </c>
      <c r="QL5" s="215">
        <f t="shared" si="7"/>
        <v>3.7391404677558082E-3</v>
      </c>
      <c r="QM5" s="215">
        <f t="shared" si="7"/>
        <v>6.0625154330185005E-3</v>
      </c>
      <c r="QN5" s="215">
        <f t="shared" si="7"/>
        <v>4.7014514832213194E-3</v>
      </c>
      <c r="QO5" s="215">
        <f t="shared" si="7"/>
        <v>3.1336739378573508E-3</v>
      </c>
      <c r="QP5" s="215">
        <f t="shared" si="7"/>
        <v>2.8551634371127843E-3</v>
      </c>
      <c r="QQ5" s="215">
        <f t="shared" si="7"/>
        <v>3.2154744708912109E-3</v>
      </c>
      <c r="QR5" s="215">
        <f t="shared" si="7"/>
        <v>4.2902513636571271E-3</v>
      </c>
      <c r="QS5" s="215">
        <f t="shared" si="7"/>
        <v>2.7717637476574186E-3</v>
      </c>
      <c r="QT5" s="215">
        <f t="shared" si="7"/>
        <v>3.2613920798314489E-3</v>
      </c>
      <c r="QU5" s="215">
        <f t="shared" si="7"/>
        <v>2.9451248476837222E-3</v>
      </c>
      <c r="QV5" s="215">
        <f t="shared" si="7"/>
        <v>1.0423874007446265E-2</v>
      </c>
      <c r="QW5" s="215">
        <f t="shared" si="7"/>
        <v>-1.6711570520788754E-4</v>
      </c>
      <c r="QX5" s="215">
        <f t="shared" si="7"/>
        <v>2.6783748746423974E-3</v>
      </c>
      <c r="QY5" s="215">
        <f t="shared" si="7"/>
        <v>-5.2814539244985248E-3</v>
      </c>
      <c r="QZ5" s="215">
        <f t="shared" si="7"/>
        <v>-9.0412661042442721E-3</v>
      </c>
      <c r="RA5" s="215">
        <f t="shared" si="7"/>
        <v>1.7323588127566847E-3</v>
      </c>
      <c r="RB5" s="215">
        <f t="shared" si="7"/>
        <v>2.2975821859148038E-3</v>
      </c>
      <c r="RC5" s="215">
        <f t="shared" si="7"/>
        <v>1.8486414539364837E-4</v>
      </c>
      <c r="RD5" s="215">
        <f t="shared" si="7"/>
        <v>4.3619874562055294E-3</v>
      </c>
      <c r="RE5" s="215">
        <f t="shared" si="7"/>
        <v>2.6295449619471167E-3</v>
      </c>
      <c r="RF5" s="215">
        <f t="shared" si="7"/>
        <v>3.238542737343586E-3</v>
      </c>
      <c r="RG5" s="215">
        <f t="shared" si="7"/>
        <v>1.1952871535090281E-3</v>
      </c>
      <c r="RH5" s="215">
        <f t="shared" si="7"/>
        <v>1.2060423942175102E-3</v>
      </c>
      <c r="RI5" s="215">
        <f t="shared" si="7"/>
        <v>4.3397672749079241E-4</v>
      </c>
      <c r="RJ5" s="215">
        <f t="shared" si="7"/>
        <v>5.7973599714600255E-4</v>
      </c>
      <c r="RK5" s="215">
        <f t="shared" si="7"/>
        <v>2.4715668518293654E-4</v>
      </c>
      <c r="RL5" s="215">
        <f t="shared" si="7"/>
        <v>5.468509486852291E-4</v>
      </c>
      <c r="RM5" s="215">
        <f t="shared" si="7"/>
        <v>1.0526187941037879E-3</v>
      </c>
      <c r="RN5" s="215">
        <f t="shared" si="7"/>
        <v>9.0187371341454714E-4</v>
      </c>
      <c r="RO5" s="215">
        <f t="shared" si="7"/>
        <v>3.1920997551382335E-4</v>
      </c>
      <c r="RP5" s="215">
        <f t="shared" si="7"/>
        <v>1.2077636176357487E-3</v>
      </c>
      <c r="RQ5" s="215">
        <f t="shared" si="7"/>
        <v>8.1092857373410432E-4</v>
      </c>
      <c r="RR5" s="215">
        <f t="shared" si="7"/>
        <v>9.4733235240762603E-4</v>
      </c>
      <c r="RS5" s="215">
        <f t="shared" si="7"/>
        <v>1.8445428916633588E-3</v>
      </c>
      <c r="RT5" s="215">
        <f t="shared" si="7"/>
        <v>2.3717830180336463E-4</v>
      </c>
      <c r="RU5" s="215">
        <f t="shared" si="7"/>
        <v>4.5414903322527067E-4</v>
      </c>
      <c r="RV5" s="215">
        <f t="shared" si="7"/>
        <v>-3.2539268067344196E-4</v>
      </c>
      <c r="RW5" s="215">
        <f t="shared" si="7"/>
        <v>1.3261053892144048E-4</v>
      </c>
      <c r="RX5" s="215">
        <f t="shared" si="7"/>
        <v>3.4554527848529304E-4</v>
      </c>
      <c r="RY5" s="215">
        <f t="shared" si="7"/>
        <v>2.6509430930898858E-4</v>
      </c>
      <c r="RZ5" s="215">
        <f t="shared" si="7"/>
        <v>-4.0155159536592322E-5</v>
      </c>
      <c r="SA5" s="215">
        <f t="shared" si="7"/>
        <v>-5.2203803649342184E-5</v>
      </c>
      <c r="SB5" s="215">
        <f t="shared" si="7"/>
        <v>-1.2569725835405166E-3</v>
      </c>
      <c r="SC5" s="215">
        <f t="shared" si="7"/>
        <v>1.0253399705668631E-3</v>
      </c>
      <c r="SD5" s="215">
        <f t="shared" si="7"/>
        <v>-4.0168224524461671E-5</v>
      </c>
      <c r="SE5" s="215">
        <f t="shared" si="7"/>
        <v>8.2348168054546811E-4</v>
      </c>
      <c r="SF5" s="215">
        <f t="shared" si="7"/>
        <v>6.1007914974231525E-4</v>
      </c>
      <c r="SG5" s="215">
        <f t="shared" si="7"/>
        <v>1.6534767654585725E-3</v>
      </c>
      <c r="SH5" s="215">
        <f t="shared" si="7"/>
        <v>3.835945454848666E-4</v>
      </c>
      <c r="SI5" s="215">
        <f t="shared" si="7"/>
        <v>2.5219368474993509E-4</v>
      </c>
      <c r="SJ5" s="215">
        <f t="shared" si="7"/>
        <v>-3.6018585590213981E-5</v>
      </c>
      <c r="SK5" s="215">
        <f t="shared" si="7"/>
        <v>5.2028719853325356E-5</v>
      </c>
      <c r="SL5" s="215">
        <f t="shared" si="7"/>
        <v>-4.3621810905458691E-4</v>
      </c>
      <c r="SM5" s="215">
        <f t="shared" si="7"/>
        <v>-2.4823234547532991E-4</v>
      </c>
      <c r="SN5" s="215">
        <f t="shared" si="7"/>
        <v>-7.0483452407643643E-4</v>
      </c>
      <c r="SO5" s="215">
        <f t="shared" si="7"/>
        <v>4.0075662850469485E-6</v>
      </c>
      <c r="SP5" s="215">
        <f t="shared" si="7"/>
        <v>-1.7873674001819273E-3</v>
      </c>
      <c r="SQ5" s="215">
        <f t="shared" si="7"/>
        <v>1.7664794466101252E-3</v>
      </c>
      <c r="SR5" s="215">
        <f t="shared" si="7"/>
        <v>-1.3625998404956929E-3</v>
      </c>
      <c r="SS5" s="215">
        <f t="shared" si="7"/>
        <v>-9.5913445138706699E-4</v>
      </c>
      <c r="ST5" s="215">
        <f t="shared" si="7"/>
        <v>-6.2262998907391953E-4</v>
      </c>
      <c r="SU5" s="215">
        <f t="shared" ref="SU5:VF5" si="8">SU7/ST7-1</f>
        <v>-1.455048253741098E-3</v>
      </c>
      <c r="SV5" s="215">
        <f t="shared" si="8"/>
        <v>-1.7550427288499648E-3</v>
      </c>
      <c r="SW5" s="215">
        <f t="shared" si="8"/>
        <v>-2.1855631857607971E-3</v>
      </c>
      <c r="SX5" s="215">
        <f t="shared" si="8"/>
        <v>-3.5805357871722121E-3</v>
      </c>
      <c r="SY5" s="215">
        <f t="shared" si="8"/>
        <v>-9.733820565129836E-4</v>
      </c>
      <c r="SZ5" s="215">
        <f t="shared" si="8"/>
        <v>-1.5386301725782703E-3</v>
      </c>
      <c r="TA5" s="215">
        <f t="shared" si="8"/>
        <v>1.5003415411638521E-3</v>
      </c>
      <c r="TB5" s="215">
        <f t="shared" si="8"/>
        <v>3.195121654155475E-3</v>
      </c>
      <c r="TC5" s="215">
        <f t="shared" si="8"/>
        <v>1.2950222581948889E-3</v>
      </c>
      <c r="TD5" s="215">
        <f t="shared" si="8"/>
        <v>7.8005011720971851E-4</v>
      </c>
      <c r="TE5" s="215">
        <f t="shared" si="8"/>
        <v>6.9867090984732094E-4</v>
      </c>
      <c r="TF5" s="215">
        <f t="shared" si="8"/>
        <v>6.2553978029411539E-4</v>
      </c>
      <c r="TG5" s="215">
        <f t="shared" si="8"/>
        <v>9.115071730776414E-4</v>
      </c>
      <c r="TH5" s="215">
        <f t="shared" si="8"/>
        <v>7.7367256726312839E-4</v>
      </c>
      <c r="TI5" s="215">
        <f t="shared" si="8"/>
        <v>6.3214942885081449E-4</v>
      </c>
      <c r="TJ5" s="215">
        <f t="shared" si="8"/>
        <v>8.8525487292656635E-5</v>
      </c>
      <c r="TK5" s="215">
        <f t="shared" si="8"/>
        <v>-1.1265882883101375E-3</v>
      </c>
      <c r="TL5" s="215">
        <f t="shared" si="8"/>
        <v>3.2627347356384284E-4</v>
      </c>
      <c r="TM5" s="215">
        <f t="shared" si="8"/>
        <v>-1.1274910505387759E-4</v>
      </c>
      <c r="TN5" s="215">
        <f t="shared" si="8"/>
        <v>-3.3023104091245425E-4</v>
      </c>
      <c r="TO5" s="215">
        <f t="shared" si="8"/>
        <v>-9.8699185026718261E-4</v>
      </c>
      <c r="TP5" s="215">
        <f t="shared" si="8"/>
        <v>-1.5404219627073168E-3</v>
      </c>
      <c r="TQ5" s="215">
        <f t="shared" si="8"/>
        <v>-9.6525876204545114E-4</v>
      </c>
      <c r="TR5" s="215">
        <f t="shared" si="8"/>
        <v>-1.1319396999551756E-3</v>
      </c>
      <c r="TS5" s="215">
        <f t="shared" si="8"/>
        <v>4.0472229980714758E-6</v>
      </c>
      <c r="TT5" s="215">
        <f t="shared" si="8"/>
        <v>-2.3878519046161006E-4</v>
      </c>
      <c r="TU5" s="215">
        <f t="shared" si="8"/>
        <v>-6.8818945450854763E-4</v>
      </c>
      <c r="TV5" s="215">
        <f t="shared" si="8"/>
        <v>-6.7651050211670061E-4</v>
      </c>
      <c r="TW5" s="215">
        <f t="shared" si="8"/>
        <v>-1.1674665974834575E-3</v>
      </c>
      <c r="TX5" s="215">
        <f t="shared" si="8"/>
        <v>-1.0876623376622208E-3</v>
      </c>
      <c r="TY5" s="215">
        <f t="shared" si="8"/>
        <v>-1.0238408658768128E-3</v>
      </c>
      <c r="TZ5" s="215">
        <f t="shared" si="8"/>
        <v>-1.708150317227819E-4</v>
      </c>
      <c r="UA5" s="215">
        <f t="shared" si="8"/>
        <v>-5.125326434481936E-4</v>
      </c>
      <c r="UB5" s="215">
        <f t="shared" si="8"/>
        <v>-8.7907794491104418E-4</v>
      </c>
      <c r="UC5" s="215">
        <f t="shared" si="8"/>
        <v>8.798514028740545E-4</v>
      </c>
      <c r="UD5" s="215">
        <f t="shared" si="8"/>
        <v>3.9884091945041611E-4</v>
      </c>
      <c r="UE5" s="215">
        <f t="shared" si="8"/>
        <v>-2.1154550262392213E-4</v>
      </c>
      <c r="UF5" s="215">
        <f t="shared" si="8"/>
        <v>7.3242783551297208E-4</v>
      </c>
      <c r="UG5" s="215">
        <f t="shared" si="8"/>
        <v>7.7255243191354239E-5</v>
      </c>
      <c r="UH5" s="215">
        <f t="shared" si="8"/>
        <v>-1.5856430189031823E-4</v>
      </c>
      <c r="UI5" s="215">
        <f t="shared" si="8"/>
        <v>-1.3419107182066625E-4</v>
      </c>
      <c r="UJ5" s="215">
        <f t="shared" si="8"/>
        <v>-1.1468776053845664E-3</v>
      </c>
      <c r="UK5" s="215">
        <f t="shared" si="8"/>
        <v>-8.9575453068579947E-4</v>
      </c>
      <c r="UL5" s="215">
        <f t="shared" si="8"/>
        <v>-5.664614093070508E-4</v>
      </c>
      <c r="UM5" s="215">
        <f t="shared" si="8"/>
        <v>-2.0347082905188829E-3</v>
      </c>
      <c r="UN5" s="215">
        <f t="shared" si="8"/>
        <v>-1.6629553208440395E-3</v>
      </c>
      <c r="UO5" s="215">
        <f t="shared" si="8"/>
        <v>-7.4896250276257348E-4</v>
      </c>
      <c r="UP5" s="215">
        <f t="shared" si="8"/>
        <v>-1.6546865720545867E-3</v>
      </c>
      <c r="UQ5" s="215">
        <f t="shared" si="8"/>
        <v>-9.2717568338185341E-4</v>
      </c>
      <c r="UR5" s="215">
        <f t="shared" si="8"/>
        <v>-2.6691304794168591E-3</v>
      </c>
      <c r="US5" s="215">
        <f t="shared" si="8"/>
        <v>-3.0756562017497657E-3</v>
      </c>
      <c r="UT5" s="215">
        <f t="shared" si="8"/>
        <v>-6.6906760060803094E-4</v>
      </c>
      <c r="UU5" s="215">
        <f t="shared" si="8"/>
        <v>-3.6327417901688142E-3</v>
      </c>
      <c r="UV5" s="215">
        <f t="shared" si="8"/>
        <v>-8.7935060787180941E-4</v>
      </c>
      <c r="UW5" s="215">
        <f t="shared" si="8"/>
        <v>-8.0954852101700059E-4</v>
      </c>
      <c r="UX5" s="215">
        <f t="shared" si="8"/>
        <v>-7.9358484294511644E-4</v>
      </c>
      <c r="UY5" s="215">
        <f t="shared" si="8"/>
        <v>2.7610410455365386E-3</v>
      </c>
      <c r="UZ5" s="215">
        <f t="shared" si="8"/>
        <v>1.8453015305635034E-3</v>
      </c>
      <c r="VA5" s="215">
        <f t="shared" si="8"/>
        <v>2.5248553382064554E-3</v>
      </c>
      <c r="VB5" s="215">
        <f t="shared" si="8"/>
        <v>2.0643413925225396E-4</v>
      </c>
      <c r="VC5" s="215">
        <f t="shared" si="8"/>
        <v>-7.0173121217931289E-5</v>
      </c>
      <c r="VD5" s="215">
        <f t="shared" si="8"/>
        <v>3.0960902572241267E-4</v>
      </c>
      <c r="VE5" s="215">
        <f t="shared" si="8"/>
        <v>-1.0936132983375701E-3</v>
      </c>
      <c r="VF5" s="215">
        <f t="shared" si="8"/>
        <v>2.4788164477707042E-5</v>
      </c>
      <c r="VG5" s="215">
        <f t="shared" ref="VG5:XR5" si="9">VG7/VF7-1</f>
        <v>-4.7509470909745666E-4</v>
      </c>
      <c r="VH5" s="215">
        <f t="shared" si="9"/>
        <v>-1.6532888047549044E-4</v>
      </c>
      <c r="VI5" s="215">
        <f t="shared" si="9"/>
        <v>-1.4468669130474066E-4</v>
      </c>
      <c r="VJ5" s="215">
        <f t="shared" si="9"/>
        <v>-5.5815799592329185E-4</v>
      </c>
      <c r="VK5" s="215">
        <f t="shared" si="9"/>
        <v>-5.3778564691486785E-4</v>
      </c>
      <c r="VL5" s="215">
        <f t="shared" si="9"/>
        <v>-6.7880232779526928E-4</v>
      </c>
      <c r="VM5" s="215">
        <f t="shared" si="9"/>
        <v>-5.384405106079182E-5</v>
      </c>
      <c r="VN5" s="215">
        <f t="shared" si="9"/>
        <v>-4.3077560318938168E-4</v>
      </c>
      <c r="VO5" s="215">
        <f t="shared" si="9"/>
        <v>-6.8788045797918418E-4</v>
      </c>
      <c r="VP5" s="215">
        <f t="shared" si="9"/>
        <v>2.0733553108831515E-5</v>
      </c>
      <c r="VQ5" s="215">
        <f t="shared" si="9"/>
        <v>7.0492619008266644E-5</v>
      </c>
      <c r="VR5" s="215">
        <f t="shared" si="9"/>
        <v>1.2729240350448645E-3</v>
      </c>
      <c r="VS5" s="215">
        <f t="shared" si="9"/>
        <v>1.5570389756669467E-3</v>
      </c>
      <c r="VT5" s="215">
        <f t="shared" si="9"/>
        <v>-9.5096336723776709E-5</v>
      </c>
      <c r="VU5" s="215">
        <f t="shared" si="9"/>
        <v>-2.0675082803567335E-5</v>
      </c>
      <c r="VV5" s="215">
        <f t="shared" si="9"/>
        <v>-5.3756326706233537E-5</v>
      </c>
      <c r="VW5" s="215">
        <f t="shared" si="9"/>
        <v>-4.0939711106247056E-4</v>
      </c>
      <c r="VX5" s="215">
        <f t="shared" si="9"/>
        <v>-2.8545424458037427E-4</v>
      </c>
      <c r="VY5" s="215">
        <f t="shared" si="9"/>
        <v>-2.2635950192634313E-3</v>
      </c>
      <c r="VZ5" s="215">
        <f t="shared" si="9"/>
        <v>-1.1322914592872824E-3</v>
      </c>
      <c r="WA5" s="215">
        <f t="shared" si="9"/>
        <v>-1.5861745373312308E-3</v>
      </c>
      <c r="WB5" s="215">
        <f t="shared" si="9"/>
        <v>7.65235039447143E-4</v>
      </c>
      <c r="WC5" s="215">
        <f t="shared" si="9"/>
        <v>-1.6539709848607531E-3</v>
      </c>
      <c r="WD5" s="215">
        <f t="shared" si="9"/>
        <v>-1.8232147688721501E-3</v>
      </c>
      <c r="WE5" s="215">
        <f t="shared" si="9"/>
        <v>-1.1593139196902635E-3</v>
      </c>
      <c r="WF5" s="215">
        <f t="shared" si="9"/>
        <v>-2.2252931917717822E-3</v>
      </c>
      <c r="WG5" s="215">
        <f t="shared" si="9"/>
        <v>-9.7076816215180273E-4</v>
      </c>
      <c r="WH5" s="215">
        <f t="shared" si="9"/>
        <v>-1.6167268401786616E-3</v>
      </c>
      <c r="WI5" s="215">
        <f t="shared" si="9"/>
        <v>-2.4038461538461453E-3</v>
      </c>
      <c r="WJ5" s="215">
        <f t="shared" si="9"/>
        <v>-9.8824617843096263E-4</v>
      </c>
      <c r="WK5" s="215">
        <f t="shared" si="9"/>
        <v>-3.3254756693046339E-4</v>
      </c>
      <c r="WL5" s="215">
        <f t="shared" si="9"/>
        <v>-1.1158787439837781E-3</v>
      </c>
      <c r="WM5" s="215">
        <f t="shared" si="9"/>
        <v>-9.3164036152704188E-4</v>
      </c>
      <c r="WN5" s="215">
        <f t="shared" si="9"/>
        <v>-6.8777822316912207E-4</v>
      </c>
      <c r="WO5" s="215">
        <f t="shared" si="9"/>
        <v>-1.4820632346981277E-3</v>
      </c>
      <c r="WP5" s="215">
        <f t="shared" si="9"/>
        <v>-1.3235735640495516E-3</v>
      </c>
      <c r="WQ5" s="215">
        <f t="shared" si="9"/>
        <v>-1.0204600115171214E-3</v>
      </c>
      <c r="WR5" s="215">
        <f t="shared" si="9"/>
        <v>-3.0941774362414076E-4</v>
      </c>
      <c r="WS5" s="215">
        <f t="shared" si="9"/>
        <v>-1.2846930728330763E-3</v>
      </c>
      <c r="WT5" s="215">
        <f t="shared" si="9"/>
        <v>2.381649833793853E-3</v>
      </c>
      <c r="WU5" s="215">
        <f t="shared" si="9"/>
        <v>-3.2781053059564025E-3</v>
      </c>
      <c r="WV5" s="215">
        <f t="shared" si="9"/>
        <v>-1.3427495772039277E-3</v>
      </c>
      <c r="WW5" s="215">
        <f t="shared" si="9"/>
        <v>-4.297470024081651E-4</v>
      </c>
      <c r="WX5" s="215">
        <f t="shared" si="9"/>
        <v>2.8094550934132378E-4</v>
      </c>
      <c r="WY5" s="215">
        <f t="shared" si="9"/>
        <v>1.021333095022392E-3</v>
      </c>
      <c r="WZ5" s="215">
        <f t="shared" si="9"/>
        <v>2.8568149064520654E-3</v>
      </c>
      <c r="XA5" s="215">
        <f t="shared" si="9"/>
        <v>5.2480086816815152E-3</v>
      </c>
      <c r="XB5" s="215">
        <f t="shared" si="9"/>
        <v>6.6248624213007812E-3</v>
      </c>
      <c r="XC5" s="215">
        <f t="shared" si="9"/>
        <v>6.4765319972519553E-3</v>
      </c>
      <c r="XD5" s="215">
        <f t="shared" si="9"/>
        <v>7.3672030434446256E-4</v>
      </c>
      <c r="XE5" s="215">
        <f t="shared" si="9"/>
        <v>2.7658662984391125E-3</v>
      </c>
      <c r="XF5" s="215">
        <f t="shared" si="9"/>
        <v>2.949032750439784E-3</v>
      </c>
      <c r="XG5" s="215">
        <f t="shared" si="9"/>
        <v>3.1843577729340211E-4</v>
      </c>
      <c r="XH5" s="215">
        <f t="shared" si="9"/>
        <v>1.5089877792660022E-3</v>
      </c>
      <c r="XI5" s="215">
        <f t="shared" si="9"/>
        <v>7.6367704304258766E-4</v>
      </c>
      <c r="XJ5" s="215">
        <f t="shared" si="9"/>
        <v>1.4024435516457601E-4</v>
      </c>
      <c r="XK5" s="215">
        <f t="shared" si="9"/>
        <v>2.4003167428279237E-3</v>
      </c>
      <c r="XL5" s="215">
        <f t="shared" si="9"/>
        <v>2.9006377288625096E-3</v>
      </c>
      <c r="XM5" s="215">
        <f t="shared" si="9"/>
        <v>1.6738118192447526E-3</v>
      </c>
      <c r="XN5" s="215">
        <f t="shared" si="9"/>
        <v>1.3597473818718342E-3</v>
      </c>
      <c r="XO5" s="215">
        <f t="shared" si="9"/>
        <v>1.8691588785046953E-3</v>
      </c>
      <c r="XP5" s="215">
        <f t="shared" si="9"/>
        <v>2.5678500277606098E-3</v>
      </c>
      <c r="XQ5" s="215">
        <f t="shared" si="9"/>
        <v>6.2301236659201287E-4</v>
      </c>
      <c r="XR5" s="215">
        <f t="shared" si="9"/>
        <v>-4.7612459000390128E-4</v>
      </c>
      <c r="XS5" s="215">
        <f t="shared" ref="XS5:AAD5" si="10">XS7/XR7-1</f>
        <v>-2.2759010980510919E-3</v>
      </c>
      <c r="XT5" s="215">
        <f t="shared" si="10"/>
        <v>-9.875213214830536E-4</v>
      </c>
      <c r="XU5" s="215">
        <f t="shared" si="10"/>
        <v>-2.6550552251469739E-4</v>
      </c>
      <c r="XV5" s="215">
        <f t="shared" si="10"/>
        <v>-1.6302282728161144E-3</v>
      </c>
      <c r="XW5" s="215">
        <f t="shared" si="10"/>
        <v>-5.9749869041381132E-4</v>
      </c>
      <c r="XX5" s="215">
        <f t="shared" si="10"/>
        <v>-4.3405976921118139E-4</v>
      </c>
      <c r="XY5" s="215">
        <f t="shared" si="10"/>
        <v>1.6796394920115532E-4</v>
      </c>
      <c r="XZ5" s="215">
        <f t="shared" si="10"/>
        <v>1.138686250977905E-3</v>
      </c>
      <c r="YA5" s="215">
        <f t="shared" si="10"/>
        <v>2.9048478227955421E-4</v>
      </c>
      <c r="YB5" s="215">
        <f t="shared" si="10"/>
        <v>-1.9632704814098734E-4</v>
      </c>
      <c r="YC5" s="215">
        <f t="shared" si="10"/>
        <v>-1.6363800001584217E-5</v>
      </c>
      <c r="YD5" s="215">
        <f t="shared" si="10"/>
        <v>-4.6228491478417233E-4</v>
      </c>
      <c r="YE5" s="215">
        <f t="shared" si="10"/>
        <v>-1.1132712575462334E-3</v>
      </c>
      <c r="YF5" s="215">
        <f t="shared" si="10"/>
        <v>-1.8438617841221028E-4</v>
      </c>
      <c r="YG5" s="215">
        <f t="shared" si="10"/>
        <v>-1.4015933903807065E-3</v>
      </c>
      <c r="YH5" s="215">
        <f t="shared" si="10"/>
        <v>-7.8796385215829101E-4</v>
      </c>
      <c r="YI5" s="215">
        <f t="shared" si="10"/>
        <v>-4.4768640594050613E-4</v>
      </c>
      <c r="YJ5" s="215">
        <f t="shared" si="10"/>
        <v>-9.8617303227666042E-4</v>
      </c>
      <c r="YK5" s="215">
        <f t="shared" si="10"/>
        <v>-4.9357326478138841E-4</v>
      </c>
      <c r="YL5" s="215">
        <f t="shared" si="10"/>
        <v>4.5678072467625341E-4</v>
      </c>
      <c r="YM5" s="215">
        <f t="shared" si="10"/>
        <v>8.2676582372220864E-4</v>
      </c>
      <c r="YN5" s="215">
        <f t="shared" si="10"/>
        <v>8.9595055010538438E-4</v>
      </c>
      <c r="YO5" s="215">
        <f t="shared" si="10"/>
        <v>8.1302482189427039E-4</v>
      </c>
      <c r="YP5" s="215">
        <f t="shared" si="10"/>
        <v>5.5798763400938256E-4</v>
      </c>
      <c r="YQ5" s="215">
        <f t="shared" si="10"/>
        <v>1.1604590989424679E-3</v>
      </c>
      <c r="YR5" s="215">
        <f t="shared" si="10"/>
        <v>2.158491431567322E-3</v>
      </c>
      <c r="YS5" s="215">
        <f t="shared" si="10"/>
        <v>2.0148848082588433E-3</v>
      </c>
      <c r="YT5" s="215">
        <f t="shared" si="10"/>
        <v>0</v>
      </c>
      <c r="YU5" s="215">
        <f t="shared" si="10"/>
        <v>1.1991581420391917E-3</v>
      </c>
      <c r="YV5" s="215">
        <f t="shared" si="10"/>
        <v>8.6366339941190695E-4</v>
      </c>
      <c r="YW5" s="215">
        <f t="shared" si="10"/>
        <v>1.5345289362498349E-3</v>
      </c>
      <c r="YX5" s="215">
        <f t="shared" si="10"/>
        <v>1.8207311373472645E-3</v>
      </c>
      <c r="YY5" s="215">
        <f t="shared" si="10"/>
        <v>1.3062721346188688E-3</v>
      </c>
      <c r="YZ5" s="215">
        <f t="shared" si="10"/>
        <v>-5.6315203079104759E-4</v>
      </c>
      <c r="ZA5" s="215">
        <f t="shared" si="10"/>
        <v>-7.0535012120676033E-4</v>
      </c>
      <c r="ZB5" s="215">
        <f t="shared" si="10"/>
        <v>2.4339585902510841E-4</v>
      </c>
      <c r="ZC5" s="215">
        <f t="shared" si="10"/>
        <v>3.7311616890800536E-4</v>
      </c>
      <c r="ZD5" s="215">
        <f t="shared" si="10"/>
        <v>-1.1432556027631824E-3</v>
      </c>
      <c r="ZE5" s="215">
        <f t="shared" si="10"/>
        <v>-3.2469904457310683E-4</v>
      </c>
      <c r="ZF5" s="215">
        <f t="shared" si="10"/>
        <v>1.6240225414332343E-4</v>
      </c>
      <c r="ZG5" s="215">
        <f t="shared" si="10"/>
        <v>4.0999910693262365E-4</v>
      </c>
      <c r="ZH5" s="215">
        <f t="shared" si="10"/>
        <v>3.4490734165726344E-4</v>
      </c>
      <c r="ZI5" s="215">
        <f t="shared" si="10"/>
        <v>-8.7616822429914532E-4</v>
      </c>
      <c r="ZJ5" s="215">
        <f t="shared" si="10"/>
        <v>-6.0898372795548106E-5</v>
      </c>
      <c r="ZK5" s="215">
        <f t="shared" si="10"/>
        <v>-2.1924749387935982E-4</v>
      </c>
      <c r="ZL5" s="215">
        <f t="shared" si="10"/>
        <v>-1.047745519669574E-3</v>
      </c>
      <c r="ZM5" s="215">
        <f t="shared" si="10"/>
        <v>3.3741894830985331E-4</v>
      </c>
      <c r="ZN5" s="215">
        <f t="shared" si="10"/>
        <v>1.5442885706384857E-4</v>
      </c>
      <c r="ZO5" s="215">
        <f t="shared" si="10"/>
        <v>-2.3567080851338851E-4</v>
      </c>
      <c r="ZP5" s="215">
        <f t="shared" si="10"/>
        <v>1.2192742879557628E-5</v>
      </c>
      <c r="ZQ5" s="215">
        <f t="shared" si="10"/>
        <v>2.8449386509254992E-5</v>
      </c>
      <c r="ZR5" s="215">
        <f t="shared" si="10"/>
        <v>-1.2639296426046887E-3</v>
      </c>
      <c r="ZS5" s="215">
        <f t="shared" si="10"/>
        <v>-2.2787663735468477E-4</v>
      </c>
      <c r="ZT5" s="215">
        <f t="shared" si="10"/>
        <v>4.0701531600628726E-6</v>
      </c>
      <c r="ZU5" s="215">
        <f t="shared" si="10"/>
        <v>-4.3957475212863528E-4</v>
      </c>
      <c r="ZV5" s="215">
        <f t="shared" si="10"/>
        <v>-2.8503485569153497E-5</v>
      </c>
      <c r="ZW5" s="215">
        <f t="shared" si="10"/>
        <v>-2.565386823685234E-4</v>
      </c>
      <c r="ZX5" s="215">
        <f t="shared" si="10"/>
        <v>1.7106967423452524E-4</v>
      </c>
      <c r="ZY5" s="215">
        <f t="shared" si="10"/>
        <v>1.9547475932180092E-4</v>
      </c>
      <c r="ZZ5" s="215">
        <f t="shared" si="10"/>
        <v>4.0715949252145833E-6</v>
      </c>
      <c r="AAA5" s="215">
        <f t="shared" si="10"/>
        <v>6.5145253557385985E-5</v>
      </c>
      <c r="AAB5" s="215">
        <f t="shared" si="10"/>
        <v>-4.0713131207459341E-6</v>
      </c>
      <c r="AAC5" s="215">
        <f t="shared" si="10"/>
        <v>-1.2213989088682986E-5</v>
      </c>
      <c r="AAD5" s="215">
        <f t="shared" si="10"/>
        <v>2.0356897120210604E-5</v>
      </c>
      <c r="AAE5" s="215">
        <f t="shared" ref="AAE5:ACP5" si="11">AAE7/AAD7-1</f>
        <v>-1.465666756234052E-4</v>
      </c>
      <c r="AAF5" s="215">
        <f t="shared" si="11"/>
        <v>-1.7509141400584571E-4</v>
      </c>
      <c r="AAG5" s="215">
        <f t="shared" si="11"/>
        <v>-4.3169628130301785E-4</v>
      </c>
      <c r="AAH5" s="215">
        <f t="shared" si="11"/>
        <v>3.381723212065868E-4</v>
      </c>
      <c r="AAI5" s="215">
        <f t="shared" si="11"/>
        <v>-4.5617464972302901E-4</v>
      </c>
      <c r="AAJ5" s="215">
        <f t="shared" si="11"/>
        <v>-1.1817055678708943E-4</v>
      </c>
      <c r="AAK5" s="215">
        <f t="shared" si="11"/>
        <v>-3.9530685184951952E-4</v>
      </c>
      <c r="AAL5" s="215">
        <f t="shared" si="11"/>
        <v>-2.0792394060720198E-4</v>
      </c>
      <c r="AAM5" s="215">
        <f t="shared" si="11"/>
        <v>-5.7496809130974658E-4</v>
      </c>
      <c r="AAN5" s="215">
        <f t="shared" si="11"/>
        <v>-2.1869517320168841E-3</v>
      </c>
      <c r="AAO5" s="215">
        <f t="shared" si="11"/>
        <v>-5.2749086091419262E-4</v>
      </c>
      <c r="AAP5" s="215">
        <f t="shared" si="11"/>
        <v>2.904776516314822E-4</v>
      </c>
      <c r="AAQ5" s="215">
        <f t="shared" si="11"/>
        <v>2.8630325240497356E-4</v>
      </c>
      <c r="AAR5" s="215">
        <f t="shared" si="11"/>
        <v>-5.6835373682351253E-4</v>
      </c>
      <c r="AAS5" s="215">
        <f t="shared" si="11"/>
        <v>-1.0637122740109195E-4</v>
      </c>
      <c r="AAT5" s="215">
        <f t="shared" si="11"/>
        <v>1.0638254344286224E-4</v>
      </c>
      <c r="AAU5" s="215">
        <f t="shared" si="11"/>
        <v>-6.545921686218481E-5</v>
      </c>
      <c r="AAV5" s="215">
        <f t="shared" si="11"/>
        <v>2.0048197503386156E-4</v>
      </c>
      <c r="AAW5" s="215">
        <f t="shared" si="11"/>
        <v>-1.1453816575301978E-4</v>
      </c>
      <c r="AAX5" s="215">
        <f t="shared" si="11"/>
        <v>2.4546704195937963E-5</v>
      </c>
      <c r="AAY5" s="215">
        <f t="shared" si="11"/>
        <v>-3.3137237254432517E-4</v>
      </c>
      <c r="AAZ5" s="215">
        <f t="shared" si="11"/>
        <v>6.1385595665264248E-5</v>
      </c>
      <c r="ABA5" s="215">
        <f t="shared" si="11"/>
        <v>-6.1381827705297987E-4</v>
      </c>
      <c r="ABB5" s="215">
        <f t="shared" si="11"/>
        <v>-2.2929957170114701E-4</v>
      </c>
      <c r="ABC5" s="215">
        <f t="shared" si="11"/>
        <v>-3.645061146924089E-4</v>
      </c>
      <c r="ABD5" s="215">
        <f t="shared" si="11"/>
        <v>-4.6296865333483872E-4</v>
      </c>
      <c r="ABE5" s="215">
        <f t="shared" si="11"/>
        <v>-6.0664688232692221E-4</v>
      </c>
      <c r="ABF5" s="215">
        <f t="shared" si="11"/>
        <v>-3.0760901663551277E-4</v>
      </c>
      <c r="ABG5" s="215">
        <f t="shared" si="11"/>
        <v>-9.4362458511243474E-5</v>
      </c>
      <c r="ABH5" s="215">
        <f t="shared" si="11"/>
        <v>-3.7338235173434153E-4</v>
      </c>
      <c r="ABI5" s="215">
        <f t="shared" si="11"/>
        <v>8.2092707294201261E-6</v>
      </c>
      <c r="ABJ5" s="215">
        <f t="shared" si="11"/>
        <v>-8.4965254546875979E-4</v>
      </c>
      <c r="ABK5" s="215">
        <f t="shared" si="11"/>
        <v>-3.4672297491596948E-3</v>
      </c>
      <c r="ABL5" s="215">
        <f t="shared" si="11"/>
        <v>1.0017396466290851E-3</v>
      </c>
      <c r="ABM5" s="215">
        <f t="shared" si="11"/>
        <v>-4.612451147141261E-4</v>
      </c>
      <c r="ABN5" s="215">
        <f t="shared" si="11"/>
        <v>-3.3785314924461574E-4</v>
      </c>
      <c r="ABO5" s="215">
        <f t="shared" si="11"/>
        <v>5.7701739707427535E-5</v>
      </c>
      <c r="ABP5" s="215">
        <f t="shared" si="11"/>
        <v>3.132199422193338E-4</v>
      </c>
      <c r="ABQ5" s="215">
        <f t="shared" si="11"/>
        <v>-1.565609331032336E-4</v>
      </c>
      <c r="ABR5" s="215">
        <f t="shared" si="11"/>
        <v>2.5136085116561624E-4</v>
      </c>
      <c r="ABS5" s="215">
        <f t="shared" si="11"/>
        <v>-1.1123012276503808E-4</v>
      </c>
      <c r="ABT5" s="215">
        <f t="shared" si="11"/>
        <v>4.53210170036078E-4</v>
      </c>
      <c r="ABU5" s="215">
        <f t="shared" si="11"/>
        <v>-8.2364520659350404E-6</v>
      </c>
      <c r="ABV5" s="215">
        <f t="shared" si="11"/>
        <v>2.8827819669619004E-4</v>
      </c>
      <c r="ABW5" s="215">
        <f t="shared" si="11"/>
        <v>5.9285852501744785E-4</v>
      </c>
      <c r="ABX5" s="215">
        <f t="shared" si="11"/>
        <v>9.4225111609436141E-4</v>
      </c>
      <c r="ABY5" s="215">
        <f t="shared" si="11"/>
        <v>-1.315443304392705E-4</v>
      </c>
      <c r="ABZ5" s="215">
        <f t="shared" si="11"/>
        <v>0</v>
      </c>
      <c r="ACA5" s="215">
        <f t="shared" si="11"/>
        <v>5.5091435337439876E-4</v>
      </c>
      <c r="ACB5" s="215">
        <f t="shared" si="11"/>
        <v>4.1090374169883148E-6</v>
      </c>
      <c r="ACC5" s="215">
        <f t="shared" si="11"/>
        <v>-3.7802988901536327E-4</v>
      </c>
      <c r="ACD5" s="215">
        <f t="shared" si="11"/>
        <v>-5.0971123214460512E-4</v>
      </c>
      <c r="ACE5" s="215">
        <f t="shared" si="11"/>
        <v>-7.3205538944942639E-4</v>
      </c>
      <c r="ACF5" s="215">
        <f t="shared" si="11"/>
        <v>-2.0784202359933612E-3</v>
      </c>
      <c r="ACG5" s="215">
        <f t="shared" si="11"/>
        <v>-7.8360855865500234E-4</v>
      </c>
      <c r="ACH5" s="215">
        <f t="shared" si="11"/>
        <v>2.4352190458887257E-4</v>
      </c>
      <c r="ACI5" s="215">
        <f t="shared" si="11"/>
        <v>-4.4153389701107049E-4</v>
      </c>
      <c r="ACJ5" s="215">
        <f t="shared" si="11"/>
        <v>-5.0778186021549487E-4</v>
      </c>
      <c r="ACK5" s="215">
        <f t="shared" si="11"/>
        <v>-3.6347565332683907E-4</v>
      </c>
      <c r="ACL5" s="215">
        <f t="shared" si="11"/>
        <v>-4.5450976989491743E-5</v>
      </c>
      <c r="ACM5" s="215">
        <f t="shared" si="11"/>
        <v>-9.7104227959399214E-4</v>
      </c>
      <c r="ACN5" s="215">
        <f t="shared" si="11"/>
        <v>5.0460555976061805E-4</v>
      </c>
      <c r="ACO5" s="215">
        <f t="shared" si="11"/>
        <v>5.7876351309493757E-5</v>
      </c>
      <c r="ACP5" s="215">
        <f t="shared" si="11"/>
        <v>-5.7046244662251056E-4</v>
      </c>
      <c r="ACQ5" s="215">
        <f t="shared" ref="ACQ5:AFB5" si="12">ACQ7/ACP7-1</f>
        <v>-5.5010733297211623E-4</v>
      </c>
      <c r="ACR5" s="215">
        <f t="shared" si="12"/>
        <v>-3.9315008401008544E-4</v>
      </c>
      <c r="ACS5" s="215">
        <f t="shared" si="12"/>
        <v>-2.4426292626977819E-4</v>
      </c>
      <c r="ACT5" s="215">
        <f t="shared" si="12"/>
        <v>-7.9508373225556372E-4</v>
      </c>
      <c r="ACU5" s="215">
        <f t="shared" si="12"/>
        <v>-9.3248014853375416E-4</v>
      </c>
      <c r="ACV5" s="215">
        <f t="shared" si="12"/>
        <v>-4.2726710831442194E-4</v>
      </c>
      <c r="ACW5" s="215">
        <f t="shared" si="12"/>
        <v>-1.7803489317905763E-3</v>
      </c>
      <c r="ACX5" s="215">
        <f t="shared" si="12"/>
        <v>-1.3677843141330914E-3</v>
      </c>
      <c r="ACY5" s="215">
        <f t="shared" si="12"/>
        <v>-8.0347701556160445E-4</v>
      </c>
      <c r="ACZ5" s="215">
        <f t="shared" si="12"/>
        <v>-1.6122699207842262E-3</v>
      </c>
      <c r="ADA5" s="215">
        <f t="shared" si="12"/>
        <v>-1.7124291035253147E-4</v>
      </c>
      <c r="ADB5" s="215">
        <f t="shared" si="12"/>
        <v>7.4295135338187102E-4</v>
      </c>
      <c r="ADC5" s="215">
        <f t="shared" si="12"/>
        <v>2.4190554839575995E-4</v>
      </c>
      <c r="ADD5" s="215">
        <f t="shared" si="12"/>
        <v>2.0848883125479389E-5</v>
      </c>
      <c r="ADE5" s="215">
        <f t="shared" si="12"/>
        <v>3.7527207225052095E-5</v>
      </c>
      <c r="ADF5" s="215">
        <f t="shared" si="12"/>
        <v>-2.7518919256985797E-4</v>
      </c>
      <c r="ADG5" s="215">
        <f t="shared" si="12"/>
        <v>-7.340398466858522E-4</v>
      </c>
      <c r="ADH5" s="215">
        <f t="shared" si="12"/>
        <v>-2.6294591244302445E-4</v>
      </c>
      <c r="ADI5" s="215">
        <f t="shared" si="12"/>
        <v>-4.4670813676794818E-4</v>
      </c>
      <c r="ADJ5" s="215">
        <f t="shared" si="12"/>
        <v>-1.7542174310736236E-4</v>
      </c>
      <c r="ADK5" s="215">
        <f t="shared" si="12"/>
        <v>-2.5064645899242066E-5</v>
      </c>
      <c r="ADL5" s="215">
        <f t="shared" si="12"/>
        <v>5.4308093994759332E-5</v>
      </c>
      <c r="ADM5" s="215">
        <f t="shared" si="12"/>
        <v>1.670927531871591E-5</v>
      </c>
      <c r="ADN5" s="215">
        <f t="shared" si="12"/>
        <v>1.086084748027627E-4</v>
      </c>
      <c r="ADO5" s="215">
        <f t="shared" si="12"/>
        <v>2.4643092833454006E-4</v>
      </c>
      <c r="ADP5" s="215">
        <f t="shared" si="12"/>
        <v>5.8460729005282985E-5</v>
      </c>
      <c r="ADQ5" s="215">
        <f t="shared" si="12"/>
        <v>5.469934152013689E-4</v>
      </c>
      <c r="ADR5" s="215">
        <f t="shared" si="12"/>
        <v>-3.4220564055043035E-4</v>
      </c>
      <c r="ADS5" s="215">
        <f t="shared" si="12"/>
        <v>2.9222676797058256E-5</v>
      </c>
      <c r="ADT5" s="215">
        <f t="shared" si="12"/>
        <v>7.1802193306536033E-4</v>
      </c>
      <c r="ADU5" s="215">
        <f t="shared" si="12"/>
        <v>4.9641455203808249E-4</v>
      </c>
      <c r="ADV5" s="215">
        <f t="shared" si="12"/>
        <v>1.6677924265628974E-5</v>
      </c>
      <c r="ADW5" s="215">
        <f t="shared" si="12"/>
        <v>1.1257411128995365E-4</v>
      </c>
      <c r="ADX5" s="215">
        <f t="shared" si="12"/>
        <v>-7.3373382971553269E-4</v>
      </c>
      <c r="ADY5" s="215">
        <f t="shared" si="12"/>
        <v>-2.419761945487986E-4</v>
      </c>
      <c r="ADZ5" s="215">
        <f t="shared" si="12"/>
        <v>-4.6737746990210827E-4</v>
      </c>
      <c r="AEA5" s="215">
        <f t="shared" si="12"/>
        <v>-2.2962304246365584E-4</v>
      </c>
      <c r="AEB5" s="215">
        <f t="shared" si="12"/>
        <v>-2.7143501428150696E-4</v>
      </c>
      <c r="AEC5" s="215">
        <f t="shared" si="12"/>
        <v>-7.93640848276711E-5</v>
      </c>
      <c r="AED5" s="215">
        <f t="shared" si="12"/>
        <v>-4.4698058349768033E-4</v>
      </c>
      <c r="AEE5" s="215">
        <f t="shared" si="12"/>
        <v>-1.3373621367707145E-4</v>
      </c>
      <c r="AEF5" s="215">
        <f t="shared" si="12"/>
        <v>-3.3856506928042762E-4</v>
      </c>
      <c r="AEG5" s="215">
        <f t="shared" si="12"/>
        <v>-3.5540465956407363E-4</v>
      </c>
      <c r="AEH5" s="215">
        <f t="shared" si="12"/>
        <v>1.463951246241102E-4</v>
      </c>
      <c r="AEI5" s="215">
        <f t="shared" si="12"/>
        <v>1.84012646687437E-4</v>
      </c>
      <c r="AEJ5" s="215">
        <f t="shared" si="12"/>
        <v>-5.0176034253501811E-5</v>
      </c>
      <c r="AEK5" s="215">
        <f t="shared" si="12"/>
        <v>-4.1815460012362138E-6</v>
      </c>
      <c r="AEL5" s="215">
        <f t="shared" si="12"/>
        <v>5.4778481674322421E-4</v>
      </c>
      <c r="AEM5" s="215">
        <f t="shared" si="12"/>
        <v>7.1047660442191685E-5</v>
      </c>
      <c r="AEN5" s="215">
        <f t="shared" si="12"/>
        <v>4.1789772371103595E-4</v>
      </c>
      <c r="AEO5" s="215">
        <f t="shared" si="12"/>
        <v>1.1487386849240444E-3</v>
      </c>
      <c r="AEP5" s="215">
        <f t="shared" si="12"/>
        <v>-1.0472820735349941E-3</v>
      </c>
      <c r="AEQ5" s="215">
        <f t="shared" si="12"/>
        <v>-8.3536256824112698E-6</v>
      </c>
      <c r="AER5" s="215">
        <f t="shared" si="12"/>
        <v>-2.6314140718008971E-4</v>
      </c>
      <c r="AES5" s="215">
        <f t="shared" si="12"/>
        <v>6.0162438584177025E-4</v>
      </c>
      <c r="AET5" s="215">
        <f t="shared" si="12"/>
        <v>3.9249089755144517E-4</v>
      </c>
      <c r="AEU5" s="215">
        <f t="shared" si="12"/>
        <v>4.8833423765604067E-4</v>
      </c>
      <c r="AEV5" s="215">
        <f t="shared" si="12"/>
        <v>3.1288197674661511E-4</v>
      </c>
      <c r="AEW5" s="215">
        <f t="shared" si="12"/>
        <v>3.419772960437939E-4</v>
      </c>
      <c r="AEX5" s="215">
        <f t="shared" si="12"/>
        <v>1.2548777640664088E-3</v>
      </c>
      <c r="AEY5" s="215">
        <f t="shared" si="12"/>
        <v>5.038202902172273E-4</v>
      </c>
      <c r="AEZ5" s="215">
        <f t="shared" si="12"/>
        <v>-2.9964292551387661E-4</v>
      </c>
      <c r="AFA5" s="215">
        <f t="shared" si="12"/>
        <v>2.206365990327086E-4</v>
      </c>
      <c r="AFB5" s="215">
        <f t="shared" si="12"/>
        <v>-1.9977774725621344E-4</v>
      </c>
      <c r="AFC5" s="215">
        <f t="shared" ref="AFC5:AHN5" si="13">AFC7/AFB7-1</f>
        <v>1.7067759003230876E-4</v>
      </c>
      <c r="AFD5" s="215">
        <f t="shared" si="13"/>
        <v>-2.081078831266403E-4</v>
      </c>
      <c r="AFE5" s="215">
        <f t="shared" si="13"/>
        <v>3.4969401773454756E-4</v>
      </c>
      <c r="AFF5" s="215">
        <f t="shared" si="13"/>
        <v>-3.6621804955605519E-4</v>
      </c>
      <c r="AFG5" s="215">
        <f t="shared" si="13"/>
        <v>-8.7424960242499239E-5</v>
      </c>
      <c r="AFH5" s="215">
        <f t="shared" si="13"/>
        <v>-1.6237483606384995E-4</v>
      </c>
      <c r="AFI5" s="215">
        <f t="shared" si="13"/>
        <v>-4.0392094809005297E-4</v>
      </c>
      <c r="AFJ5" s="215">
        <f t="shared" si="13"/>
        <v>2.1245662343938321E-4</v>
      </c>
      <c r="AFK5" s="215">
        <f t="shared" si="13"/>
        <v>1.2494793835915452E-4</v>
      </c>
      <c r="AFL5" s="215">
        <f t="shared" si="13"/>
        <v>1.1452130096198943E-3</v>
      </c>
      <c r="AFM5" s="215">
        <f t="shared" si="13"/>
        <v>6.6554356190584585E-4</v>
      </c>
      <c r="AFN5" s="215">
        <f t="shared" si="13"/>
        <v>1.1223577827190745E-4</v>
      </c>
      <c r="AFO5" s="215">
        <f t="shared" si="13"/>
        <v>1.0349471304116342E-3</v>
      </c>
      <c r="AFP5" s="215">
        <f t="shared" si="13"/>
        <v>1.0546377070348445E-3</v>
      </c>
      <c r="AFQ5" s="215">
        <f t="shared" si="13"/>
        <v>2.3227358510147234E-4</v>
      </c>
      <c r="AFR5" s="215">
        <f t="shared" si="13"/>
        <v>-2.8612777886061203E-4</v>
      </c>
      <c r="AFS5" s="215">
        <f t="shared" si="13"/>
        <v>-1.8251051509443617E-4</v>
      </c>
      <c r="AFT5" s="215">
        <f t="shared" si="13"/>
        <v>-1.2861042657175137E-4</v>
      </c>
      <c r="AFU5" s="215">
        <f t="shared" si="13"/>
        <v>-4.2737347877874754E-4</v>
      </c>
      <c r="AFV5" s="215">
        <f t="shared" si="13"/>
        <v>3.1547836482581637E-4</v>
      </c>
      <c r="AFW5" s="215">
        <f t="shared" si="13"/>
        <v>-2.9048053780456051E-5</v>
      </c>
      <c r="AFX5" s="215">
        <f t="shared" si="13"/>
        <v>9.1296535296381265E-5</v>
      </c>
      <c r="AFY5" s="215">
        <f t="shared" si="13"/>
        <v>5.4772920600010266E-4</v>
      </c>
      <c r="AFZ5" s="215">
        <f t="shared" si="13"/>
        <v>3.1933379505399984E-4</v>
      </c>
      <c r="AGA5" s="215">
        <f t="shared" si="13"/>
        <v>3.1508598530716192E-4</v>
      </c>
      <c r="AGB5" s="215">
        <f t="shared" si="13"/>
        <v>6.1753978779832686E-4</v>
      </c>
      <c r="AGC5" s="215">
        <f t="shared" si="13"/>
        <v>6.6272071706396929E-5</v>
      </c>
      <c r="AGD5" s="215">
        <f t="shared" si="13"/>
        <v>3.7275570005546044E-5</v>
      </c>
      <c r="AGE5" s="215">
        <f t="shared" si="13"/>
        <v>2.774855666090037E-4</v>
      </c>
      <c r="AGF5" s="215">
        <f t="shared" si="13"/>
        <v>1.4201663623452099E-3</v>
      </c>
      <c r="AGG5" s="215">
        <f t="shared" si="13"/>
        <v>2.0755465881652224E-3</v>
      </c>
      <c r="AGH5" s="215">
        <f t="shared" si="13"/>
        <v>1.1882854855880254E-3</v>
      </c>
      <c r="AGI5" s="215">
        <f t="shared" si="13"/>
        <v>6.053887428189908E-3</v>
      </c>
      <c r="AGJ5" s="215">
        <f t="shared" si="13"/>
        <v>3.9938883267860437E-3</v>
      </c>
      <c r="AGK5" s="215">
        <f t="shared" si="13"/>
        <v>1.252560200409647E-3</v>
      </c>
      <c r="AGL5" s="215">
        <f t="shared" si="13"/>
        <v>2.7913041706566499E-3</v>
      </c>
      <c r="AGM5" s="215">
        <f t="shared" si="13"/>
        <v>1.5075785281808418E-3</v>
      </c>
      <c r="AGN5" s="215">
        <f t="shared" si="13"/>
        <v>-6.8976430348088869E-5</v>
      </c>
      <c r="AGO5" s="215">
        <f t="shared" si="13"/>
        <v>-4.6663745110453458E-4</v>
      </c>
      <c r="AGP5" s="215">
        <f t="shared" si="13"/>
        <v>-1.9080173264207634E-4</v>
      </c>
      <c r="AGQ5" s="215">
        <f t="shared" si="13"/>
        <v>-1.6241544246065054E-5</v>
      </c>
      <c r="AGR5" s="215">
        <f t="shared" si="13"/>
        <v>2.436271205707996E-5</v>
      </c>
      <c r="AGS5" s="215">
        <f t="shared" si="13"/>
        <v>1.2587094573746072E-4</v>
      </c>
      <c r="AGT5" s="215">
        <f t="shared" si="13"/>
        <v>1.2585510423646085E-4</v>
      </c>
      <c r="AGU5" s="215">
        <f t="shared" si="13"/>
        <v>-6.1316354256213401E-5</v>
      </c>
      <c r="AGV5" s="215">
        <f t="shared" si="13"/>
        <v>-4.4228968502424415E-5</v>
      </c>
      <c r="AGW5" s="215">
        <f t="shared" si="13"/>
        <v>-6.2520298798307561E-4</v>
      </c>
      <c r="AGX5" s="215">
        <f t="shared" si="13"/>
        <v>-2.4373796543741832E-5</v>
      </c>
      <c r="AGY5" s="215">
        <f t="shared" si="13"/>
        <v>-1.7468313292157145E-4</v>
      </c>
      <c r="AGZ5" s="215">
        <f t="shared" si="13"/>
        <v>1.2189324589462203E-5</v>
      </c>
      <c r="AHA5" s="215">
        <f t="shared" si="13"/>
        <v>3.2504469364758037E-5</v>
      </c>
      <c r="AHB5" s="215">
        <f t="shared" si="13"/>
        <v>1.5439121107707621E-4</v>
      </c>
      <c r="AHC5" s="215">
        <f t="shared" si="13"/>
        <v>6.4184330898653386E-4</v>
      </c>
      <c r="AHD5" s="215">
        <f t="shared" si="13"/>
        <v>-8.9313262207402211E-5</v>
      </c>
      <c r="AHE5" s="215">
        <f t="shared" si="13"/>
        <v>7.3893025635207721E-4</v>
      </c>
      <c r="AHF5" s="215">
        <f t="shared" si="13"/>
        <v>-3.2050761915580761E-4</v>
      </c>
      <c r="AHG5" s="215">
        <f t="shared" si="13"/>
        <v>1.582760090095281E-4</v>
      </c>
      <c r="AHH5" s="215">
        <f t="shared" si="13"/>
        <v>-3.3679050818846701E-4</v>
      </c>
      <c r="AHI5" s="215">
        <f t="shared" si="13"/>
        <v>-1.4612702497562857E-4</v>
      </c>
      <c r="AHJ5" s="215">
        <f t="shared" si="13"/>
        <v>-3.0041611691866699E-4</v>
      </c>
      <c r="AHK5" s="215">
        <f t="shared" si="13"/>
        <v>-7.8781405963834761E-4</v>
      </c>
      <c r="AHL5" s="215">
        <f t="shared" si="13"/>
        <v>-1.2354860865572137E-3</v>
      </c>
      <c r="AHM5" s="215">
        <f t="shared" si="13"/>
        <v>-4.3946564233210417E-4</v>
      </c>
      <c r="AHN5" s="215">
        <f t="shared" si="13"/>
        <v>-1.6283661381244485E-4</v>
      </c>
      <c r="AHO5" s="215">
        <f t="shared" ref="AHO5:AJZ5" si="14">AHO7/AHN7-1</f>
        <v>-2.239368091041527E-4</v>
      </c>
      <c r="AHP5" s="215">
        <f t="shared" si="14"/>
        <v>8.1449806556666005E-5</v>
      </c>
      <c r="AHQ5" s="215">
        <f t="shared" si="14"/>
        <v>1.1809260088768703E-4</v>
      </c>
      <c r="AHR5" s="215">
        <f t="shared" si="14"/>
        <v>0</v>
      </c>
      <c r="AHS5" s="215">
        <f t="shared" si="14"/>
        <v>0</v>
      </c>
      <c r="AHT5" s="215">
        <f t="shared" si="14"/>
        <v>9.0798415302995039E-4</v>
      </c>
      <c r="AHU5" s="215">
        <f t="shared" si="14"/>
        <v>1.7085533434757494E-4</v>
      </c>
      <c r="AHV5" s="215">
        <f t="shared" si="14"/>
        <v>5.8162236032943682E-4</v>
      </c>
      <c r="AHW5" s="215">
        <f t="shared" si="14"/>
        <v>1.4796326933785853E-3</v>
      </c>
      <c r="AHX5" s="215">
        <f t="shared" si="14"/>
        <v>3.4500813813309605E-4</v>
      </c>
      <c r="AHY5" s="215">
        <f t="shared" si="14"/>
        <v>0</v>
      </c>
      <c r="AHZ5" s="215">
        <f t="shared" si="14"/>
        <v>0</v>
      </c>
      <c r="AIA5" s="215">
        <f t="shared" si="14"/>
        <v>1.2984062063818858E-3</v>
      </c>
      <c r="AIB5" s="215">
        <f t="shared" si="14"/>
        <v>4.7816643433717942E-4</v>
      </c>
      <c r="AIC5" s="215">
        <f t="shared" si="14"/>
        <v>-2.2681798666635E-4</v>
      </c>
      <c r="AID5" s="215">
        <f t="shared" si="14"/>
        <v>3.970215282897982E-4</v>
      </c>
      <c r="AIE5" s="215">
        <f t="shared" si="14"/>
        <v>1.7413418861567109E-4</v>
      </c>
      <c r="AIF5" s="215">
        <f t="shared" si="14"/>
        <v>9.6769360957815742E-4</v>
      </c>
      <c r="AIG5" s="215">
        <f t="shared" si="14"/>
        <v>2.2247570969757824E-4</v>
      </c>
      <c r="AIH5" s="215">
        <f t="shared" si="14"/>
        <v>3.7205841317100585E-4</v>
      </c>
      <c r="AII5" s="215">
        <f t="shared" si="14"/>
        <v>-8.8937400198219052E-5</v>
      </c>
      <c r="AIJ5" s="215">
        <f t="shared" si="14"/>
        <v>-1.7789062152562263E-4</v>
      </c>
      <c r="AIK5" s="215">
        <f t="shared" si="14"/>
        <v>1.8196596023445366E-4</v>
      </c>
      <c r="AIL5" s="215">
        <f t="shared" si="14"/>
        <v>1.5767514069464639E-4</v>
      </c>
      <c r="AIM5" s="215">
        <f t="shared" si="14"/>
        <v>6.8315122704465381E-4</v>
      </c>
      <c r="AIN5" s="215">
        <f t="shared" si="14"/>
        <v>2.9084798345380136E-4</v>
      </c>
      <c r="AIO5" s="215">
        <f t="shared" si="14"/>
        <v>1.3003586082125373E-3</v>
      </c>
      <c r="AIP5" s="215">
        <f t="shared" si="14"/>
        <v>5.4447339340013556E-4</v>
      </c>
      <c r="AIQ5" s="215">
        <f t="shared" si="14"/>
        <v>1.2415299841583849E-3</v>
      </c>
      <c r="AIR5" s="215">
        <f t="shared" si="14"/>
        <v>1.3044055896196394E-3</v>
      </c>
      <c r="AIS5" s="215">
        <f t="shared" si="14"/>
        <v>2.5008745019359235E-3</v>
      </c>
      <c r="AIT5" s="215">
        <f t="shared" si="14"/>
        <v>1.7245874024907071E-3</v>
      </c>
      <c r="AIU5" s="215">
        <f t="shared" si="14"/>
        <v>1.2691930414590047E-3</v>
      </c>
      <c r="AIV5" s="215">
        <f t="shared" si="14"/>
        <v>1.0356603034202827E-3</v>
      </c>
      <c r="AIW5" s="215">
        <f t="shared" si="14"/>
        <v>3.1197446682724728E-3</v>
      </c>
      <c r="AIX5" s="215">
        <f t="shared" si="14"/>
        <v>1.5928512834399999E-3</v>
      </c>
      <c r="AIY5" s="215">
        <f t="shared" si="14"/>
        <v>2.4053561915062804E-3</v>
      </c>
      <c r="AIZ5" s="215">
        <f t="shared" si="14"/>
        <v>7.2582468359194685E-4</v>
      </c>
      <c r="AJA5" s="215">
        <f t="shared" si="14"/>
        <v>4.3002655463517669E-3</v>
      </c>
      <c r="AJB5" s="215">
        <f t="shared" si="14"/>
        <v>1.7482586475661144E-3</v>
      </c>
      <c r="AJC5" s="215">
        <f t="shared" si="14"/>
        <v>2.7222086527627365E-3</v>
      </c>
      <c r="AJD5" s="215">
        <f t="shared" si="14"/>
        <v>2.6873165729641713E-3</v>
      </c>
      <c r="AJE5" s="215">
        <f t="shared" si="14"/>
        <v>-8.1892380090364814E-4</v>
      </c>
      <c r="AJF5" s="215">
        <f t="shared" si="14"/>
        <v>5.631284215149579E-3</v>
      </c>
      <c r="AJG5" s="215">
        <f t="shared" si="14"/>
        <v>1.1152706286070568E-3</v>
      </c>
      <c r="AJH5" s="215">
        <f t="shared" si="14"/>
        <v>3.1940668261087879E-4</v>
      </c>
      <c r="AJI5" s="215">
        <f t="shared" si="14"/>
        <v>-3.6213825114472797E-4</v>
      </c>
      <c r="AJJ5" s="215">
        <f t="shared" si="14"/>
        <v>-3.1942036889165415E-4</v>
      </c>
      <c r="AJK5" s="215">
        <f t="shared" si="14"/>
        <v>-1.3248491035844356E-4</v>
      </c>
      <c r="AJL5" s="215">
        <f t="shared" si="14"/>
        <v>-4.3647870802299149E-4</v>
      </c>
      <c r="AJM5" s="215">
        <f t="shared" si="14"/>
        <v>-4.2887163871851985E-4</v>
      </c>
      <c r="AJN5" s="215">
        <f t="shared" si="14"/>
        <v>2.7303541269452225E-5</v>
      </c>
      <c r="AJO5" s="215">
        <f t="shared" si="14"/>
        <v>3.1593235147275855E-4</v>
      </c>
      <c r="AJP5" s="215">
        <f t="shared" si="14"/>
        <v>9.747918819336121E-5</v>
      </c>
      <c r="AJQ5" s="215">
        <f t="shared" si="14"/>
        <v>0</v>
      </c>
      <c r="AJR5" s="215">
        <f t="shared" si="14"/>
        <v>-7.7975749541892014E-4</v>
      </c>
      <c r="AJS5" s="215">
        <f t="shared" si="14"/>
        <v>5.2284521440548737E-4</v>
      </c>
      <c r="AJT5" s="215">
        <f t="shared" si="14"/>
        <v>-1.7549059370414177E-4</v>
      </c>
      <c r="AJU5" s="215">
        <f t="shared" si="14"/>
        <v>-3.9004754678328979E-6</v>
      </c>
      <c r="AJV5" s="215">
        <f t="shared" si="14"/>
        <v>-4.2905397499071185E-5</v>
      </c>
      <c r="AJW5" s="215">
        <f t="shared" si="14"/>
        <v>-3.9006580411227176E-6</v>
      </c>
      <c r="AJX5" s="215">
        <f t="shared" si="14"/>
        <v>1.0921885117376462E-4</v>
      </c>
      <c r="AJY5" s="215">
        <f t="shared" si="14"/>
        <v>8.1905192789166748E-5</v>
      </c>
      <c r="AJZ5" s="215">
        <f t="shared" si="14"/>
        <v>1.5599711405345218E-4</v>
      </c>
      <c r="AKA5" s="215">
        <f t="shared" ref="AKA5:AML5" si="15">AKA7/AJZ7-1</f>
        <v>-4.2892515256132135E-5</v>
      </c>
      <c r="AKB5" s="215">
        <f t="shared" si="15"/>
        <v>1.7547690723884735E-4</v>
      </c>
      <c r="AKC5" s="215">
        <f t="shared" si="15"/>
        <v>3.3139822760430704E-4</v>
      </c>
      <c r="AKD5" s="215">
        <f t="shared" si="15"/>
        <v>6.2360176791287358E-5</v>
      </c>
      <c r="AKE5" s="215">
        <f t="shared" si="15"/>
        <v>-6.6253556257112045E-5</v>
      </c>
      <c r="AKF5" s="215">
        <f t="shared" si="15"/>
        <v>4.5211304385106565E-4</v>
      </c>
      <c r="AKG5" s="215">
        <f t="shared" si="15"/>
        <v>1.0908141759102818E-4</v>
      </c>
      <c r="AKH5" s="215">
        <f t="shared" si="15"/>
        <v>5.84301000712939E-4</v>
      </c>
      <c r="AKI5" s="215">
        <f t="shared" si="15"/>
        <v>7.0075175090611452E-5</v>
      </c>
      <c r="AKJ5" s="215">
        <f t="shared" si="15"/>
        <v>3.0363781458642158E-4</v>
      </c>
      <c r="AKK5" s="215">
        <f t="shared" si="15"/>
        <v>1.1168923152360399E-3</v>
      </c>
      <c r="AKL5" s="215">
        <f t="shared" si="15"/>
        <v>8.3576287657916026E-4</v>
      </c>
      <c r="AKM5" s="215">
        <f t="shared" si="15"/>
        <v>1.0020779523429724E-3</v>
      </c>
      <c r="AKN5" s="215">
        <f t="shared" si="15"/>
        <v>1.3813280149617135E-3</v>
      </c>
      <c r="AKO5" s="215">
        <f t="shared" si="15"/>
        <v>2.1466295204182195E-3</v>
      </c>
      <c r="AKP5" s="215">
        <f t="shared" si="15"/>
        <v>1.6819199406108432E-3</v>
      </c>
      <c r="AKQ5" s="215">
        <f t="shared" si="15"/>
        <v>2.3970540553059916E-3</v>
      </c>
      <c r="AKR5" s="215">
        <f t="shared" si="15"/>
        <v>2.4490833265946588E-3</v>
      </c>
      <c r="AKS5" s="215">
        <f t="shared" si="15"/>
        <v>9.9491020839348465E-4</v>
      </c>
      <c r="AKT5" s="215">
        <f t="shared" si="15"/>
        <v>5.027169741810722E-3</v>
      </c>
      <c r="AKU5" s="215">
        <f t="shared" si="15"/>
        <v>3.0928543609245462E-3</v>
      </c>
      <c r="AKV5" s="215">
        <f t="shared" si="15"/>
        <v>2.0898044947927907E-3</v>
      </c>
      <c r="AKW5" s="215">
        <f t="shared" si="15"/>
        <v>2.5374829536604082E-3</v>
      </c>
      <c r="AKX5" s="215">
        <f t="shared" si="15"/>
        <v>-1.9020843358429351E-3</v>
      </c>
      <c r="AKY5" s="215">
        <f t="shared" si="15"/>
        <v>-4.8971410566434059E-4</v>
      </c>
      <c r="AKZ5" s="215">
        <f t="shared" si="15"/>
        <v>6.0769493714141198E-4</v>
      </c>
      <c r="ALA5" s="215">
        <f t="shared" si="15"/>
        <v>-3.7957866767857062E-5</v>
      </c>
      <c r="ALB5" s="215">
        <f t="shared" si="15"/>
        <v>-5.3143030671054525E-5</v>
      </c>
      <c r="ALC5" s="215">
        <f t="shared" si="15"/>
        <v>2.1637955251185836E-4</v>
      </c>
      <c r="ALD5" s="215">
        <f t="shared" si="15"/>
        <v>6.4520291631842142E-5</v>
      </c>
      <c r="ALE5" s="215">
        <f t="shared" si="15"/>
        <v>-3.7950664137920143E-6</v>
      </c>
      <c r="ALF5" s="215">
        <f t="shared" si="15"/>
        <v>3.3776219264591845E-4</v>
      </c>
      <c r="ALG5" s="215">
        <f t="shared" si="15"/>
        <v>3.4144194728136235E-4</v>
      </c>
      <c r="ALH5" s="215">
        <f t="shared" si="15"/>
        <v>-4.171754943538275E-5</v>
      </c>
      <c r="ALI5" s="215">
        <f t="shared" si="15"/>
        <v>3.6409562061234801E-4</v>
      </c>
      <c r="ALJ5" s="215">
        <f t="shared" si="15"/>
        <v>1.5165129301686342E-4</v>
      </c>
      <c r="ALK5" s="215">
        <f t="shared" si="15"/>
        <v>6.936994651312034E-4</v>
      </c>
      <c r="ALL5" s="215">
        <f t="shared" si="15"/>
        <v>8.1443712924178513E-4</v>
      </c>
      <c r="ALM5" s="215">
        <f t="shared" si="15"/>
        <v>-2.5737979795692478E-4</v>
      </c>
      <c r="ALN5" s="215">
        <f t="shared" si="15"/>
        <v>5.6032377627945884E-4</v>
      </c>
      <c r="ALO5" s="215">
        <f t="shared" si="15"/>
        <v>4.1622364074678231E-5</v>
      </c>
      <c r="ALP5" s="215">
        <f t="shared" si="15"/>
        <v>2.913444220786765E-4</v>
      </c>
      <c r="ALQ5" s="215">
        <f t="shared" si="15"/>
        <v>1.6378622304429324E-3</v>
      </c>
      <c r="ALR5" s="215">
        <f t="shared" si="15"/>
        <v>1.975060611324686E-3</v>
      </c>
      <c r="ALS5" s="215">
        <f t="shared" si="15"/>
        <v>-1.0176199001223907E-3</v>
      </c>
      <c r="ALT5" s="215">
        <f t="shared" si="15"/>
        <v>2.7994189885116594E-3</v>
      </c>
      <c r="ALU5" s="215">
        <f t="shared" si="15"/>
        <v>2.2611240909415908E-3</v>
      </c>
      <c r="ALV5" s="215">
        <f t="shared" si="15"/>
        <v>8.9340010060134922E-4</v>
      </c>
      <c r="ALW5" s="215">
        <f t="shared" si="15"/>
        <v>1.3501552678540918E-4</v>
      </c>
      <c r="ALX5" s="215">
        <f t="shared" si="15"/>
        <v>-2.1749565008699623E-4</v>
      </c>
      <c r="ALY5" s="215">
        <f t="shared" si="15"/>
        <v>-1.5378037162339098E-4</v>
      </c>
      <c r="ALZ5" s="215">
        <f t="shared" si="15"/>
        <v>-1.0766281656431342E-3</v>
      </c>
      <c r="AMA5" s="215">
        <f t="shared" si="15"/>
        <v>-1.028968853037826E-3</v>
      </c>
      <c r="AMB5" s="215">
        <f t="shared" si="15"/>
        <v>-1.5638392252980138E-3</v>
      </c>
      <c r="AMC5" s="215">
        <f t="shared" si="15"/>
        <v>-2.0369282669918665E-3</v>
      </c>
      <c r="AMD5" s="215">
        <f t="shared" si="15"/>
        <v>-6.3383071438016803E-4</v>
      </c>
      <c r="AME5" s="215">
        <f t="shared" si="15"/>
        <v>-9.7022503935628723E-4</v>
      </c>
      <c r="AMF5" s="215">
        <f t="shared" si="15"/>
        <v>-2.2635377697163284E-3</v>
      </c>
      <c r="AMG5" s="215">
        <f t="shared" si="15"/>
        <v>-1.6323840761122144E-3</v>
      </c>
      <c r="AMH5" s="215">
        <f t="shared" si="15"/>
        <v>-1.2443095599393716E-3</v>
      </c>
      <c r="AMI5" s="215">
        <f t="shared" si="15"/>
        <v>-4.0642377465116564E-4</v>
      </c>
      <c r="AMJ5" s="215">
        <f t="shared" si="15"/>
        <v>-4.3698820131854443E-4</v>
      </c>
      <c r="AMK5" s="215">
        <f t="shared" si="15"/>
        <v>-3.0792624976239136E-4</v>
      </c>
      <c r="AML5" s="215">
        <f t="shared" si="15"/>
        <v>-3.7647023033138272E-4</v>
      </c>
      <c r="AMM5" s="215">
        <f t="shared" ref="AMM5:AOX5" si="16">AMM7/AML7-1</f>
        <v>4.0324114581369308E-4</v>
      </c>
      <c r="AMN5" s="215">
        <f t="shared" si="16"/>
        <v>2.4336821611092851E-4</v>
      </c>
      <c r="AMO5" s="215">
        <f t="shared" si="16"/>
        <v>2.0149026763971456E-4</v>
      </c>
      <c r="AMP5" s="215">
        <f t="shared" si="16"/>
        <v>1.9764874017935696E-4</v>
      </c>
      <c r="AMQ5" s="215">
        <f t="shared" si="16"/>
        <v>4.9402420718713813E-5</v>
      </c>
      <c r="AMR5" s="215">
        <f t="shared" si="16"/>
        <v>3.6099985560023029E-4</v>
      </c>
      <c r="AMS5" s="215">
        <f t="shared" si="16"/>
        <v>-3.7986271762546764E-6</v>
      </c>
      <c r="AMT5" s="215">
        <f t="shared" si="16"/>
        <v>7.2174190509421976E-5</v>
      </c>
      <c r="AMU5" s="215">
        <f t="shared" si="16"/>
        <v>4.1022368585985625E-4</v>
      </c>
      <c r="AMV5" s="215">
        <f t="shared" si="16"/>
        <v>4.4802357059592346E-4</v>
      </c>
      <c r="AMW5" s="215">
        <f t="shared" si="16"/>
        <v>1.0626306940886288E-4</v>
      </c>
      <c r="AMX5" s="215">
        <f t="shared" si="16"/>
        <v>-5.3125889384220137E-5</v>
      </c>
      <c r="AMY5" s="215">
        <f t="shared" si="16"/>
        <v>6.830834386417628E-5</v>
      </c>
      <c r="AMZ5" s="215">
        <f t="shared" si="16"/>
        <v>-3.0736655168883686E-4</v>
      </c>
      <c r="ANA5" s="215">
        <f t="shared" si="16"/>
        <v>5.0104764507619137E-4</v>
      </c>
      <c r="ANB5" s="215">
        <f t="shared" si="16"/>
        <v>-1.289930950755247E-4</v>
      </c>
      <c r="ANC5" s="215">
        <f t="shared" si="16"/>
        <v>-4.9327252168551716E-5</v>
      </c>
      <c r="AND5" s="215">
        <f t="shared" si="16"/>
        <v>3.7945911897097062E-6</v>
      </c>
      <c r="ANE5" s="215">
        <f t="shared" si="16"/>
        <v>-2.0870172349685134E-4</v>
      </c>
      <c r="ANF5" s="215">
        <f t="shared" si="16"/>
        <v>3.7953688909464489E-6</v>
      </c>
      <c r="ANG5" s="215">
        <f t="shared" si="16"/>
        <v>-1.3663276149999959E-4</v>
      </c>
      <c r="ANH5" s="215">
        <f t="shared" si="16"/>
        <v>6.4529843154526034E-5</v>
      </c>
      <c r="ANI5" s="215">
        <f t="shared" si="16"/>
        <v>-1.1766447405880953E-4</v>
      </c>
      <c r="ANJ5" s="215">
        <f t="shared" si="16"/>
        <v>-5.6941122878939598E-4</v>
      </c>
      <c r="ANK5" s="215">
        <f t="shared" si="16"/>
        <v>-2.6587663324306732E-5</v>
      </c>
      <c r="ANL5" s="215">
        <f t="shared" si="16"/>
        <v>-6.5711257895795239E-4</v>
      </c>
      <c r="ANM5" s="215">
        <f t="shared" si="16"/>
        <v>2.2805017103766367E-4</v>
      </c>
      <c r="ANN5" s="215">
        <f t="shared" si="16"/>
        <v>-2.279981760144878E-5</v>
      </c>
      <c r="ANO5" s="215">
        <f t="shared" si="16"/>
        <v>1.4060208091071225E-4</v>
      </c>
      <c r="ANP5" s="215">
        <f t="shared" si="16"/>
        <v>-1.8997610100646156E-4</v>
      </c>
      <c r="ANQ5" s="215">
        <f t="shared" si="16"/>
        <v>-6.0803903610517906E-5</v>
      </c>
      <c r="ANR5" s="215">
        <f t="shared" si="16"/>
        <v>-1.482185273158354E-4</v>
      </c>
      <c r="ANS5" s="215">
        <f t="shared" si="16"/>
        <v>1.9385296062868207E-4</v>
      </c>
      <c r="ANT5" s="215">
        <f t="shared" si="16"/>
        <v>-7.6006034879116946E-5</v>
      </c>
      <c r="ANU5" s="215">
        <f t="shared" si="16"/>
        <v>4.1806496729579479E-5</v>
      </c>
      <c r="ANV5" s="215">
        <f t="shared" si="16"/>
        <v>9.5010793226046886E-5</v>
      </c>
      <c r="ANW5" s="215">
        <f t="shared" si="16"/>
        <v>-7.6001413625848002E-6</v>
      </c>
      <c r="ANX5" s="215">
        <f t="shared" si="16"/>
        <v>-3.0400796500962279E-5</v>
      </c>
      <c r="ANY5" s="215">
        <f t="shared" si="16"/>
        <v>2.4701398099136185E-4</v>
      </c>
      <c r="ANZ5" s="215">
        <f t="shared" si="16"/>
        <v>-3.0394212941819987E-5</v>
      </c>
      <c r="AOA5" s="215">
        <f t="shared" si="16"/>
        <v>-1.8996960486350467E-5</v>
      </c>
      <c r="AOB5" s="215">
        <f t="shared" si="16"/>
        <v>-1.4058017819484903E-4</v>
      </c>
      <c r="AOC5" s="215">
        <f t="shared" si="16"/>
        <v>-1.063999574398844E-4</v>
      </c>
      <c r="AOD5" s="215">
        <f t="shared" si="16"/>
        <v>1.292136966517532E-4</v>
      </c>
      <c r="AOE5" s="215">
        <f t="shared" si="16"/>
        <v>-2.2799471052215026E-5</v>
      </c>
      <c r="AOF5" s="215">
        <f t="shared" si="16"/>
        <v>1.3299994680004978E-4</v>
      </c>
      <c r="AOG5" s="215">
        <f t="shared" si="16"/>
        <v>-6.0791890361788781E-5</v>
      </c>
      <c r="AOH5" s="215">
        <f t="shared" si="16"/>
        <v>1.5578868974097659E-4</v>
      </c>
      <c r="AOI5" s="215">
        <f t="shared" si="16"/>
        <v>4.5589587338268345E-4</v>
      </c>
      <c r="AOJ5" s="215">
        <f t="shared" si="16"/>
        <v>6.6454518527514495E-4</v>
      </c>
      <c r="AOK5" s="215">
        <f t="shared" si="16"/>
        <v>4.8194965713266313E-4</v>
      </c>
      <c r="AOL5" s="215">
        <f t="shared" si="16"/>
        <v>-1.7448035199518763E-4</v>
      </c>
      <c r="AOM5" s="215">
        <f t="shared" si="16"/>
        <v>4.4765814092873057E-4</v>
      </c>
      <c r="AON5" s="215">
        <f t="shared" si="16"/>
        <v>4.5883387938361331E-4</v>
      </c>
      <c r="AOO5" s="215">
        <f t="shared" si="16"/>
        <v>-1.4024022771974565E-4</v>
      </c>
      <c r="AOP5" s="215">
        <f t="shared" si="16"/>
        <v>7.6953403387447494E-4</v>
      </c>
      <c r="AOQ5" s="215">
        <f t="shared" si="16"/>
        <v>-1.8181887052581835E-4</v>
      </c>
      <c r="AOR5" s="215">
        <f t="shared" si="16"/>
        <v>1.1024773537511301E-3</v>
      </c>
      <c r="AOS5" s="215">
        <f t="shared" si="16"/>
        <v>1.3623875084212145E-4</v>
      </c>
      <c r="AOT5" s="215">
        <f t="shared" si="16"/>
        <v>1.0973293274507689E-4</v>
      </c>
      <c r="AOU5" s="215">
        <f t="shared" si="16"/>
        <v>-4.5401748724138713E-5</v>
      </c>
      <c r="AOV5" s="215">
        <f t="shared" si="16"/>
        <v>-5.1836016572381904E-4</v>
      </c>
      <c r="AOW5" s="215">
        <f t="shared" si="16"/>
        <v>5.299858418061909E-5</v>
      </c>
      <c r="AOX5" s="215">
        <f t="shared" si="16"/>
        <v>1.9305603924713033E-4</v>
      </c>
      <c r="AOY5" s="215">
        <f t="shared" ref="AOY5:ARJ5" si="17">AOY7/AOX7-1</f>
        <v>2.0058813956391752E-4</v>
      </c>
      <c r="AOZ5" s="215">
        <f t="shared" si="17"/>
        <v>-1.248694546611695E-4</v>
      </c>
      <c r="APA5" s="215">
        <f t="shared" si="17"/>
        <v>-1.5894460780407904E-4</v>
      </c>
      <c r="APB5" s="215">
        <f t="shared" si="17"/>
        <v>2.6116479498550227E-4</v>
      </c>
      <c r="APC5" s="215">
        <f t="shared" si="17"/>
        <v>1.9676845650273833E-4</v>
      </c>
      <c r="APD5" s="215">
        <f t="shared" si="17"/>
        <v>3.1022767684873997E-4</v>
      </c>
      <c r="APE5" s="215">
        <f t="shared" si="17"/>
        <v>4.4250465197204214E-4</v>
      </c>
      <c r="APF5" s="215">
        <f t="shared" si="17"/>
        <v>3.7804181898604128E-4</v>
      </c>
      <c r="APG5" s="215">
        <f t="shared" si="17"/>
        <v>3.6656198865547829E-4</v>
      </c>
      <c r="APH5" s="215">
        <f t="shared" si="17"/>
        <v>2.1910108115075211E-4</v>
      </c>
      <c r="API5" s="215">
        <f t="shared" si="17"/>
        <v>-2.4926730519392315E-4</v>
      </c>
      <c r="APJ5" s="215">
        <f t="shared" si="17"/>
        <v>9.0665256318400722E-5</v>
      </c>
      <c r="APK5" s="215">
        <f t="shared" si="17"/>
        <v>-2.6441635755158899E-5</v>
      </c>
      <c r="APL5" s="215">
        <f t="shared" si="17"/>
        <v>1.5865400960235476E-4</v>
      </c>
      <c r="APM5" s="215">
        <f t="shared" si="17"/>
        <v>5.2876280833391576E-5</v>
      </c>
      <c r="APN5" s="215">
        <f t="shared" si="17"/>
        <v>1.7372716526353749E-4</v>
      </c>
      <c r="APO5" s="215">
        <f t="shared" si="17"/>
        <v>1.6614494636169042E-4</v>
      </c>
      <c r="APP5" s="215">
        <f t="shared" si="17"/>
        <v>2.3407444322365301E-4</v>
      </c>
      <c r="APQ5" s="215">
        <f t="shared" si="17"/>
        <v>3.5857851925946704E-4</v>
      </c>
      <c r="APR5" s="215">
        <f t="shared" si="17"/>
        <v>2.1506999207621114E-4</v>
      </c>
      <c r="APS5" s="215">
        <f t="shared" si="17"/>
        <v>6.4129889432607001E-5</v>
      </c>
      <c r="APT5" s="215">
        <f t="shared" si="17"/>
        <v>2.5650310821401234E-4</v>
      </c>
      <c r="APU5" s="215">
        <f t="shared" si="17"/>
        <v>1.5461662618987404E-4</v>
      </c>
      <c r="APV5" s="215">
        <f t="shared" si="17"/>
        <v>-9.8034410078051692E-5</v>
      </c>
      <c r="APW5" s="215">
        <f t="shared" si="17"/>
        <v>2.1117173918772103E-4</v>
      </c>
      <c r="APX5" s="215">
        <f t="shared" si="17"/>
        <v>2.6767907164382265E-4</v>
      </c>
      <c r="APY5" s="215">
        <f t="shared" si="17"/>
        <v>2.7514567644382204E-4</v>
      </c>
      <c r="APZ5" s="215">
        <f t="shared" si="17"/>
        <v>2.0347643253049164E-4</v>
      </c>
      <c r="AQA5" s="215">
        <f t="shared" si="17"/>
        <v>2.9385061087028319E-4</v>
      </c>
      <c r="AQB5" s="215">
        <f t="shared" si="17"/>
        <v>3.2389395862453263E-4</v>
      </c>
      <c r="AQC5" s="215">
        <f t="shared" si="17"/>
        <v>1.8824946819373523E-5</v>
      </c>
      <c r="AQD5" s="215">
        <f t="shared" si="17"/>
        <v>3.0119347916190975E-5</v>
      </c>
      <c r="AQE5" s="215">
        <f t="shared" si="17"/>
        <v>3.1624362806748074E-4</v>
      </c>
      <c r="AQF5" s="215">
        <f t="shared" si="17"/>
        <v>1.0914483142765441E-4</v>
      </c>
      <c r="AQG5" s="215">
        <f t="shared" si="17"/>
        <v>-9.0316899420739283E-5</v>
      </c>
      <c r="AQH5" s="215">
        <f t="shared" si="17"/>
        <v>1.6559593838327835E-4</v>
      </c>
      <c r="AQI5" s="215">
        <f t="shared" si="17"/>
        <v>-1.5051683719180531E-5</v>
      </c>
      <c r="AQJ5" s="215">
        <f t="shared" si="17"/>
        <v>1.0912634949789002E-4</v>
      </c>
      <c r="AQK5" s="215">
        <f t="shared" si="17"/>
        <v>6.0201071579113474E-5</v>
      </c>
      <c r="AQL5" s="215">
        <f t="shared" si="17"/>
        <v>1.2039489525639269E-4</v>
      </c>
      <c r="AQM5" s="215">
        <f t="shared" si="17"/>
        <v>-4.8904538341054682E-5</v>
      </c>
      <c r="AQN5" s="215">
        <f t="shared" si="17"/>
        <v>2.0315186354213921E-4</v>
      </c>
      <c r="AQO5" s="215">
        <f t="shared" si="17"/>
        <v>-2.256784458276595E-5</v>
      </c>
      <c r="AQP5" s="215">
        <f t="shared" si="17"/>
        <v>1.8054683121504489E-4</v>
      </c>
      <c r="AQQ5" s="215">
        <f t="shared" si="17"/>
        <v>1.0153925996680968E-4</v>
      </c>
      <c r="AQR5" s="215">
        <f t="shared" si="17"/>
        <v>6.016530417318755E-5</v>
      </c>
      <c r="AQS5" s="215">
        <f t="shared" si="17"/>
        <v>4.4745252867084417E-4</v>
      </c>
      <c r="AQT5" s="215">
        <f t="shared" si="17"/>
        <v>2.2550541400878643E-5</v>
      </c>
      <c r="AQU5" s="215">
        <f t="shared" si="17"/>
        <v>5.0737573992298834E-4</v>
      </c>
      <c r="AQV5" s="215">
        <f t="shared" si="17"/>
        <v>-1.2771871830496995E-4</v>
      </c>
      <c r="AQW5" s="215">
        <f t="shared" si="17"/>
        <v>4.2828805001193793E-4</v>
      </c>
      <c r="AQX5" s="215">
        <f t="shared" si="17"/>
        <v>2.553606969843969E-4</v>
      </c>
      <c r="AQY5" s="215">
        <f t="shared" si="17"/>
        <v>3.3789110895909857E-5</v>
      </c>
      <c r="AQZ5" s="215">
        <f t="shared" si="17"/>
        <v>1.6143140854518734E-4</v>
      </c>
      <c r="ARA5" s="215">
        <f t="shared" si="17"/>
        <v>4.5794076798921779E-4</v>
      </c>
      <c r="ARB5" s="215">
        <f t="shared" si="17"/>
        <v>-1.0505305179120406E-4</v>
      </c>
      <c r="ARC5" s="215">
        <f t="shared" si="17"/>
        <v>2.1763275598107867E-4</v>
      </c>
      <c r="ARD5" s="215">
        <f t="shared" si="17"/>
        <v>1.4255595321177594E-4</v>
      </c>
      <c r="ARE5" s="215">
        <f t="shared" si="17"/>
        <v>1.8754688672162345E-4</v>
      </c>
      <c r="ARF5" s="215">
        <f t="shared" si="17"/>
        <v>1.8376148509280377E-4</v>
      </c>
      <c r="ARG5" s="215">
        <f t="shared" si="17"/>
        <v>-7.4615952815715314E-4</v>
      </c>
      <c r="ARH5" s="215">
        <f t="shared" si="17"/>
        <v>7.9549718574112305E-4</v>
      </c>
      <c r="ARI5" s="215">
        <f t="shared" si="17"/>
        <v>-4.4242478778599992E-4</v>
      </c>
      <c r="ARJ5" s="215">
        <f t="shared" si="17"/>
        <v>5.4014719010941903E-4</v>
      </c>
      <c r="ARK5" s="215">
        <f t="shared" ref="ARK5:ATV5" si="18">ARK7/ARJ7-1</f>
        <v>5.5485157720314149E-4</v>
      </c>
      <c r="ARL5" s="215">
        <f t="shared" si="18"/>
        <v>1.0903531845056769E-3</v>
      </c>
      <c r="ARM5" s="215">
        <f t="shared" si="18"/>
        <v>0</v>
      </c>
      <c r="ARN5" s="215">
        <f t="shared" si="18"/>
        <v>1.7965618297988151E-4</v>
      </c>
      <c r="ARO5" s="215">
        <f t="shared" si="18"/>
        <v>1.8710824211787269E-5</v>
      </c>
      <c r="ARP5" s="215">
        <f t="shared" si="18"/>
        <v>2.13299405006806E-4</v>
      </c>
      <c r="ARQ5" s="215">
        <f t="shared" si="18"/>
        <v>-5.2378155316112895E-5</v>
      </c>
      <c r="ARR5" s="215">
        <f t="shared" si="18"/>
        <v>3.7414927807066789E-6</v>
      </c>
      <c r="ARS5" s="215">
        <f t="shared" si="18"/>
        <v>1.6088358762922361E-4</v>
      </c>
      <c r="ART5" s="215">
        <f t="shared" si="18"/>
        <v>-1.3093069277292368E-4</v>
      </c>
      <c r="ARU5" s="215">
        <f t="shared" si="18"/>
        <v>-4.7515358310701306E-4</v>
      </c>
      <c r="ARV5" s="215">
        <f t="shared" si="18"/>
        <v>1.796709775223615E-4</v>
      </c>
      <c r="ARW5" s="215">
        <f t="shared" si="18"/>
        <v>1.3472902624589445E-4</v>
      </c>
      <c r="ARX5" s="215">
        <f t="shared" si="18"/>
        <v>-1.8709843997322118E-4</v>
      </c>
      <c r="ARY5" s="215">
        <f t="shared" si="18"/>
        <v>-2.9941352375995045E-5</v>
      </c>
      <c r="ARZ5" s="215">
        <f t="shared" si="18"/>
        <v>7.1112841107723312E-5</v>
      </c>
      <c r="ASA5" s="215">
        <f t="shared" si="18"/>
        <v>-7.110778443120136E-5</v>
      </c>
      <c r="ASB5" s="215">
        <f t="shared" si="18"/>
        <v>-1.0479787110595495E-4</v>
      </c>
      <c r="ASC5" s="215">
        <f t="shared" si="18"/>
        <v>3.368856048768798E-5</v>
      </c>
      <c r="ASD5" s="215">
        <f t="shared" si="18"/>
        <v>6.3631803924213415E-5</v>
      </c>
      <c r="ASE5" s="215">
        <f t="shared" si="18"/>
        <v>-7.8598991687273134E-5</v>
      </c>
      <c r="ASF5" s="215">
        <f t="shared" si="18"/>
        <v>-3.7431033320656226E-6</v>
      </c>
      <c r="ASG5" s="215">
        <f t="shared" si="18"/>
        <v>-1.1977975497556859E-4</v>
      </c>
      <c r="ASH5" s="215">
        <f t="shared" si="18"/>
        <v>-4.8666354702908698E-5</v>
      </c>
      <c r="ASI5" s="215">
        <f t="shared" si="18"/>
        <v>-1.7595615322407721E-4</v>
      </c>
      <c r="ASJ5" s="215">
        <f t="shared" si="18"/>
        <v>8.2376949431806068E-5</v>
      </c>
      <c r="ASK5" s="215">
        <f t="shared" si="18"/>
        <v>-1.3478754113815938E-4</v>
      </c>
      <c r="ASL5" s="215">
        <f t="shared" si="18"/>
        <v>-3.5199269053476367E-4</v>
      </c>
      <c r="ASM5" s="215">
        <f t="shared" si="18"/>
        <v>-2.0602568953054234E-4</v>
      </c>
      <c r="ASN5" s="215">
        <f t="shared" si="18"/>
        <v>-2.0606814486223701E-4</v>
      </c>
      <c r="ASO5" s="215">
        <f t="shared" si="18"/>
        <v>-2.098580834710706E-4</v>
      </c>
      <c r="ASP5" s="215">
        <f t="shared" si="18"/>
        <v>-1.7991611411183328E-4</v>
      </c>
      <c r="ASQ5" s="215">
        <f t="shared" si="18"/>
        <v>-2.8866736896560052E-4</v>
      </c>
      <c r="ASR5" s="215">
        <f t="shared" si="18"/>
        <v>2.9625074062678003E-4</v>
      </c>
      <c r="ASS5" s="215">
        <f t="shared" si="18"/>
        <v>8.9973570263746083E-5</v>
      </c>
      <c r="AST5" s="215">
        <f t="shared" si="18"/>
        <v>-1.8742807447735821E-5</v>
      </c>
      <c r="ASU5" s="215">
        <f t="shared" si="18"/>
        <v>-1.6119116522461674E-4</v>
      </c>
      <c r="ASV5" s="215">
        <f t="shared" si="18"/>
        <v>-4.8740069210961856E-5</v>
      </c>
      <c r="ASW5" s="215">
        <f t="shared" si="18"/>
        <v>2.0996745504442416E-4</v>
      </c>
      <c r="ASX5" s="215">
        <f t="shared" si="18"/>
        <v>-1.5369390172581543E-4</v>
      </c>
      <c r="ASY5" s="215">
        <f t="shared" si="18"/>
        <v>1.7621277505108779E-4</v>
      </c>
      <c r="ASZ5" s="215">
        <f t="shared" si="18"/>
        <v>2.2866139370991689E-4</v>
      </c>
      <c r="ATA5" s="215">
        <f t="shared" si="18"/>
        <v>3.0356292934485829E-4</v>
      </c>
      <c r="ATB5" s="215">
        <f t="shared" si="18"/>
        <v>-2.9972425368618438E-5</v>
      </c>
      <c r="ATC5" s="215">
        <f t="shared" si="18"/>
        <v>5.2078650001496918E-4</v>
      </c>
      <c r="ATD5" s="215">
        <f t="shared" si="18"/>
        <v>-1.7600161771691436E-4</v>
      </c>
      <c r="ATE5" s="215">
        <f t="shared" si="18"/>
        <v>2.1348634436479941E-4</v>
      </c>
      <c r="ATF5" s="215">
        <f t="shared" si="18"/>
        <v>4.0066953001827166E-4</v>
      </c>
      <c r="ATG5" s="215">
        <f t="shared" si="18"/>
        <v>1.130408743823974E-3</v>
      </c>
      <c r="ATH5" s="215">
        <f t="shared" si="18"/>
        <v>5.6082733248086214E-4</v>
      </c>
      <c r="ATI5" s="215">
        <f t="shared" si="18"/>
        <v>1.087395184072637E-3</v>
      </c>
      <c r="ATJ5" s="215">
        <f t="shared" si="18"/>
        <v>1.552800827165024E-3</v>
      </c>
      <c r="ATK5" s="215">
        <f t="shared" si="18"/>
        <v>4.3232122958114516E-4</v>
      </c>
      <c r="ATL5" s="215">
        <f t="shared" si="18"/>
        <v>-2.4586957736505433E-4</v>
      </c>
      <c r="ATM5" s="215">
        <f t="shared" si="18"/>
        <v>1.1588521774124061E-3</v>
      </c>
      <c r="ATN5" s="215">
        <f t="shared" si="18"/>
        <v>-3.089176715797004E-4</v>
      </c>
      <c r="ATO5" s="215">
        <f t="shared" si="18"/>
        <v>1.6083575021315077E-3</v>
      </c>
      <c r="ATP5" s="215">
        <f t="shared" si="18"/>
        <v>7.9545327827101886E-4</v>
      </c>
      <c r="ATQ5" s="215">
        <f t="shared" si="18"/>
        <v>2.005623173118698E-3</v>
      </c>
      <c r="ATR5" s="215">
        <f t="shared" si="18"/>
        <v>1.2380320479794538E-3</v>
      </c>
      <c r="ATS5" s="215">
        <f t="shared" si="18"/>
        <v>-2.2212596763604431E-5</v>
      </c>
      <c r="ATT5" s="215">
        <f t="shared" si="18"/>
        <v>4.4426180348078326E-4</v>
      </c>
      <c r="ATU5" s="215">
        <f t="shared" si="18"/>
        <v>3.4415000499565807E-4</v>
      </c>
      <c r="ATV5" s="215">
        <f t="shared" si="18"/>
        <v>5.5488968792927196E-5</v>
      </c>
      <c r="ATW5" s="215">
        <f t="shared" ref="ATW5:AWH5" si="19">ATW7/ATV7-1</f>
        <v>8.1379305242768041E-5</v>
      </c>
      <c r="ATX5" s="215">
        <f t="shared" si="19"/>
        <v>-2.7370811618543378E-4</v>
      </c>
      <c r="ATY5" s="215">
        <f t="shared" si="19"/>
        <v>-1.9978763314554282E-4</v>
      </c>
      <c r="ATZ5" s="215">
        <f t="shared" si="19"/>
        <v>2.7383776222755785E-4</v>
      </c>
      <c r="AUA5" s="215">
        <f t="shared" si="19"/>
        <v>-1.2208340886488145E-4</v>
      </c>
      <c r="AUB5" s="215">
        <f t="shared" si="19"/>
        <v>1.2949821292473906E-4</v>
      </c>
      <c r="AUC5" s="215">
        <f t="shared" si="19"/>
        <v>-3.6994698659809089E-5</v>
      </c>
      <c r="AUD5" s="215">
        <f t="shared" si="19"/>
        <v>2.1087758371285403E-4</v>
      </c>
      <c r="AUE5" s="215">
        <f t="shared" si="19"/>
        <v>7.8785009395021532E-4</v>
      </c>
      <c r="AUF5" s="215">
        <f t="shared" si="19"/>
        <v>-2.2914672412577275E-4</v>
      </c>
      <c r="AUG5" s="215">
        <f t="shared" si="19"/>
        <v>1.201447652001697E-3</v>
      </c>
      <c r="AUH5" s="215">
        <f t="shared" si="19"/>
        <v>-6.0554144266566912E-4</v>
      </c>
      <c r="AUI5" s="215">
        <f t="shared" si="19"/>
        <v>1.4150176600116193E-3</v>
      </c>
      <c r="AUJ5" s="215">
        <f t="shared" si="19"/>
        <v>1.3355420197673773E-3</v>
      </c>
      <c r="AUK5" s="215">
        <f t="shared" si="19"/>
        <v>4.0160198664018765E-4</v>
      </c>
      <c r="AUL5" s="215">
        <f t="shared" si="19"/>
        <v>6.8502736426512278E-4</v>
      </c>
      <c r="AUM5" s="215">
        <f t="shared" si="19"/>
        <v>8.4649697469352247E-4</v>
      </c>
      <c r="AUN5" s="215">
        <f t="shared" si="19"/>
        <v>4.7069552618594912E-4</v>
      </c>
      <c r="AUO5" s="215">
        <f t="shared" si="19"/>
        <v>-5.1458102078072443E-5</v>
      </c>
      <c r="AUP5" s="215">
        <f t="shared" si="19"/>
        <v>4.4109214414889131E-4</v>
      </c>
      <c r="AUQ5" s="215">
        <f t="shared" si="19"/>
        <v>2.314712755169257E-4</v>
      </c>
      <c r="AUR5" s="215">
        <f t="shared" si="19"/>
        <v>4.5916212096175357E-4</v>
      </c>
      <c r="AUS5" s="215">
        <f t="shared" si="19"/>
        <v>8.0775444265102081E-5</v>
      </c>
      <c r="AUT5" s="215">
        <f t="shared" si="19"/>
        <v>8.0768920119433929E-5</v>
      </c>
      <c r="AUU5" s="215">
        <f t="shared" si="19"/>
        <v>7.6357175371866148E-4</v>
      </c>
      <c r="AUV5" s="215">
        <f t="shared" si="19"/>
        <v>4.1450853227309459E-4</v>
      </c>
      <c r="AUW5" s="215">
        <f t="shared" si="19"/>
        <v>6.9300577504805005E-4</v>
      </c>
      <c r="AUX5" s="215">
        <f t="shared" si="19"/>
        <v>3.700799519263942E-4</v>
      </c>
      <c r="AUY5" s="215">
        <f t="shared" si="19"/>
        <v>2.7837298316923942E-4</v>
      </c>
      <c r="AUZ5" s="215">
        <f t="shared" si="19"/>
        <v>2.9660442856038749E-4</v>
      </c>
      <c r="AVA5" s="215">
        <f t="shared" si="19"/>
        <v>2.5990950756304976E-4</v>
      </c>
      <c r="AVB5" s="215">
        <f t="shared" si="19"/>
        <v>1.0613263651770843E-4</v>
      </c>
      <c r="AVC5" s="215">
        <f t="shared" si="19"/>
        <v>1.9394595860533492E-4</v>
      </c>
      <c r="AVD5" s="215">
        <f t="shared" si="19"/>
        <v>1.097594438870253E-5</v>
      </c>
      <c r="AVE5" s="215">
        <f t="shared" si="19"/>
        <v>9.146519932090591E-5</v>
      </c>
      <c r="AVF5" s="215">
        <f t="shared" si="19"/>
        <v>-3.6582733682344326E-6</v>
      </c>
      <c r="AVG5" s="215">
        <f t="shared" si="19"/>
        <v>2.9632122684297713E-4</v>
      </c>
      <c r="AVH5" s="215">
        <f t="shared" si="19"/>
        <v>2.1577497961122738E-4</v>
      </c>
      <c r="AVI5" s="215">
        <f t="shared" si="19"/>
        <v>3.5101575183182909E-4</v>
      </c>
      <c r="AVJ5" s="215">
        <f t="shared" si="19"/>
        <v>3.2165153442398342E-4</v>
      </c>
      <c r="AVK5" s="215">
        <f t="shared" si="19"/>
        <v>3.8001140034205072E-4</v>
      </c>
      <c r="AVL5" s="215">
        <f t="shared" si="19"/>
        <v>-1.3514500694000731E-4</v>
      </c>
      <c r="AVM5" s="215">
        <f t="shared" si="19"/>
        <v>4.7855104970717655E-4</v>
      </c>
      <c r="AVN5" s="215">
        <f t="shared" si="19"/>
        <v>6.5723653943194904E-5</v>
      </c>
      <c r="AVO5" s="215">
        <f t="shared" si="19"/>
        <v>9.4927927796351064E-4</v>
      </c>
      <c r="AVP5" s="215">
        <f t="shared" si="19"/>
        <v>4.7783711225890535E-4</v>
      </c>
      <c r="AVQ5" s="215">
        <f t="shared" si="19"/>
        <v>-1.640641235511886E-4</v>
      </c>
      <c r="AVR5" s="215">
        <f t="shared" si="19"/>
        <v>5.9802069735037655E-4</v>
      </c>
      <c r="AVS5" s="215">
        <f t="shared" si="19"/>
        <v>8.01743427526036E-4</v>
      </c>
      <c r="AVT5" s="215">
        <f t="shared" si="19"/>
        <v>6.263154445020902E-4</v>
      </c>
      <c r="AVU5" s="215">
        <f t="shared" si="19"/>
        <v>1.3828540652283117E-4</v>
      </c>
      <c r="AVV5" s="215">
        <f t="shared" si="19"/>
        <v>1.0551900797572955E-4</v>
      </c>
      <c r="AVW5" s="215">
        <f t="shared" si="19"/>
        <v>2.2920676269078122E-4</v>
      </c>
      <c r="AVX5" s="215">
        <f t="shared" si="19"/>
        <v>4.7285795347074E-5</v>
      </c>
      <c r="AVY5" s="215">
        <f t="shared" si="19"/>
        <v>3.5280809785520617E-4</v>
      </c>
      <c r="AVZ5" s="215">
        <f t="shared" si="19"/>
        <v>1.6725204883760725E-4</v>
      </c>
      <c r="AWA5" s="215">
        <f t="shared" si="19"/>
        <v>1.4177693761818766E-4</v>
      </c>
      <c r="AWB5" s="215">
        <f t="shared" si="19"/>
        <v>1.5266121205725902E-4</v>
      </c>
      <c r="AWC5" s="215">
        <f t="shared" si="19"/>
        <v>-1.4536943825582682E-5</v>
      </c>
      <c r="AWD5" s="215">
        <f t="shared" si="19"/>
        <v>2.7257165908922687E-4</v>
      </c>
      <c r="AWE5" s="215">
        <f t="shared" si="19"/>
        <v>1.1989884897101177E-4</v>
      </c>
      <c r="AWF5" s="215">
        <f t="shared" si="19"/>
        <v>1.1625161208272949E-4</v>
      </c>
      <c r="AWG5" s="215">
        <f t="shared" si="19"/>
        <v>3.6324406005161514E-4</v>
      </c>
      <c r="AWH5" s="215">
        <f t="shared" si="19"/>
        <v>-1.4524486468658893E-5</v>
      </c>
      <c r="AWI5" s="215">
        <f t="shared" ref="AWI5:AYT5" si="20">AWI7/AWH7-1</f>
        <v>8.3517010236233702E-5</v>
      </c>
      <c r="AWJ5" s="215">
        <f t="shared" si="20"/>
        <v>-3.6308711185428777E-6</v>
      </c>
      <c r="AWK5" s="215">
        <f t="shared" si="20"/>
        <v>4.1028992611158444E-4</v>
      </c>
      <c r="AWL5" s="215">
        <f t="shared" si="20"/>
        <v>1.0162306553218592E-4</v>
      </c>
      <c r="AWM5" s="215">
        <f t="shared" si="20"/>
        <v>2.540318483357229E-4</v>
      </c>
      <c r="AWN5" s="215">
        <f t="shared" si="20"/>
        <v>3.736947893158149E-4</v>
      </c>
      <c r="AWO5" s="215">
        <f t="shared" si="20"/>
        <v>3.9894243985938438E-4</v>
      </c>
      <c r="AWP5" s="215">
        <f t="shared" si="20"/>
        <v>2.0301697729463442E-4</v>
      </c>
      <c r="AWQ5" s="215">
        <f t="shared" si="20"/>
        <v>2.5371971220944367E-4</v>
      </c>
      <c r="AWR5" s="215">
        <f t="shared" si="20"/>
        <v>4.4933234286959056E-4</v>
      </c>
      <c r="AWS5" s="215">
        <f t="shared" si="20"/>
        <v>2.8976163483518391E-4</v>
      </c>
      <c r="AWT5" s="215">
        <f t="shared" si="20"/>
        <v>3.6933906412373041E-4</v>
      </c>
      <c r="AWU5" s="215">
        <f t="shared" si="20"/>
        <v>1.9907988894973805E-4</v>
      </c>
      <c r="AWV5" s="215">
        <f t="shared" si="20"/>
        <v>3.3294007802364689E-4</v>
      </c>
      <c r="AWW5" s="215">
        <f t="shared" si="20"/>
        <v>-1.772677611442397E-4</v>
      </c>
      <c r="AWX5" s="215">
        <f t="shared" si="20"/>
        <v>2.0986434802749976E-4</v>
      </c>
      <c r="AWY5" s="215">
        <f t="shared" si="20"/>
        <v>3.2558324621012602E-5</v>
      </c>
      <c r="AWZ5" s="215">
        <f t="shared" si="20"/>
        <v>2.3513579996814471E-4</v>
      </c>
      <c r="AXA5" s="215">
        <f t="shared" si="20"/>
        <v>5.967428689226395E-4</v>
      </c>
      <c r="AXB5" s="215">
        <f t="shared" si="20"/>
        <v>-4.6988065031339232E-5</v>
      </c>
      <c r="AXC5" s="215">
        <f t="shared" si="20"/>
        <v>5.7834182170424242E-5</v>
      </c>
      <c r="AXD5" s="215">
        <f t="shared" si="20"/>
        <v>2.9999746990072573E-4</v>
      </c>
      <c r="AXE5" s="215">
        <f t="shared" si="20"/>
        <v>1.8789385442552486E-4</v>
      </c>
      <c r="AXF5" s="215">
        <f t="shared" si="20"/>
        <v>3.0346382277723905E-4</v>
      </c>
      <c r="AXG5" s="215">
        <f t="shared" si="20"/>
        <v>1.0473548871736682E-4</v>
      </c>
      <c r="AXH5" s="215">
        <f t="shared" si="20"/>
        <v>2.0222665997393641E-4</v>
      </c>
      <c r="AXI5" s="215">
        <f t="shared" si="20"/>
        <v>3.7187740321265039E-4</v>
      </c>
      <c r="AXJ5" s="215">
        <f t="shared" si="20"/>
        <v>2.3459267493386449E-4</v>
      </c>
      <c r="AXK5" s="215">
        <f t="shared" si="20"/>
        <v>2.7783691334004601E-4</v>
      </c>
      <c r="AXL5" s="215">
        <f t="shared" si="20"/>
        <v>2.9579608827723369E-4</v>
      </c>
      <c r="AXM5" s="215">
        <f t="shared" si="20"/>
        <v>4.6520014424800138E-4</v>
      </c>
      <c r="AXN5" s="215">
        <f t="shared" si="20"/>
        <v>4.1091594606190718E-4</v>
      </c>
      <c r="AXO5" s="215">
        <f t="shared" si="20"/>
        <v>1.6574008351866176E-4</v>
      </c>
      <c r="AXP5" s="215">
        <f t="shared" si="20"/>
        <v>6.6645292140532497E-4</v>
      </c>
      <c r="AXQ5" s="215">
        <f t="shared" si="20"/>
        <v>-2.7360372101048469E-4</v>
      </c>
      <c r="AXR5" s="215">
        <f t="shared" si="20"/>
        <v>7.3100994605668213E-4</v>
      </c>
      <c r="AXS5" s="215">
        <f t="shared" si="20"/>
        <v>2.7707708860358338E-4</v>
      </c>
      <c r="AXT5" s="215">
        <f t="shared" si="20"/>
        <v>3.129744080465624E-4</v>
      </c>
      <c r="AXU5" s="215">
        <f t="shared" si="20"/>
        <v>1.5823638357947978E-4</v>
      </c>
      <c r="AXV5" s="215">
        <f t="shared" si="20"/>
        <v>3.5957124724372846E-5</v>
      </c>
      <c r="AXW5" s="215">
        <f t="shared" si="20"/>
        <v>8.2698413269133297E-5</v>
      </c>
      <c r="AXX5" s="215">
        <f t="shared" si="20"/>
        <v>1.8695486478126355E-4</v>
      </c>
      <c r="AXY5" s="215">
        <f t="shared" si="20"/>
        <v>-1.2581148407220244E-4</v>
      </c>
      <c r="AXZ5" s="215">
        <f t="shared" si="20"/>
        <v>3.1277075341806793E-4</v>
      </c>
      <c r="AYA5" s="215">
        <f t="shared" si="20"/>
        <v>-1.8688498666641351E-4</v>
      </c>
      <c r="AYB5" s="215">
        <f t="shared" si="20"/>
        <v>2.4443374048321864E-4</v>
      </c>
      <c r="AYC5" s="215">
        <f t="shared" si="20"/>
        <v>3.7734221704721627E-4</v>
      </c>
      <c r="AYD5" s="215">
        <f t="shared" si="20"/>
        <v>8.9809496096826535E-5</v>
      </c>
      <c r="AYE5" s="215">
        <f t="shared" si="20"/>
        <v>3.0891692290002659E-4</v>
      </c>
      <c r="AYF5" s="215">
        <f t="shared" si="20"/>
        <v>-7.1818958768843366E-5</v>
      </c>
      <c r="AYG5" s="215">
        <f t="shared" si="20"/>
        <v>1.9392511617555286E-4</v>
      </c>
      <c r="AYH5" s="215">
        <f t="shared" si="20"/>
        <v>1.7952547825594856E-4</v>
      </c>
      <c r="AYI5" s="215">
        <f t="shared" si="20"/>
        <v>2.8359934233668227E-4</v>
      </c>
      <c r="AYJ5" s="215">
        <f t="shared" si="20"/>
        <v>3.1222971493805041E-4</v>
      </c>
      <c r="AYK5" s="215">
        <f t="shared" si="20"/>
        <v>4.2335179816865853E-4</v>
      </c>
      <c r="AYL5" s="215">
        <f t="shared" si="20"/>
        <v>1.6137939938176693E-4</v>
      </c>
      <c r="AYM5" s="215">
        <f t="shared" si="20"/>
        <v>7.1712604565732363E-6</v>
      </c>
      <c r="AYN5" s="215">
        <f t="shared" si="20"/>
        <v>2.1513627089975174E-4</v>
      </c>
      <c r="AYO5" s="215">
        <f t="shared" si="20"/>
        <v>4.0150132818062012E-4</v>
      </c>
      <c r="AYP5" s="215">
        <f t="shared" si="20"/>
        <v>-1.4333578198633123E-4</v>
      </c>
      <c r="AYQ5" s="215">
        <f t="shared" si="20"/>
        <v>4.730758892572684E-4</v>
      </c>
      <c r="AYR5" s="215">
        <f t="shared" si="20"/>
        <v>-2.865770874471707E-5</v>
      </c>
      <c r="AYS5" s="215">
        <f t="shared" si="20"/>
        <v>3.6181394165857306E-4</v>
      </c>
      <c r="AYT5" s="215">
        <f t="shared" si="20"/>
        <v>3.1871083258727673E-4</v>
      </c>
      <c r="AYU5" s="215">
        <f t="shared" ref="AYU5:BBF5" si="21">AYU7/AYT7-1</f>
        <v>4.4748495555579915E-4</v>
      </c>
      <c r="AYV5" s="215">
        <f t="shared" si="21"/>
        <v>3.470930066127309E-4</v>
      </c>
      <c r="AYW5" s="215">
        <f t="shared" si="21"/>
        <v>4.2566738565108508E-4</v>
      </c>
      <c r="AYX5" s="215">
        <f t="shared" si="21"/>
        <v>5.1129862700216577E-4</v>
      </c>
      <c r="AYY5" s="215">
        <f t="shared" si="21"/>
        <v>5.8965846267100552E-4</v>
      </c>
      <c r="AYZ5" s="215">
        <f t="shared" si="21"/>
        <v>-9.2861122619636305E-5</v>
      </c>
      <c r="AZA5" s="215">
        <f t="shared" si="21"/>
        <v>7.6796136618551003E-4</v>
      </c>
      <c r="AZB5" s="215">
        <f t="shared" si="21"/>
        <v>-2.0344282364370692E-4</v>
      </c>
      <c r="AZC5" s="215">
        <f t="shared" si="21"/>
        <v>8.4963587034136978E-4</v>
      </c>
      <c r="AZD5" s="215">
        <f t="shared" si="21"/>
        <v>6.5273685787459179E-4</v>
      </c>
      <c r="AZE5" s="215">
        <f t="shared" si="21"/>
        <v>-2.3882427167509768E-4</v>
      </c>
      <c r="AZF5" s="215">
        <f t="shared" si="21"/>
        <v>7.915172172823226E-4</v>
      </c>
      <c r="AZG5" s="215">
        <f t="shared" si="21"/>
        <v>-3.5269473024202025E-4</v>
      </c>
      <c r="AZH5" s="215">
        <f t="shared" si="21"/>
        <v>1.0014362234807006E-3</v>
      </c>
      <c r="AZI5" s="215">
        <f t="shared" si="21"/>
        <v>-4.2367148726496495E-4</v>
      </c>
      <c r="AZJ5" s="215">
        <f t="shared" si="21"/>
        <v>7.3016359226230065E-4</v>
      </c>
      <c r="AZK5" s="215">
        <f t="shared" si="21"/>
        <v>-2.3846471434063599E-4</v>
      </c>
      <c r="AZL5" s="215">
        <f t="shared" si="21"/>
        <v>7.0132468484906951E-4</v>
      </c>
      <c r="AZM5" s="215">
        <f t="shared" si="21"/>
        <v>2.6681465986477804E-4</v>
      </c>
      <c r="AZN5" s="215">
        <f t="shared" si="21"/>
        <v>5.7972251564009092E-4</v>
      </c>
      <c r="AZO5" s="215">
        <f t="shared" si="21"/>
        <v>-3.5545192157426797E-5</v>
      </c>
      <c r="AZP5" s="215">
        <f t="shared" si="21"/>
        <v>1.347210669624177E-3</v>
      </c>
      <c r="AZQ5" s="215">
        <f t="shared" si="21"/>
        <v>2.1299178916645012E-4</v>
      </c>
      <c r="AZR5" s="215">
        <f t="shared" si="21"/>
        <v>5.5720983386620127E-4</v>
      </c>
      <c r="AZS5" s="215">
        <f t="shared" si="21"/>
        <v>2.4120488936518747E-4</v>
      </c>
      <c r="AZT5" s="215">
        <f t="shared" si="21"/>
        <v>-1.0284198506305131E-4</v>
      </c>
      <c r="AZU5" s="215">
        <f t="shared" si="21"/>
        <v>1.2058576307727442E-4</v>
      </c>
      <c r="AZV5" s="215">
        <f t="shared" si="21"/>
        <v>2.4114244780881755E-4</v>
      </c>
      <c r="AZW5" s="215">
        <f t="shared" si="21"/>
        <v>9.0406617055283078E-4</v>
      </c>
      <c r="AZX5" s="215">
        <f t="shared" si="21"/>
        <v>-7.2968396891404108E-4</v>
      </c>
      <c r="AZY5" s="215">
        <f t="shared" si="21"/>
        <v>6.7350092872242584E-4</v>
      </c>
      <c r="AZZ5" s="215">
        <f t="shared" si="21"/>
        <v>3.2235439145855693E-4</v>
      </c>
      <c r="BAA5" s="215">
        <f t="shared" si="21"/>
        <v>9.5612789450028046E-5</v>
      </c>
      <c r="BAB5" s="215">
        <f t="shared" si="21"/>
        <v>8.6397371253754685E-4</v>
      </c>
      <c r="BAC5" s="215">
        <f t="shared" si="21"/>
        <v>-1.6273968725677435E-4</v>
      </c>
      <c r="BAD5" s="215">
        <f t="shared" si="21"/>
        <v>6.9706383972500952E-4</v>
      </c>
      <c r="BAE5" s="215">
        <f t="shared" si="21"/>
        <v>7.9912026052730845E-4</v>
      </c>
      <c r="BAF5" s="215">
        <f t="shared" si="21"/>
        <v>-2.3671816758941144E-4</v>
      </c>
      <c r="BAG5" s="215">
        <f t="shared" si="21"/>
        <v>1.0389793971092853E-3</v>
      </c>
      <c r="BAH5" s="215">
        <f t="shared" si="21"/>
        <v>-1.4827157704477845E-4</v>
      </c>
      <c r="BAI5" s="215">
        <f t="shared" si="21"/>
        <v>9.3919257684804691E-4</v>
      </c>
      <c r="BAJ5" s="215">
        <f t="shared" si="21"/>
        <v>-1.3404447454568036E-4</v>
      </c>
      <c r="BAK5" s="215">
        <f t="shared" si="21"/>
        <v>1.6757805609455279E-3</v>
      </c>
      <c r="BAL5" s="215">
        <f t="shared" si="21"/>
        <v>6.9736726248126324E-4</v>
      </c>
      <c r="BAM5" s="215">
        <f t="shared" si="21"/>
        <v>2.4637216980094578E-5</v>
      </c>
      <c r="BAN5" s="215">
        <f t="shared" si="21"/>
        <v>2.7100271002700183E-4</v>
      </c>
      <c r="BAO5" s="215">
        <f t="shared" si="21"/>
        <v>1.4074248698925373E-5</v>
      </c>
      <c r="BAP5" s="215">
        <f t="shared" si="21"/>
        <v>6.4036930308808415E-4</v>
      </c>
      <c r="BAQ5" s="215">
        <f t="shared" si="21"/>
        <v>2.2855696166934614E-4</v>
      </c>
      <c r="BAR5" s="215">
        <f t="shared" si="21"/>
        <v>-5.6247319463631484E-5</v>
      </c>
      <c r="BAS5" s="215">
        <f t="shared" si="21"/>
        <v>3.0234634828896212E-4</v>
      </c>
      <c r="BAT5" s="215">
        <f t="shared" si="21"/>
        <v>-2.0384637012893503E-4</v>
      </c>
      <c r="BAU5" s="215">
        <f t="shared" si="21"/>
        <v>3.8668400885866205E-4</v>
      </c>
      <c r="BAV5" s="215">
        <f t="shared" si="21"/>
        <v>1.1244641225660601E-4</v>
      </c>
      <c r="BAW5" s="215">
        <f t="shared" si="21"/>
        <v>-1.05406658889029E-5</v>
      </c>
      <c r="BAX5" s="215">
        <f t="shared" si="21"/>
        <v>8.0812623634463066E-5</v>
      </c>
      <c r="BAY5" s="215">
        <f t="shared" si="21"/>
        <v>0</v>
      </c>
      <c r="BAZ5" s="215">
        <f t="shared" si="21"/>
        <v>-2.4593158885921618E-5</v>
      </c>
      <c r="BBA5" s="215">
        <f t="shared" si="21"/>
        <v>4.1809398331138503E-4</v>
      </c>
      <c r="BBB5" s="215">
        <f t="shared" si="21"/>
        <v>-1.0535779507270249E-5</v>
      </c>
      <c r="BBC5" s="215">
        <f t="shared" si="21"/>
        <v>3.6524420438222016E-4</v>
      </c>
      <c r="BBD5" s="215">
        <f t="shared" si="21"/>
        <v>-1.6149133739407073E-4</v>
      </c>
      <c r="BBE5" s="215">
        <f t="shared" si="21"/>
        <v>1.8258491076172945E-4</v>
      </c>
      <c r="BBF5" s="215">
        <f t="shared" si="21"/>
        <v>4.8797441469394798E-4</v>
      </c>
      <c r="BBG5" s="215">
        <f t="shared" ref="BBG5:BDR5" si="22">BBG7/BBF7-1</f>
        <v>-1.9298922769228621E-4</v>
      </c>
      <c r="BBH5" s="215">
        <f t="shared" si="22"/>
        <v>2.9480407812321197E-4</v>
      </c>
      <c r="BBI5" s="215">
        <f t="shared" si="22"/>
        <v>2.4559766191023513E-4</v>
      </c>
      <c r="BBJ5" s="215">
        <f t="shared" si="22"/>
        <v>1.8239918060669602E-4</v>
      </c>
      <c r="BBK5" s="215">
        <f t="shared" si="22"/>
        <v>1.0521110608441298E-4</v>
      </c>
      <c r="BBL5" s="215">
        <f t="shared" si="22"/>
        <v>1.4377338509174997E-4</v>
      </c>
      <c r="BBM5" s="215">
        <f t="shared" si="22"/>
        <v>3.6814720278255386E-4</v>
      </c>
      <c r="BBN5" s="215">
        <f t="shared" si="22"/>
        <v>-1.1916569990577663E-4</v>
      </c>
      <c r="BBO5" s="215">
        <f t="shared" si="22"/>
        <v>3.8558203608429764E-5</v>
      </c>
      <c r="BBP5" s="215">
        <f t="shared" si="22"/>
        <v>1.121649947073422E-4</v>
      </c>
      <c r="BBQ5" s="215">
        <f t="shared" si="22"/>
        <v>3.8552392701562965E-5</v>
      </c>
      <c r="BBR5" s="215">
        <f t="shared" si="22"/>
        <v>2.1027767166614808E-5</v>
      </c>
      <c r="BBS5" s="215">
        <f t="shared" si="22"/>
        <v>-1.0513662504374466E-5</v>
      </c>
      <c r="BBT5" s="215">
        <f t="shared" si="22"/>
        <v>9.462395738424334E-5</v>
      </c>
      <c r="BBU5" s="215">
        <f t="shared" si="22"/>
        <v>6.3076669691852771E-5</v>
      </c>
      <c r="BBV5" s="215">
        <f t="shared" si="22"/>
        <v>1.261453825533998E-4</v>
      </c>
      <c r="BBW5" s="215">
        <f t="shared" si="22"/>
        <v>1.6817262920398868E-4</v>
      </c>
      <c r="BBX5" s="215">
        <f t="shared" si="22"/>
        <v>2.8024058654319006E-5</v>
      </c>
      <c r="BBY5" s="215">
        <f t="shared" si="22"/>
        <v>-2.7672982411897085E-4</v>
      </c>
      <c r="BBZ5" s="215">
        <f t="shared" si="22"/>
        <v>1.7519393969123165E-4</v>
      </c>
      <c r="BCA5" s="215">
        <f t="shared" si="22"/>
        <v>-4.5542445559321187E-5</v>
      </c>
      <c r="BCB5" s="215">
        <f t="shared" si="22"/>
        <v>8.0578765743410941E-5</v>
      </c>
      <c r="BCC5" s="215">
        <f t="shared" si="22"/>
        <v>-8.0572273329138078E-5</v>
      </c>
      <c r="BCD5" s="215">
        <f t="shared" si="22"/>
        <v>5.2551368963094092E-5</v>
      </c>
      <c r="BCE5" s="215">
        <f t="shared" si="22"/>
        <v>-1.4012961989773309E-5</v>
      </c>
      <c r="BCF5" s="215">
        <f t="shared" si="22"/>
        <v>2.0669408574658377E-4</v>
      </c>
      <c r="BCG5" s="215">
        <f t="shared" si="22"/>
        <v>-2.0314880650085243E-4</v>
      </c>
      <c r="BCH5" s="215">
        <f t="shared" si="22"/>
        <v>-2.9077201722205182E-4</v>
      </c>
      <c r="BCI5" s="215">
        <f t="shared" si="22"/>
        <v>2.6632651630897897E-4</v>
      </c>
      <c r="BCJ5" s="215">
        <f t="shared" si="22"/>
        <v>-1.1561098654711E-4</v>
      </c>
      <c r="BCK5" s="215">
        <f t="shared" si="22"/>
        <v>2.2774493968258369E-4</v>
      </c>
      <c r="BCL5" s="215">
        <f t="shared" si="22"/>
        <v>7.0059410379741394E-6</v>
      </c>
      <c r="BCM5" s="215">
        <f t="shared" si="22"/>
        <v>6.3053027596238209E-5</v>
      </c>
      <c r="BCN5" s="215">
        <f t="shared" si="22"/>
        <v>-7.7059952643288021E-5</v>
      </c>
      <c r="BCO5" s="215">
        <f t="shared" si="22"/>
        <v>-4.2035940729268084E-5</v>
      </c>
      <c r="BCP5" s="215">
        <f t="shared" si="22"/>
        <v>1.0509426956017975E-5</v>
      </c>
      <c r="BCQ5" s="215">
        <f t="shared" si="22"/>
        <v>1.0859627059378596E-4</v>
      </c>
      <c r="BCR5" s="215">
        <f t="shared" si="22"/>
        <v>-7.0054502402938645E-5</v>
      </c>
      <c r="BCS5" s="215">
        <f t="shared" si="22"/>
        <v>-9.4580204012983948E-5</v>
      </c>
      <c r="BCT5" s="215">
        <f t="shared" si="22"/>
        <v>-5.2549527929990347E-5</v>
      </c>
      <c r="BCU5" s="215">
        <f t="shared" si="22"/>
        <v>-2.8027887748316438E-4</v>
      </c>
      <c r="BCV5" s="215">
        <f t="shared" si="22"/>
        <v>-1.0513404590906106E-5</v>
      </c>
      <c r="BCW5" s="215">
        <f t="shared" si="22"/>
        <v>-2.4881985792724048E-4</v>
      </c>
      <c r="BCX5" s="215">
        <f t="shared" si="22"/>
        <v>1.3670971269919008E-4</v>
      </c>
      <c r="BCY5" s="215">
        <f t="shared" si="22"/>
        <v>-1.0514694285268522E-4</v>
      </c>
      <c r="BCZ5" s="215">
        <f t="shared" si="22"/>
        <v>1.051579998945229E-5</v>
      </c>
      <c r="BDA5" s="215">
        <f t="shared" si="22"/>
        <v>-1.927876391576433E-4</v>
      </c>
      <c r="BDB5" s="215">
        <f t="shared" si="22"/>
        <v>1.6828347351105499E-4</v>
      </c>
      <c r="BDC5" s="215">
        <f t="shared" si="22"/>
        <v>1.4021263245789228E-5</v>
      </c>
      <c r="BDD5" s="215">
        <f t="shared" si="22"/>
        <v>-4.907373328422171E-5</v>
      </c>
      <c r="BDE5" s="215">
        <f t="shared" si="22"/>
        <v>-1.0516316064379527E-4</v>
      </c>
      <c r="BDF5" s="215">
        <f t="shared" si="22"/>
        <v>-1.472439095361322E-4</v>
      </c>
      <c r="BDG5" s="215">
        <f t="shared" si="22"/>
        <v>-1.0518970964124019E-4</v>
      </c>
      <c r="BDH5" s="215">
        <f t="shared" si="22"/>
        <v>-1.4728108595252198E-4</v>
      </c>
      <c r="BDI5" s="215">
        <f t="shared" si="22"/>
        <v>-1.5080998993421968E-4</v>
      </c>
      <c r="BDJ5" s="215">
        <f t="shared" si="22"/>
        <v>-9.4708927894981976E-5</v>
      </c>
      <c r="BDK5" s="215">
        <f t="shared" si="22"/>
        <v>-2.595972033664351E-4</v>
      </c>
      <c r="BDL5" s="215">
        <f t="shared" si="22"/>
        <v>1.3685026826149027E-4</v>
      </c>
      <c r="BDM5" s="215">
        <f t="shared" si="22"/>
        <v>-3.1576509883390891E-5</v>
      </c>
      <c r="BDN5" s="215">
        <f t="shared" si="22"/>
        <v>7.7189461533233583E-5</v>
      </c>
      <c r="BDO5" s="215">
        <f t="shared" si="22"/>
        <v>-1.6138368972229422E-4</v>
      </c>
      <c r="BDP5" s="215">
        <f t="shared" si="22"/>
        <v>-1.4386520181475237E-4</v>
      </c>
      <c r="BDQ5" s="215">
        <f t="shared" si="22"/>
        <v>8.7735306090852561E-5</v>
      </c>
      <c r="BDR5" s="215">
        <f t="shared" si="22"/>
        <v>6.6672983054516521E-5</v>
      </c>
      <c r="BDS5" s="215">
        <f t="shared" ref="BDS5:BGD5" si="23">BDS7/BDR7-1</f>
        <v>-1.7544352122200735E-5</v>
      </c>
      <c r="BDT5" s="215">
        <f t="shared" si="23"/>
        <v>-9.4741163632061642E-5</v>
      </c>
      <c r="BDU5" s="215">
        <f t="shared" si="23"/>
        <v>4.9129702414330012E-5</v>
      </c>
      <c r="BDV5" s="215">
        <f t="shared" si="23"/>
        <v>-2.807273646016073E-4</v>
      </c>
      <c r="BDW5" s="215">
        <f t="shared" si="23"/>
        <v>2.2815503310003038E-4</v>
      </c>
      <c r="BDX5" s="215">
        <f t="shared" si="23"/>
        <v>0</v>
      </c>
      <c r="BDY5" s="215">
        <f t="shared" si="23"/>
        <v>-2.8074214185158652E-5</v>
      </c>
      <c r="BDZ5" s="215">
        <f t="shared" si="23"/>
        <v>5.2640629441436104E-5</v>
      </c>
      <c r="BEA5" s="215">
        <f t="shared" si="23"/>
        <v>-8.0711383112386237E-5</v>
      </c>
      <c r="BEB5" s="215">
        <f t="shared" si="23"/>
        <v>9.124631943935313E-5</v>
      </c>
      <c r="BEC5" s="215">
        <f t="shared" si="23"/>
        <v>-8.0710533426398001E-5</v>
      </c>
      <c r="BED5" s="215">
        <f t="shared" si="23"/>
        <v>-7.0188737515075594E-5</v>
      </c>
      <c r="BEE5" s="215">
        <f t="shared" si="23"/>
        <v>2.4567782511919489E-5</v>
      </c>
      <c r="BEF5" s="215">
        <f t="shared" si="23"/>
        <v>1.4038387971870847E-5</v>
      </c>
      <c r="BEG5" s="215">
        <f t="shared" si="23"/>
        <v>4.9133668144296649E-5</v>
      </c>
      <c r="BEH5" s="215">
        <f t="shared" si="23"/>
        <v>1.754687648052311E-4</v>
      </c>
      <c r="BEI5" s="215">
        <f t="shared" si="23"/>
        <v>-1.2631534626195151E-4</v>
      </c>
      <c r="BEJ5" s="215">
        <f t="shared" si="23"/>
        <v>-3.1582825961162797E-5</v>
      </c>
      <c r="BEK5" s="215">
        <f t="shared" si="23"/>
        <v>1.2633529387007236E-4</v>
      </c>
      <c r="BEL5" s="215">
        <f t="shared" si="23"/>
        <v>-5.9650797215371476E-5</v>
      </c>
      <c r="BEM5" s="215">
        <f t="shared" si="23"/>
        <v>-2.1054478463011783E-5</v>
      </c>
      <c r="BEN5" s="215">
        <f t="shared" si="23"/>
        <v>2.8073229017877566E-5</v>
      </c>
      <c r="BEO5" s="215">
        <f t="shared" si="23"/>
        <v>-1.0527165350193712E-4</v>
      </c>
      <c r="BEP5" s="215">
        <f t="shared" si="23"/>
        <v>7.0188491193112768E-5</v>
      </c>
      <c r="BEQ5" s="215">
        <f t="shared" si="23"/>
        <v>-2.1405987359945922E-4</v>
      </c>
      <c r="BER5" s="215">
        <f t="shared" si="23"/>
        <v>8.4238310179562959E-5</v>
      </c>
      <c r="BES5" s="215">
        <f t="shared" si="23"/>
        <v>-3.5096339452422853E-6</v>
      </c>
      <c r="BET5" s="215">
        <f t="shared" si="23"/>
        <v>6.6683278992396566E-5</v>
      </c>
      <c r="BEU5" s="215">
        <f t="shared" si="23"/>
        <v>1.0528236731088825E-5</v>
      </c>
      <c r="BEV5" s="215">
        <f t="shared" si="23"/>
        <v>1.3335626125177136E-4</v>
      </c>
      <c r="BEW5" s="215">
        <f t="shared" si="23"/>
        <v>4.9124703058733843E-5</v>
      </c>
      <c r="BEX5" s="215">
        <f t="shared" si="23"/>
        <v>-7.3683434911209211E-5</v>
      </c>
      <c r="BEY5" s="215">
        <f t="shared" si="23"/>
        <v>7.3688864559828815E-5</v>
      </c>
      <c r="BEZ5" s="215">
        <f t="shared" si="23"/>
        <v>-6.6665964919665477E-5</v>
      </c>
      <c r="BFA5" s="215">
        <f t="shared" si="23"/>
        <v>2.1053813547444733E-5</v>
      </c>
      <c r="BFB5" s="215">
        <f t="shared" si="23"/>
        <v>-6.6669005929997915E-5</v>
      </c>
      <c r="BFC5" s="215">
        <f t="shared" si="23"/>
        <v>2.807303199259259E-5</v>
      </c>
      <c r="BFD5" s="215">
        <f t="shared" si="23"/>
        <v>7.0180609799130877E-6</v>
      </c>
      <c r="BFE5" s="215">
        <f t="shared" si="23"/>
        <v>0</v>
      </c>
      <c r="BFF5" s="215">
        <f t="shared" si="23"/>
        <v>3.8599064499100777E-5</v>
      </c>
      <c r="BFG5" s="215">
        <f t="shared" si="23"/>
        <v>-2.4562092971081029E-5</v>
      </c>
      <c r="BFH5" s="215">
        <f t="shared" si="23"/>
        <v>4.5616435952799961E-5</v>
      </c>
      <c r="BFI5" s="215">
        <f t="shared" si="23"/>
        <v>-2.8070372423694145E-5</v>
      </c>
      <c r="BFJ5" s="215">
        <f t="shared" si="23"/>
        <v>-1.1579353661528291E-4</v>
      </c>
      <c r="BFK5" s="215">
        <f t="shared" si="23"/>
        <v>-3.5093014033815706E-5</v>
      </c>
      <c r="BFL5" s="215">
        <f t="shared" si="23"/>
        <v>1.4037698238711371E-5</v>
      </c>
      <c r="BFM5" s="215">
        <f t="shared" si="23"/>
        <v>1.4037501184338552E-5</v>
      </c>
      <c r="BFN5" s="215">
        <f t="shared" si="23"/>
        <v>9.826112895017225E-5</v>
      </c>
      <c r="BFO5" s="215">
        <f t="shared" si="23"/>
        <v>1.052694371250773E-5</v>
      </c>
      <c r="BFP5" s="215">
        <f t="shared" si="23"/>
        <v>9.1232551774345083E-5</v>
      </c>
      <c r="BFQ5" s="215">
        <f t="shared" si="23"/>
        <v>2.456036938802697E-5</v>
      </c>
      <c r="BFR5" s="215">
        <f t="shared" si="23"/>
        <v>-3.8593918300189323E-5</v>
      </c>
      <c r="BFS5" s="215">
        <f t="shared" si="23"/>
        <v>-2.1052040644509162E-5</v>
      </c>
      <c r="BFT5" s="215">
        <f t="shared" si="23"/>
        <v>-1.2631490305337056E-4</v>
      </c>
      <c r="BFU5" s="215">
        <f t="shared" si="23"/>
        <v>2.1055143420545264E-5</v>
      </c>
      <c r="BFV5" s="215">
        <f t="shared" si="23"/>
        <v>-4.2109400221757021E-5</v>
      </c>
      <c r="BFW5" s="215">
        <f t="shared" si="23"/>
        <v>-9.1240875912279584E-5</v>
      </c>
      <c r="BFX5" s="215">
        <f t="shared" si="23"/>
        <v>1.474025563814596E-4</v>
      </c>
      <c r="BFY5" s="215">
        <f t="shared" si="23"/>
        <v>-1.2632642748866552E-4</v>
      </c>
      <c r="BFZ5" s="215">
        <f t="shared" si="23"/>
        <v>1.4388994174208136E-4</v>
      </c>
      <c r="BGA5" s="215">
        <f t="shared" si="23"/>
        <v>-5.614409381671237E-5</v>
      </c>
      <c r="BGB5" s="215">
        <f t="shared" si="23"/>
        <v>1.193128980749858E-4</v>
      </c>
      <c r="BGC5" s="215">
        <f t="shared" si="23"/>
        <v>7.017568482758918E-6</v>
      </c>
      <c r="BGD5" s="215">
        <f t="shared" si="23"/>
        <v>-7.0175192369292816E-6</v>
      </c>
      <c r="BGE5" s="215">
        <f t="shared" ref="BGE5:BIP5" si="24">BGE7/BGD7-1</f>
        <v>-1.0526352724038457E-4</v>
      </c>
      <c r="BGF5" s="215">
        <f t="shared" si="24"/>
        <v>-3.1582382645223284E-5</v>
      </c>
      <c r="BGG5" s="215">
        <f t="shared" si="24"/>
        <v>-9.8259404828660024E-5</v>
      </c>
      <c r="BGH5" s="215">
        <f t="shared" si="24"/>
        <v>5.9663358274786304E-5</v>
      </c>
      <c r="BGI5" s="215">
        <f t="shared" si="24"/>
        <v>-7.7206798409501509E-5</v>
      </c>
      <c r="BGJ5" s="215">
        <f t="shared" si="24"/>
        <v>1.544255195191635E-4</v>
      </c>
      <c r="BGK5" s="215">
        <f t="shared" si="24"/>
        <v>5.6146063985407224E-5</v>
      </c>
      <c r="BGL5" s="215">
        <f t="shared" si="24"/>
        <v>-2.1755378315502227E-4</v>
      </c>
      <c r="BGM5" s="215">
        <f t="shared" si="24"/>
        <v>7.0193910678195692E-5</v>
      </c>
      <c r="BGN5" s="215">
        <f t="shared" si="24"/>
        <v>-3.8603941111325923E-5</v>
      </c>
      <c r="BGO5" s="215">
        <f t="shared" si="24"/>
        <v>7.3701278190840824E-5</v>
      </c>
      <c r="BGP5" s="215">
        <f t="shared" si="24"/>
        <v>-2.4565282237598574E-5</v>
      </c>
      <c r="BGQ5" s="215">
        <f t="shared" si="24"/>
        <v>-3.5094122436962749E-6</v>
      </c>
      <c r="BGR5" s="215">
        <f t="shared" si="24"/>
        <v>1.1230158590902484E-4</v>
      </c>
      <c r="BGS5" s="215">
        <f t="shared" si="24"/>
        <v>-1.2632509763876865E-4</v>
      </c>
      <c r="BGT5" s="215">
        <f t="shared" si="24"/>
        <v>1.8600211270336509E-4</v>
      </c>
      <c r="BGU5" s="215">
        <f t="shared" si="24"/>
        <v>-2.1052927058562432E-5</v>
      </c>
      <c r="BGV5" s="215">
        <f t="shared" si="24"/>
        <v>-3.5088950489425841E-5</v>
      </c>
      <c r="BGW5" s="215">
        <f t="shared" si="24"/>
        <v>-9.8252508948015738E-5</v>
      </c>
      <c r="BGX5" s="215">
        <f t="shared" si="24"/>
        <v>7.3696622589158878E-5</v>
      </c>
      <c r="BGY5" s="215">
        <f t="shared" si="24"/>
        <v>-5.9654774312023484E-5</v>
      </c>
      <c r="BGZ5" s="215">
        <f t="shared" si="24"/>
        <v>1.0527941155835663E-4</v>
      </c>
      <c r="BHA5" s="215">
        <f t="shared" si="24"/>
        <v>-1.8597404784803651E-4</v>
      </c>
      <c r="BHB5" s="215">
        <f t="shared" si="24"/>
        <v>1.6846065566289425E-4</v>
      </c>
      <c r="BHC5" s="215">
        <f t="shared" si="24"/>
        <v>-7.0180117270890463E-6</v>
      </c>
      <c r="BHD5" s="215">
        <f t="shared" si="24"/>
        <v>-5.6144487839415724E-5</v>
      </c>
      <c r="BHE5" s="215">
        <f t="shared" si="24"/>
        <v>6.3166095247479959E-5</v>
      </c>
      <c r="BHF5" s="215">
        <f t="shared" si="24"/>
        <v>-4.9126082089623324E-5</v>
      </c>
      <c r="BHG5" s="215">
        <f t="shared" si="24"/>
        <v>7.018356511445667E-5</v>
      </c>
      <c r="BHH5" s="215">
        <f t="shared" si="24"/>
        <v>-3.8598251849930598E-5</v>
      </c>
      <c r="BHI5" s="215">
        <f t="shared" si="24"/>
        <v>-9.474482061666567E-5</v>
      </c>
      <c r="BHJ5" s="215">
        <f t="shared" si="24"/>
        <v>1.6494179660231367E-4</v>
      </c>
      <c r="BHK5" s="215">
        <f t="shared" si="24"/>
        <v>-9.8246992940365097E-5</v>
      </c>
      <c r="BHL5" s="215">
        <f t="shared" si="24"/>
        <v>5.6146655063038509E-5</v>
      </c>
      <c r="BHM5" s="215">
        <f t="shared" si="24"/>
        <v>-3.508968924648137E-6</v>
      </c>
      <c r="BHN5" s="215">
        <f t="shared" si="24"/>
        <v>5.6143699799671154E-5</v>
      </c>
      <c r="BHO5" s="215">
        <f t="shared" si="24"/>
        <v>-3.1579058171971042E-5</v>
      </c>
      <c r="BHP5" s="215">
        <f t="shared" si="24"/>
        <v>5.6142320783214572E-5</v>
      </c>
      <c r="BHQ5" s="215">
        <f t="shared" si="24"/>
        <v>-1.4034792249928429E-5</v>
      </c>
      <c r="BHR5" s="215">
        <f t="shared" si="24"/>
        <v>1.0526241921104962E-4</v>
      </c>
      <c r="BHS5" s="215">
        <f t="shared" si="24"/>
        <v>-1.0875971820700769E-4</v>
      </c>
      <c r="BHT5" s="215">
        <f t="shared" si="24"/>
        <v>-1.4035038473747541E-5</v>
      </c>
      <c r="BHU5" s="215">
        <f t="shared" si="24"/>
        <v>1.0877307480439136E-4</v>
      </c>
      <c r="BHV5" s="215">
        <f t="shared" si="24"/>
        <v>-9.8235962782688979E-5</v>
      </c>
      <c r="BHW5" s="215">
        <f t="shared" si="24"/>
        <v>-1.2982456140342435E-4</v>
      </c>
      <c r="BHX5" s="215">
        <f t="shared" si="24"/>
        <v>2.1055365082567334E-5</v>
      </c>
      <c r="BHY5" s="215">
        <f t="shared" si="24"/>
        <v>3.8600689899581653E-5</v>
      </c>
      <c r="BHZ5" s="215">
        <f t="shared" si="24"/>
        <v>-1.0527054530196089E-5</v>
      </c>
      <c r="BIA5" s="215">
        <f t="shared" si="24"/>
        <v>8.421732280150529E-5</v>
      </c>
      <c r="BIB5" s="215">
        <f t="shared" si="24"/>
        <v>-1.4035038473747541E-5</v>
      </c>
      <c r="BIC5" s="215">
        <f t="shared" si="24"/>
        <v>-6.6667368428308116E-5</v>
      </c>
      <c r="BID5" s="215">
        <f t="shared" si="24"/>
        <v>-1.4036171213316351E-5</v>
      </c>
      <c r="BIE5" s="215">
        <f t="shared" si="24"/>
        <v>8.4218209380537701E-5</v>
      </c>
      <c r="BIF5" s="215">
        <f t="shared" si="24"/>
        <v>2.8070372423583123E-5</v>
      </c>
      <c r="BIG5" s="215">
        <f t="shared" si="24"/>
        <v>-1.9297839343723755E-4</v>
      </c>
      <c r="BIH5" s="215">
        <f t="shared" si="24"/>
        <v>6.3168755329856552E-5</v>
      </c>
      <c r="BII5" s="215">
        <f t="shared" si="24"/>
        <v>4.2109843526816348E-5</v>
      </c>
      <c r="BIJ5" s="215">
        <f t="shared" si="24"/>
        <v>1.5790526385983661E-4</v>
      </c>
      <c r="BIK5" s="215">
        <f t="shared" si="24"/>
        <v>-1.7191414116612957E-4</v>
      </c>
      <c r="BIL5" s="215">
        <f t="shared" si="24"/>
        <v>-1.0527165350215917E-5</v>
      </c>
      <c r="BIM5" s="215">
        <f t="shared" si="24"/>
        <v>2.105455234535647E-5</v>
      </c>
      <c r="BIN5" s="215">
        <f t="shared" si="24"/>
        <v>-6.6671345357538492E-5</v>
      </c>
      <c r="BIO5" s="215">
        <f t="shared" si="24"/>
        <v>-5.6148034292546889E-5</v>
      </c>
      <c r="BIP5" s="215">
        <f t="shared" si="24"/>
        <v>-1.824913579813181E-4</v>
      </c>
      <c r="BIQ5" s="215">
        <f t="shared" ref="BIQ5:BLB5" si="25">BIQ7/BIP7-1</f>
        <v>1.6848430814375703E-4</v>
      </c>
      <c r="BIR5" s="215">
        <f t="shared" si="25"/>
        <v>-5.9661473778782614E-5</v>
      </c>
      <c r="BIS5" s="215">
        <f t="shared" si="25"/>
        <v>-1.9654363970744715E-4</v>
      </c>
      <c r="BIT5" s="215">
        <f t="shared" si="25"/>
        <v>2.4572784588006158E-5</v>
      </c>
      <c r="BIU5" s="215">
        <f t="shared" si="25"/>
        <v>1.7551557700756781E-4</v>
      </c>
      <c r="BIV5" s="215">
        <f t="shared" si="25"/>
        <v>-7.370360621217209E-5</v>
      </c>
      <c r="BIW5" s="215">
        <f t="shared" si="25"/>
        <v>-3.1589588071812003E-5</v>
      </c>
      <c r="BIX5" s="215">
        <f t="shared" si="25"/>
        <v>-9.828182312776601E-5</v>
      </c>
      <c r="BIY5" s="215">
        <f t="shared" si="25"/>
        <v>8.0739432787968468E-5</v>
      </c>
      <c r="BIZ5" s="215">
        <f t="shared" si="25"/>
        <v>2.3517848994347723E-4</v>
      </c>
      <c r="BJA5" s="215">
        <f t="shared" si="25"/>
        <v>-2.7021620805944835E-4</v>
      </c>
      <c r="BJB5" s="215">
        <f t="shared" si="25"/>
        <v>-3.5102499298389489E-6</v>
      </c>
      <c r="BJC5" s="215">
        <f t="shared" si="25"/>
        <v>8.4246294040690728E-5</v>
      </c>
      <c r="BJD5" s="215">
        <f t="shared" si="25"/>
        <v>-2.4569765850190883E-5</v>
      </c>
      <c r="BJE5" s="215">
        <f t="shared" si="25"/>
        <v>4.9140739076580786E-5</v>
      </c>
      <c r="BJF5" s="215">
        <f t="shared" si="25"/>
        <v>1.0880628970544315E-4</v>
      </c>
      <c r="BJG5" s="215">
        <f t="shared" si="25"/>
        <v>-8.0718464524287548E-5</v>
      </c>
      <c r="BJH5" s="215">
        <f t="shared" si="25"/>
        <v>-1.0529345285226199E-5</v>
      </c>
      <c r="BJI5" s="215">
        <f t="shared" si="25"/>
        <v>1.7549093589308562E-4</v>
      </c>
      <c r="BJJ5" s="215">
        <f t="shared" si="25"/>
        <v>-2.8424543364968802E-4</v>
      </c>
      <c r="BJK5" s="215">
        <f t="shared" si="25"/>
        <v>1.8253043343952058E-4</v>
      </c>
      <c r="BJL5" s="215">
        <f t="shared" si="25"/>
        <v>-1.0528680124666234E-4</v>
      </c>
      <c r="BJM5" s="215">
        <f t="shared" si="25"/>
        <v>7.0198591816339473E-5</v>
      </c>
      <c r="BJN5" s="215">
        <f t="shared" si="25"/>
        <v>7.7213030751810408E-5</v>
      </c>
      <c r="BJO5" s="215">
        <f t="shared" si="25"/>
        <v>-2.1407414686192006E-4</v>
      </c>
      <c r="BJP5" s="215">
        <f t="shared" si="25"/>
        <v>3.3346554949864604E-4</v>
      </c>
      <c r="BJQ5" s="215">
        <f t="shared" si="25"/>
        <v>-3.2282740664324461E-4</v>
      </c>
      <c r="BJR5" s="215">
        <f t="shared" si="25"/>
        <v>9.126329460484861E-5</v>
      </c>
      <c r="BJS5" s="215">
        <f t="shared" si="25"/>
        <v>2.1058838394427681E-5</v>
      </c>
      <c r="BJT5" s="215">
        <f t="shared" si="25"/>
        <v>-1.5793796196850174E-4</v>
      </c>
      <c r="BJU5" s="215">
        <f t="shared" si="25"/>
        <v>5.9674877227688938E-5</v>
      </c>
      <c r="BJV5" s="215">
        <f t="shared" si="25"/>
        <v>-3.1590696890848591E-5</v>
      </c>
      <c r="BJW5" s="215">
        <f t="shared" si="25"/>
        <v>8.7754708040010954E-5</v>
      </c>
      <c r="BJX5" s="215">
        <f t="shared" si="25"/>
        <v>3.1588922817737952E-5</v>
      </c>
      <c r="BJY5" s="215">
        <f t="shared" si="25"/>
        <v>-8.072469719466735E-5</v>
      </c>
      <c r="BJZ5" s="215">
        <f t="shared" si="25"/>
        <v>4.9140739076580786E-5</v>
      </c>
      <c r="BKA5" s="215">
        <f t="shared" si="25"/>
        <v>-1.6496437471480441E-4</v>
      </c>
      <c r="BKB5" s="215">
        <f t="shared" si="25"/>
        <v>1.7903343010483574E-4</v>
      </c>
      <c r="BKC5" s="215">
        <f t="shared" si="25"/>
        <v>-1.2986374835910475E-4</v>
      </c>
      <c r="BKD5" s="215">
        <f t="shared" si="25"/>
        <v>-1.5094233651713473E-4</v>
      </c>
      <c r="BKE5" s="215">
        <f t="shared" si="25"/>
        <v>1.2638940575904201E-4</v>
      </c>
      <c r="BKF5" s="215">
        <f t="shared" si="25"/>
        <v>4.5634850984743736E-5</v>
      </c>
      <c r="BKG5" s="215">
        <f t="shared" si="25"/>
        <v>1.0179617597394497E-4</v>
      </c>
      <c r="BKH5" s="215">
        <f t="shared" si="25"/>
        <v>-1.4039422698952642E-5</v>
      </c>
      <c r="BKI5" s="215">
        <f t="shared" si="25"/>
        <v>2.807923961412051E-5</v>
      </c>
      <c r="BKJ5" s="215">
        <f t="shared" si="25"/>
        <v>-2.070785775455386E-4</v>
      </c>
      <c r="BKK5" s="215">
        <f t="shared" si="25"/>
        <v>7.0210667106662683E-5</v>
      </c>
      <c r="BKL5" s="215">
        <f t="shared" si="25"/>
        <v>-3.1592582061756858E-5</v>
      </c>
      <c r="BKM5" s="215">
        <f t="shared" si="25"/>
        <v>1.4041591193114655E-4</v>
      </c>
      <c r="BKN5" s="215">
        <f t="shared" si="25"/>
        <v>3.5099049517706149E-5</v>
      </c>
      <c r="BKO5" s="215">
        <f t="shared" si="25"/>
        <v>-2.0005756042074108E-4</v>
      </c>
      <c r="BKP5" s="215">
        <f t="shared" si="25"/>
        <v>2.281814639419899E-4</v>
      </c>
      <c r="BKQ5" s="215">
        <f t="shared" si="25"/>
        <v>-1.8601321044764418E-4</v>
      </c>
      <c r="BKR5" s="215">
        <f t="shared" si="25"/>
        <v>1.5796512832033649E-4</v>
      </c>
      <c r="BKS5" s="215">
        <f t="shared" si="25"/>
        <v>2.8078254094232591E-5</v>
      </c>
      <c r="BKT5" s="215">
        <f t="shared" si="25"/>
        <v>-2.4918750833546888E-4</v>
      </c>
      <c r="BKU5" s="215">
        <f t="shared" si="25"/>
        <v>1.720173421564386E-4</v>
      </c>
      <c r="BKV5" s="215">
        <f t="shared" si="25"/>
        <v>-1.8953752843064997E-4</v>
      </c>
      <c r="BKW5" s="215">
        <f t="shared" si="25"/>
        <v>1.7553098121814159E-4</v>
      </c>
      <c r="BKX5" s="215">
        <f t="shared" si="25"/>
        <v>-3.5100035100654736E-6</v>
      </c>
      <c r="BKY5" s="215">
        <f t="shared" si="25"/>
        <v>-1.4742066486705951E-4</v>
      </c>
      <c r="BKZ5" s="215">
        <f t="shared" si="25"/>
        <v>6.6700133751318447E-5</v>
      </c>
      <c r="BLA5" s="215">
        <f t="shared" si="25"/>
        <v>-1.0530897653726612E-4</v>
      </c>
      <c r="BLB5" s="215">
        <f t="shared" si="25"/>
        <v>2.1064013537142046E-4</v>
      </c>
      <c r="BLC5" s="215">
        <f t="shared" ref="BLC5:BNN5" si="26">BLC7/BLB7-1</f>
        <v>1.4741704281417967E-4</v>
      </c>
      <c r="BLD5" s="215">
        <f t="shared" si="26"/>
        <v>-3.0882827744016517E-4</v>
      </c>
      <c r="BLE5" s="215">
        <f t="shared" si="26"/>
        <v>2.211612722038403E-4</v>
      </c>
      <c r="BLF5" s="215">
        <f t="shared" si="26"/>
        <v>-1.8250544884057529E-4</v>
      </c>
      <c r="BLG5" s="215">
        <f t="shared" si="26"/>
        <v>1.1584190738966882E-4</v>
      </c>
      <c r="BLH5" s="215">
        <f t="shared" si="26"/>
        <v>8.0728947294606002E-5</v>
      </c>
      <c r="BLI5" s="215">
        <f t="shared" si="26"/>
        <v>-2.597156464637651E-4</v>
      </c>
      <c r="BLJ5" s="215">
        <f t="shared" si="26"/>
        <v>6.6701070376540272E-5</v>
      </c>
      <c r="BLK5" s="215">
        <f t="shared" si="26"/>
        <v>-4.9144879103568684E-5</v>
      </c>
      <c r="BLL5" s="215">
        <f t="shared" si="26"/>
        <v>1.8956813570270015E-4</v>
      </c>
      <c r="BLM5" s="215">
        <f t="shared" si="26"/>
        <v>3.5098556747215071E-5</v>
      </c>
      <c r="BLN5" s="215">
        <f t="shared" si="26"/>
        <v>-1.7548662440858287E-5</v>
      </c>
      <c r="BLO5" s="215">
        <f t="shared" si="26"/>
        <v>2.8078352642957327E-5</v>
      </c>
      <c r="BLP5" s="215">
        <f t="shared" si="26"/>
        <v>-2.2111081863651627E-4</v>
      </c>
      <c r="BLQ5" s="215">
        <f t="shared" si="26"/>
        <v>2.0360736075719643E-4</v>
      </c>
      <c r="BLR5" s="215">
        <f t="shared" si="26"/>
        <v>7.0195142496398688E-6</v>
      </c>
      <c r="BLS5" s="215">
        <f t="shared" si="26"/>
        <v>-2.491910066613201E-4</v>
      </c>
      <c r="BLT5" s="215">
        <f t="shared" si="26"/>
        <v>2.352106890970429E-4</v>
      </c>
      <c r="BLU5" s="215">
        <f t="shared" si="26"/>
        <v>-1.8952821513551488E-4</v>
      </c>
      <c r="BLV5" s="215">
        <f t="shared" si="26"/>
        <v>1.8605369579871578E-4</v>
      </c>
      <c r="BLW5" s="215">
        <f t="shared" si="26"/>
        <v>-2.8078352643068349E-5</v>
      </c>
      <c r="BLX5" s="215">
        <f t="shared" si="26"/>
        <v>-2.2112323584022597E-4</v>
      </c>
      <c r="BLY5" s="215">
        <f t="shared" si="26"/>
        <v>2.5978950029137415E-4</v>
      </c>
      <c r="BLZ5" s="215">
        <f t="shared" si="26"/>
        <v>-1.6846834199069072E-4</v>
      </c>
      <c r="BMA5" s="215">
        <f t="shared" si="26"/>
        <v>6.6696621640716103E-5</v>
      </c>
      <c r="BMB5" s="215">
        <f t="shared" si="26"/>
        <v>6.6692173497973073E-5</v>
      </c>
      <c r="BMC5" s="215">
        <f t="shared" si="26"/>
        <v>-2.1761257941099732E-4</v>
      </c>
      <c r="BMD5" s="215">
        <f t="shared" si="26"/>
        <v>3.1595798460926083E-4</v>
      </c>
      <c r="BME5" s="215">
        <f t="shared" si="26"/>
        <v>-1.7196723497747701E-4</v>
      </c>
      <c r="BMF5" s="215">
        <f t="shared" si="26"/>
        <v>1.1934472724473011E-4</v>
      </c>
      <c r="BMG5" s="215">
        <f t="shared" si="26"/>
        <v>5.6155522720091611E-5</v>
      </c>
      <c r="BMH5" s="215">
        <f t="shared" si="26"/>
        <v>-3.2989517054526907E-4</v>
      </c>
      <c r="BMI5" s="215">
        <f t="shared" si="26"/>
        <v>2.9138654355898019E-4</v>
      </c>
      <c r="BMJ5" s="215">
        <f t="shared" si="26"/>
        <v>-1.649539532795341E-4</v>
      </c>
      <c r="BMK5" s="215">
        <f t="shared" si="26"/>
        <v>3.2294185993442248E-4</v>
      </c>
      <c r="BML5" s="215">
        <f t="shared" si="26"/>
        <v>-8.77276092823287E-5</v>
      </c>
      <c r="BMM5" s="215">
        <f t="shared" si="26"/>
        <v>-3.4743181212015806E-4</v>
      </c>
      <c r="BMN5" s="215">
        <f t="shared" si="26"/>
        <v>1.6851033354514655E-4</v>
      </c>
      <c r="BMO5" s="215">
        <f t="shared" si="26"/>
        <v>-1.3689157835983234E-4</v>
      </c>
      <c r="BMP5" s="215">
        <f t="shared" si="26"/>
        <v>1.2286823610363484E-4</v>
      </c>
      <c r="BMQ5" s="215">
        <f t="shared" si="26"/>
        <v>6.3181615554075421E-5</v>
      </c>
      <c r="BMR5" s="215">
        <f t="shared" si="26"/>
        <v>-2.1410194762583323E-4</v>
      </c>
      <c r="BMS5" s="215">
        <f t="shared" si="26"/>
        <v>1.8957345971570838E-4</v>
      </c>
      <c r="BMT5" s="215">
        <f t="shared" si="26"/>
        <v>-6.6689130373775996E-5</v>
      </c>
      <c r="BMU5" s="215">
        <f t="shared" si="26"/>
        <v>8.0734331396881132E-5</v>
      </c>
      <c r="BMV5" s="215">
        <f t="shared" si="26"/>
        <v>2.4569334662549736E-5</v>
      </c>
      <c r="BMW5" s="215">
        <f t="shared" si="26"/>
        <v>-2.4217749153254697E-4</v>
      </c>
      <c r="BMX5" s="215">
        <f t="shared" si="26"/>
        <v>2.3170414890838487E-4</v>
      </c>
      <c r="BMY5" s="215">
        <f t="shared" si="26"/>
        <v>-1.9655191778511494E-4</v>
      </c>
      <c r="BMZ5" s="215">
        <f t="shared" si="26"/>
        <v>2.527592889038921E-4</v>
      </c>
      <c r="BNA5" s="215">
        <f t="shared" si="26"/>
        <v>-1.2985736747539445E-4</v>
      </c>
      <c r="BNB5" s="215">
        <f t="shared" si="26"/>
        <v>1.1934388941736707E-4</v>
      </c>
      <c r="BNC5" s="215">
        <f t="shared" si="26"/>
        <v>-2.105817320346981E-4</v>
      </c>
      <c r="BND5" s="215">
        <f t="shared" si="26"/>
        <v>9.1271303950923866E-5</v>
      </c>
      <c r="BNE5" s="215">
        <f t="shared" si="26"/>
        <v>1.4391469017982494E-4</v>
      </c>
      <c r="BNF5" s="215">
        <f t="shared" si="26"/>
        <v>-1.193267165500167E-4</v>
      </c>
      <c r="BNG5" s="215">
        <f t="shared" si="26"/>
        <v>1.7550140752131682E-4</v>
      </c>
      <c r="BNH5" s="215">
        <f t="shared" si="26"/>
        <v>-2.66715330516476E-4</v>
      </c>
      <c r="BNI5" s="215">
        <f t="shared" si="26"/>
        <v>1.123311522368553E-4</v>
      </c>
      <c r="BNJ5" s="215">
        <f t="shared" si="26"/>
        <v>5.615926768309798E-5</v>
      </c>
      <c r="BNK5" s="215">
        <f t="shared" si="26"/>
        <v>-2.6674154148520479E-4</v>
      </c>
      <c r="BNL5" s="215">
        <f t="shared" si="26"/>
        <v>3.019196472455743E-4</v>
      </c>
      <c r="BNM5" s="215">
        <f t="shared" si="26"/>
        <v>-1.9653950093023731E-4</v>
      </c>
      <c r="BNN5" s="215">
        <f t="shared" si="26"/>
        <v>1.6498522153662876E-4</v>
      </c>
      <c r="BNO5" s="215">
        <f t="shared" ref="BNO5:BPZ5" si="27">BNO7/BNN7-1</f>
        <v>-2.5270162606483293E-4</v>
      </c>
      <c r="BNP5" s="215">
        <f t="shared" si="27"/>
        <v>2.913824517551955E-4</v>
      </c>
      <c r="BNQ5" s="215">
        <f t="shared" si="27"/>
        <v>-2.702399168924563E-4</v>
      </c>
      <c r="BNR5" s="215">
        <f t="shared" si="27"/>
        <v>2.0010180618190709E-4</v>
      </c>
      <c r="BNS5" s="215">
        <f t="shared" si="27"/>
        <v>6.3177402145342398E-5</v>
      </c>
      <c r="BNT5" s="215">
        <f t="shared" si="27"/>
        <v>-2.2812620643675174E-4</v>
      </c>
      <c r="BNU5" s="215">
        <f t="shared" si="27"/>
        <v>1.5445912976330689E-4</v>
      </c>
      <c r="BNV5" s="215">
        <f t="shared" si="27"/>
        <v>-9.8276993706791771E-5</v>
      </c>
      <c r="BNW5" s="215">
        <f t="shared" si="27"/>
        <v>1.9306306843924759E-4</v>
      </c>
      <c r="BNX5" s="215">
        <f t="shared" si="27"/>
        <v>-1.5091108178688639E-4</v>
      </c>
      <c r="BNY5" s="215">
        <f t="shared" si="27"/>
        <v>-1.2987332086078496E-4</v>
      </c>
      <c r="BNZ5" s="215">
        <f t="shared" si="27"/>
        <v>2.387171061868365E-4</v>
      </c>
      <c r="BOA5" s="215">
        <f t="shared" si="27"/>
        <v>-1.8952422400353441E-4</v>
      </c>
      <c r="BOB5" s="215">
        <f t="shared" si="27"/>
        <v>2.071120160074269E-4</v>
      </c>
      <c r="BOC5" s="215">
        <f t="shared" si="27"/>
        <v>-3.5096462627448588E-5</v>
      </c>
      <c r="BOD5" s="215">
        <f t="shared" si="27"/>
        <v>1.4039077772975972E-5</v>
      </c>
      <c r="BOE5" s="215">
        <f t="shared" si="27"/>
        <v>-2.386609715606669E-4</v>
      </c>
      <c r="BOF5" s="215">
        <f t="shared" si="27"/>
        <v>1.4393287813097011E-4</v>
      </c>
      <c r="BOG5" s="215">
        <f t="shared" si="27"/>
        <v>5.2650791867892011E-5</v>
      </c>
      <c r="BOH5" s="215">
        <f t="shared" si="27"/>
        <v>-1.6847366370553729E-4</v>
      </c>
      <c r="BOI5" s="215">
        <f t="shared" si="27"/>
        <v>5.9677810035019263E-5</v>
      </c>
      <c r="BOJ5" s="215">
        <f t="shared" si="27"/>
        <v>1.8955349620886075E-4</v>
      </c>
      <c r="BOK5" s="215">
        <f t="shared" si="27"/>
        <v>4.9134185460486535E-5</v>
      </c>
      <c r="BOL5" s="215">
        <f t="shared" si="27"/>
        <v>-2.7724356724734278E-4</v>
      </c>
      <c r="BOM5" s="215">
        <f t="shared" si="27"/>
        <v>2.0360235757488354E-4</v>
      </c>
      <c r="BON5" s="215">
        <f t="shared" si="27"/>
        <v>-1.8250288670429438E-4</v>
      </c>
      <c r="BOO5" s="215">
        <f t="shared" si="27"/>
        <v>2.8082492321201968E-4</v>
      </c>
      <c r="BOP5" s="215">
        <f t="shared" si="27"/>
        <v>-5.2639890509076359E-5</v>
      </c>
      <c r="BOQ5" s="215">
        <f t="shared" si="27"/>
        <v>-2.7023232961320698E-4</v>
      </c>
      <c r="BOR5" s="215">
        <f t="shared" si="27"/>
        <v>2.7732629369214834E-4</v>
      </c>
      <c r="BOS5" s="215">
        <f t="shared" si="27"/>
        <v>-1.4739841792366093E-4</v>
      </c>
      <c r="BOT5" s="215">
        <f t="shared" si="27"/>
        <v>3.0537030537036713E-4</v>
      </c>
      <c r="BOU5" s="215">
        <f t="shared" si="27"/>
        <v>-1.3684834746841013E-4</v>
      </c>
      <c r="BOV5" s="215">
        <f t="shared" si="27"/>
        <v>-8.422589384737833E-5</v>
      </c>
      <c r="BOW5" s="215">
        <f t="shared" si="27"/>
        <v>1.5793685333642671E-4</v>
      </c>
      <c r="BOX5" s="215">
        <f t="shared" si="27"/>
        <v>-2.1405837126142746E-4</v>
      </c>
      <c r="BOY5" s="215">
        <f t="shared" si="27"/>
        <v>1.5794572283001074E-4</v>
      </c>
      <c r="BOZ5" s="215">
        <f t="shared" si="27"/>
        <v>7.0187013296862943E-6</v>
      </c>
      <c r="BPA5" s="215">
        <f t="shared" si="27"/>
        <v>-1.1229843308602216E-4</v>
      </c>
      <c r="BPB5" s="215">
        <f t="shared" si="27"/>
        <v>1.4740824714043477E-4</v>
      </c>
      <c r="BPC5" s="215">
        <f t="shared" si="27"/>
        <v>-1.5089572403637064E-4</v>
      </c>
      <c r="BPD5" s="215">
        <f t="shared" si="27"/>
        <v>9.8272509669428132E-5</v>
      </c>
      <c r="BPE5" s="215">
        <f t="shared" si="27"/>
        <v>2.6671345850148853E-4</v>
      </c>
      <c r="BPF5" s="215">
        <f t="shared" si="27"/>
        <v>1.8945640046874601E-4</v>
      </c>
      <c r="BPG5" s="215">
        <f t="shared" si="27"/>
        <v>2.9816191946108184E-4</v>
      </c>
      <c r="BPH5" s="215">
        <f t="shared" si="27"/>
        <v>-1.0870899303905279E-4</v>
      </c>
      <c r="BPI5" s="215">
        <f t="shared" si="27"/>
        <v>5.0151858424452023E-4</v>
      </c>
      <c r="BPJ5" s="215">
        <f t="shared" si="27"/>
        <v>2.0681653270337996E-4</v>
      </c>
      <c r="BPK5" s="215">
        <f t="shared" si="27"/>
        <v>1.8574592760800535E-4</v>
      </c>
      <c r="BPL5" s="215">
        <f t="shared" si="27"/>
        <v>2.2425531467584747E-4</v>
      </c>
      <c r="BPM5" s="215">
        <f t="shared" si="27"/>
        <v>1.8917299870735427E-4</v>
      </c>
      <c r="BPN5" s="215">
        <f t="shared" si="27"/>
        <v>8.5111748573574175E-4</v>
      </c>
      <c r="BPO5" s="215">
        <f t="shared" si="27"/>
        <v>3.1146106736645862E-4</v>
      </c>
      <c r="BPP5" s="215">
        <f t="shared" si="27"/>
        <v>8.956090666423222E-4</v>
      </c>
      <c r="BPQ5" s="215">
        <f t="shared" si="27"/>
        <v>-9.7520054527344691E-4</v>
      </c>
      <c r="BPR5" s="215">
        <f t="shared" si="27"/>
        <v>3.6387046211538987E-4</v>
      </c>
      <c r="BPS5" s="215">
        <f t="shared" si="27"/>
        <v>8.6387800783449542E-4</v>
      </c>
      <c r="BPT5" s="215">
        <f t="shared" si="27"/>
        <v>2.5509580070370852E-4</v>
      </c>
      <c r="BPU5" s="215">
        <f t="shared" si="27"/>
        <v>7.1618222470637427E-4</v>
      </c>
      <c r="BPV5" s="215">
        <f t="shared" si="27"/>
        <v>4.4685716280623566E-4</v>
      </c>
      <c r="BPW5" s="215">
        <f t="shared" si="27"/>
        <v>6.8394440509056409E-4</v>
      </c>
      <c r="BPX5" s="215">
        <f t="shared" si="27"/>
        <v>7.9506501748793923E-4</v>
      </c>
      <c r="BPY5" s="215">
        <f t="shared" si="27"/>
        <v>4.1115412356229619E-4</v>
      </c>
      <c r="BPZ5" s="215">
        <f t="shared" si="27"/>
        <v>7.557947164029688E-4</v>
      </c>
      <c r="BQA5" s="215">
        <f t="shared" ref="BQA5:BSL5" si="28">BQA7/BPZ7-1</f>
        <v>4.3851711608855481E-4</v>
      </c>
      <c r="BQB5" s="215">
        <f t="shared" si="28"/>
        <v>6.0530581858930788E-4</v>
      </c>
      <c r="BQC5" s="215">
        <f t="shared" si="28"/>
        <v>5.0759303554537283E-4</v>
      </c>
      <c r="BQD5" s="215">
        <f t="shared" si="28"/>
        <v>1.87297152666277E-3</v>
      </c>
      <c r="BQE5" s="215">
        <f t="shared" si="28"/>
        <v>3.3053895538590616E-3</v>
      </c>
      <c r="BQF5" s="215">
        <f t="shared" si="28"/>
        <v>4.010094375497264E-4</v>
      </c>
      <c r="BQG5" s="215">
        <f t="shared" si="28"/>
        <v>3.6940280455861618E-3</v>
      </c>
      <c r="BQH5" s="215">
        <f t="shared" si="28"/>
        <v>-1.363378148078076E-3</v>
      </c>
      <c r="BQI5" s="215">
        <f t="shared" si="28"/>
        <v>4.233621435638879E-3</v>
      </c>
      <c r="BQJ5" s="215">
        <f t="shared" si="28"/>
        <v>-6.9690717402415281E-4</v>
      </c>
      <c r="BQK5" s="215">
        <f t="shared" si="28"/>
        <v>1.2401918346593988E-3</v>
      </c>
      <c r="BQL5" s="215">
        <f t="shared" si="28"/>
        <v>8.440700646776822E-4</v>
      </c>
      <c r="BQM5" s="215">
        <f t="shared" si="28"/>
        <v>5.9309337620971903E-4</v>
      </c>
      <c r="BQN5" s="215">
        <f t="shared" si="28"/>
        <v>1.7405366883205264E-3</v>
      </c>
      <c r="BQO5" s="215">
        <f t="shared" si="28"/>
        <v>1.1971050579397957E-3</v>
      </c>
      <c r="BQP5" s="215">
        <f t="shared" si="28"/>
        <v>3.2966432314620597E-3</v>
      </c>
      <c r="BQQ5" s="215">
        <f t="shared" si="28"/>
        <v>2.6320538532520477E-3</v>
      </c>
      <c r="BQR5" s="215">
        <f t="shared" si="28"/>
        <v>1.3108741424980863E-3</v>
      </c>
      <c r="BQS5" s="215">
        <f t="shared" si="28"/>
        <v>7.6209275350520578E-3</v>
      </c>
      <c r="BQT5" s="215">
        <f t="shared" si="28"/>
        <v>3.6958124223727129E-3</v>
      </c>
      <c r="BQU5" s="215">
        <f t="shared" si="28"/>
        <v>8.1826748627558121E-3</v>
      </c>
      <c r="BQV5" s="215">
        <f t="shared" si="28"/>
        <v>5.0859691781619532E-3</v>
      </c>
      <c r="BQW5" s="215">
        <f t="shared" si="28"/>
        <v>-2.2769393698702789E-3</v>
      </c>
      <c r="BQX5" s="215">
        <f t="shared" si="28"/>
        <v>2.0831121961575327E-3</v>
      </c>
      <c r="BQY5" s="215">
        <f t="shared" si="28"/>
        <v>9.8642833498852056E-4</v>
      </c>
      <c r="BQZ5" s="215">
        <f t="shared" si="28"/>
        <v>3.3961864827147803E-3</v>
      </c>
      <c r="BRA5" s="215">
        <f t="shared" si="28"/>
        <v>2.1817582598664398E-3</v>
      </c>
      <c r="BRB5" s="215">
        <f t="shared" si="28"/>
        <v>-6.2482118604267889E-5</v>
      </c>
      <c r="BRC5" s="215">
        <f t="shared" si="28"/>
        <v>2.1442572056249443E-3</v>
      </c>
      <c r="BRD5" s="215">
        <f t="shared" si="28"/>
        <v>1.1124967182989387E-3</v>
      </c>
      <c r="BRE5" s="215">
        <f t="shared" si="28"/>
        <v>1.8193201970766459E-3</v>
      </c>
      <c r="BRF5" s="215">
        <f t="shared" si="28"/>
        <v>1.6622275157551769E-3</v>
      </c>
      <c r="BRG5" s="215">
        <f t="shared" si="28"/>
        <v>7.4480109237495817E-4</v>
      </c>
      <c r="BRH5" s="215">
        <f t="shared" si="28"/>
        <v>8.0626734127631217E-4</v>
      </c>
      <c r="BRI5" s="215">
        <f t="shared" si="28"/>
        <v>1.8852108794280564E-3</v>
      </c>
      <c r="BRJ5" s="215">
        <f t="shared" si="28"/>
        <v>1.1947586880443062E-3</v>
      </c>
      <c r="BRK5" s="215">
        <f t="shared" si="28"/>
        <v>-8.2265186543628577E-4</v>
      </c>
      <c r="BRL5" s="215">
        <f t="shared" si="28"/>
        <v>2.6001581573047439E-3</v>
      </c>
      <c r="BRM5" s="215">
        <f t="shared" si="28"/>
        <v>9.7374776038017252E-4</v>
      </c>
      <c r="BRN5" s="215">
        <f t="shared" si="28"/>
        <v>5.7395229386347779E-4</v>
      </c>
      <c r="BRO5" s="215">
        <f t="shared" si="28"/>
        <v>1.562069580153258E-3</v>
      </c>
      <c r="BRP5" s="215">
        <f t="shared" si="28"/>
        <v>9.7719764307702128E-4</v>
      </c>
      <c r="BRQ5" s="215">
        <f t="shared" si="28"/>
        <v>1.044128152992263E-3</v>
      </c>
      <c r="BRR5" s="215">
        <f t="shared" si="28"/>
        <v>1.0268929706269692E-3</v>
      </c>
      <c r="BRS5" s="215">
        <f t="shared" si="28"/>
        <v>-1.5806961514897022E-4</v>
      </c>
      <c r="BRT5" s="215">
        <f t="shared" si="28"/>
        <v>1.922946625325439E-3</v>
      </c>
      <c r="BRU5" s="215">
        <f t="shared" si="28"/>
        <v>1.6745186563915659E-4</v>
      </c>
      <c r="BRV5" s="215">
        <f t="shared" si="28"/>
        <v>9.62687023687403E-4</v>
      </c>
      <c r="BRW5" s="215">
        <f t="shared" si="28"/>
        <v>9.5211137129780354E-4</v>
      </c>
      <c r="BRX5" s="215">
        <f t="shared" si="28"/>
        <v>2.8921795464986744E-5</v>
      </c>
      <c r="BRY5" s="215">
        <f t="shared" si="28"/>
        <v>1.0957830028310855E-3</v>
      </c>
      <c r="BRZ5" s="215">
        <f t="shared" si="28"/>
        <v>4.6864868682061633E-4</v>
      </c>
      <c r="BSA5" s="215">
        <f t="shared" si="28"/>
        <v>5.1655544147832799E-4</v>
      </c>
      <c r="BSB5" s="215">
        <f t="shared" si="28"/>
        <v>4.8422112550960961E-4</v>
      </c>
      <c r="BSC5" s="215">
        <f t="shared" si="28"/>
        <v>1.8590220262049151E-4</v>
      </c>
      <c r="BSD5" s="215">
        <f t="shared" si="28"/>
        <v>1.9227687870548849E-5</v>
      </c>
      <c r="BSE5" s="215">
        <f t="shared" si="28"/>
        <v>2.2431871202766018E-5</v>
      </c>
      <c r="BSF5" s="215">
        <f t="shared" si="28"/>
        <v>2.5635849171479208E-5</v>
      </c>
      <c r="BSG5" s="215">
        <f t="shared" si="28"/>
        <v>1.0894956596430028E-4</v>
      </c>
      <c r="BSH5" s="215">
        <f t="shared" si="28"/>
        <v>-1.7622274555040285E-4</v>
      </c>
      <c r="BSI5" s="215">
        <f t="shared" si="28"/>
        <v>1.0895689793311014E-4</v>
      </c>
      <c r="BSJ5" s="215">
        <f t="shared" si="28"/>
        <v>-1.9225593109517547E-5</v>
      </c>
      <c r="BSK5" s="215">
        <f t="shared" si="28"/>
        <v>-8.0108178083682091E-5</v>
      </c>
      <c r="BSL5" s="215">
        <f t="shared" si="28"/>
        <v>-3.2045838367356083E-6</v>
      </c>
      <c r="BSM5" s="215">
        <f t="shared" ref="BSM5:BUX5" si="29">BSM7/BSL7-1</f>
        <v>1.2818376424528211E-5</v>
      </c>
      <c r="BSN5" s="215">
        <f t="shared" si="29"/>
        <v>2.5636424231478827E-5</v>
      </c>
      <c r="BSO5" s="215">
        <f t="shared" si="29"/>
        <v>1.2817883511040407E-5</v>
      </c>
      <c r="BSP5" s="215">
        <f t="shared" si="29"/>
        <v>1.121550431317786E-4</v>
      </c>
      <c r="BSQ5" s="215">
        <f t="shared" si="29"/>
        <v>-1.4738724075069598E-4</v>
      </c>
      <c r="BSR5" s="215">
        <f t="shared" si="29"/>
        <v>3.2045427598159648E-5</v>
      </c>
      <c r="BSS5" s="215">
        <f t="shared" si="29"/>
        <v>2.5635520577216298E-5</v>
      </c>
      <c r="BST5" s="215">
        <f t="shared" si="29"/>
        <v>9.2926379876567822E-5</v>
      </c>
      <c r="BSU5" s="215">
        <f t="shared" si="29"/>
        <v>-1.6020300925401187E-5</v>
      </c>
      <c r="BSV5" s="215">
        <f t="shared" si="29"/>
        <v>4.5177972374155217E-4</v>
      </c>
      <c r="BSW5" s="215">
        <f t="shared" si="29"/>
        <v>8.1667947732499968E-4</v>
      </c>
      <c r="BSX5" s="215">
        <f t="shared" si="29"/>
        <v>6.3681018896311059E-4</v>
      </c>
      <c r="BSY5" s="215">
        <f t="shared" si="29"/>
        <v>8.3787984419259054E-4</v>
      </c>
      <c r="BSZ5" s="215">
        <f t="shared" si="29"/>
        <v>7.0936489474560105E-4</v>
      </c>
      <c r="BTA5" s="215">
        <f t="shared" si="29"/>
        <v>1.6923283244674181E-4</v>
      </c>
      <c r="BTB5" s="215">
        <f t="shared" si="29"/>
        <v>6.28928809728313E-4</v>
      </c>
      <c r="BTC5" s="215">
        <f t="shared" si="29"/>
        <v>-5.7429457483104684E-5</v>
      </c>
      <c r="BTD5" s="215">
        <f t="shared" si="29"/>
        <v>1.2028971634598928E-3</v>
      </c>
      <c r="BTE5" s="215">
        <f t="shared" si="29"/>
        <v>7.0429941329619439E-4</v>
      </c>
      <c r="BTF5" s="215">
        <f t="shared" si="29"/>
        <v>7.0698835698457252E-4</v>
      </c>
      <c r="BTG5" s="215">
        <f t="shared" si="29"/>
        <v>7.5104223021349448E-4</v>
      </c>
      <c r="BTH5" s="215">
        <f t="shared" si="29"/>
        <v>1.7489967118877736E-4</v>
      </c>
      <c r="BTI5" s="215">
        <f t="shared" si="29"/>
        <v>7.3445016389994677E-4</v>
      </c>
      <c r="BTJ5" s="215">
        <f t="shared" si="29"/>
        <v>8.3240138267592911E-4</v>
      </c>
      <c r="BTK5" s="215">
        <f t="shared" si="29"/>
        <v>1.1301085031141245E-3</v>
      </c>
      <c r="BTL5" s="215">
        <f t="shared" si="29"/>
        <v>3.5830928750368862E-4</v>
      </c>
      <c r="BTM5" s="215">
        <f t="shared" si="29"/>
        <v>5.4836552207260247E-4</v>
      </c>
      <c r="BTN5" s="215">
        <f t="shared" si="29"/>
        <v>3.3897660744619529E-4</v>
      </c>
      <c r="BTO5" s="215">
        <f t="shared" si="29"/>
        <v>6.3338643222921043E-4</v>
      </c>
      <c r="BTP5" s="215">
        <f t="shared" si="29"/>
        <v>3.7979130467791222E-4</v>
      </c>
      <c r="BTQ5" s="215">
        <f t="shared" si="29"/>
        <v>9.0166190525908796E-4</v>
      </c>
      <c r="BTR5" s="215">
        <f t="shared" si="29"/>
        <v>6.4797956809803381E-4</v>
      </c>
      <c r="BTS5" s="215">
        <f t="shared" si="29"/>
        <v>7.4548366411542055E-4</v>
      </c>
      <c r="BTT5" s="215">
        <f t="shared" si="29"/>
        <v>2.0832741494092311E-4</v>
      </c>
      <c r="BTU5" s="215">
        <f t="shared" si="29"/>
        <v>3.3767258382644272E-4</v>
      </c>
      <c r="BTV5" s="215">
        <f t="shared" si="29"/>
        <v>1.4354127363698233E-3</v>
      </c>
      <c r="BTW5" s="215">
        <f t="shared" si="29"/>
        <v>4.1898077413793366E-4</v>
      </c>
      <c r="BTX5" s="215">
        <f t="shared" si="29"/>
        <v>5.1012375224379625E-4</v>
      </c>
      <c r="BTY5" s="215">
        <f t="shared" si="29"/>
        <v>3.1787796004167923E-4</v>
      </c>
      <c r="BTZ5" s="215">
        <f t="shared" si="29"/>
        <v>3.240695585418063E-4</v>
      </c>
      <c r="BUA5" s="215">
        <f t="shared" si="29"/>
        <v>2.4218710683920897E-4</v>
      </c>
      <c r="BUB5" s="215">
        <f t="shared" si="29"/>
        <v>4.119328455125526E-4</v>
      </c>
      <c r="BUC5" s="215">
        <f t="shared" si="29"/>
        <v>6.569352243008808E-4</v>
      </c>
      <c r="BUD5" s="215">
        <f t="shared" si="29"/>
        <v>2.1045820205856103E-4</v>
      </c>
      <c r="BUE5" s="215">
        <f t="shared" si="29"/>
        <v>6.3124175617113032E-4</v>
      </c>
      <c r="BUF5" s="215">
        <f t="shared" si="29"/>
        <v>3.9545416027175762E-4</v>
      </c>
      <c r="BUG5" s="215">
        <f t="shared" si="29"/>
        <v>2.9176745192915909E-4</v>
      </c>
      <c r="BUH5" s="215">
        <f t="shared" si="29"/>
        <v>8.844561535565898E-4</v>
      </c>
      <c r="BUI5" s="215">
        <f t="shared" si="29"/>
        <v>4.3870369325960112E-5</v>
      </c>
      <c r="BUJ5" s="215">
        <f t="shared" si="29"/>
        <v>4.3241752732359195E-4</v>
      </c>
      <c r="BUK5" s="215">
        <f t="shared" si="29"/>
        <v>2.9755006671394746E-4</v>
      </c>
      <c r="BUL5" s="215">
        <f t="shared" si="29"/>
        <v>1.1898462280313105E-4</v>
      </c>
      <c r="BUM5" s="215">
        <f t="shared" si="29"/>
        <v>7.7643883822209325E-4</v>
      </c>
      <c r="BUN5" s="215">
        <f t="shared" si="29"/>
        <v>2.7216843159028059E-4</v>
      </c>
      <c r="BUO5" s="215">
        <f t="shared" si="29"/>
        <v>5.8171901095271927E-4</v>
      </c>
      <c r="BUP5" s="215">
        <f t="shared" si="29"/>
        <v>2.9381610862433405E-4</v>
      </c>
      <c r="BUQ5" s="215">
        <f t="shared" si="29"/>
        <v>5.5933654561268753E-4</v>
      </c>
      <c r="BUR5" s="215">
        <f t="shared" si="29"/>
        <v>1.6083647458937644E-3</v>
      </c>
      <c r="BUS5" s="215">
        <f t="shared" si="29"/>
        <v>7.8262387907068742E-4</v>
      </c>
      <c r="BUT5" s="215">
        <f t="shared" si="29"/>
        <v>1.3272392488947737E-3</v>
      </c>
      <c r="BUU5" s="215">
        <f t="shared" si="29"/>
        <v>6.160681782116928E-4</v>
      </c>
      <c r="BUV5" s="215">
        <f t="shared" si="29"/>
        <v>1.2655826811074355E-3</v>
      </c>
      <c r="BUW5" s="215">
        <f t="shared" si="29"/>
        <v>2.73293622941706E-4</v>
      </c>
      <c r="BUX5" s="215">
        <f t="shared" si="29"/>
        <v>2.2788944567599945E-3</v>
      </c>
      <c r="BUY5" s="215">
        <f t="shared" ref="BUY5:BXJ5" si="30">BUY7/BUX7-1</f>
        <v>2.0258967845858677E-3</v>
      </c>
      <c r="BUZ5" s="215">
        <f t="shared" si="30"/>
        <v>4.7917297835375905E-4</v>
      </c>
      <c r="BVA5" s="215">
        <f t="shared" si="30"/>
        <v>2.731522823974375E-3</v>
      </c>
      <c r="BVB5" s="215">
        <f t="shared" si="30"/>
        <v>1.1833116084716266E-3</v>
      </c>
      <c r="BVC5" s="215">
        <f t="shared" si="30"/>
        <v>4.598380409791325E-3</v>
      </c>
      <c r="BVD5" s="215">
        <f t="shared" si="30"/>
        <v>5.6986865446662094E-4</v>
      </c>
      <c r="BVE5" s="215">
        <f t="shared" si="30"/>
        <v>7.5633005386155361E-4</v>
      </c>
      <c r="BVF5" s="215">
        <f t="shared" si="30"/>
        <v>3.197439600518992E-3</v>
      </c>
      <c r="BVG5" s="215">
        <f t="shared" si="30"/>
        <v>2.1715990227804127E-3</v>
      </c>
      <c r="BVH5" s="215">
        <f t="shared" si="30"/>
        <v>4.6959501614518562E-3</v>
      </c>
      <c r="BVI5" s="215">
        <f t="shared" si="30"/>
        <v>2.7777441203911124E-3</v>
      </c>
      <c r="BVJ5" s="215">
        <f t="shared" si="30"/>
        <v>3.5765962524278994E-3</v>
      </c>
      <c r="BVK5" s="215">
        <f t="shared" si="30"/>
        <v>3.2417789148919685E-3</v>
      </c>
      <c r="BVL5" s="215">
        <f t="shared" si="30"/>
        <v>3.3213122033470821E-3</v>
      </c>
      <c r="BVM5" s="215">
        <f t="shared" si="30"/>
        <v>-2.4431160644600158E-3</v>
      </c>
      <c r="BVN5" s="215">
        <f t="shared" si="30"/>
        <v>4.9461617784598566E-3</v>
      </c>
      <c r="BVO5" s="215">
        <f t="shared" si="30"/>
        <v>-7.1590075229277517E-5</v>
      </c>
      <c r="BVP5" s="215">
        <f t="shared" si="30"/>
        <v>7.4876647435395682E-4</v>
      </c>
      <c r="BVQ5" s="215">
        <f t="shared" si="30"/>
        <v>1.5321833015866648E-3</v>
      </c>
      <c r="BVR5" s="215">
        <f t="shared" si="30"/>
        <v>7.1432185557007699E-4</v>
      </c>
      <c r="BVS5" s="215">
        <f t="shared" si="30"/>
        <v>9.4282663589351223E-4</v>
      </c>
      <c r="BVT5" s="215">
        <f t="shared" si="30"/>
        <v>4.6651215308712857E-4</v>
      </c>
      <c r="BVU5" s="215">
        <f t="shared" si="30"/>
        <v>9.6228953628929581E-4</v>
      </c>
      <c r="BVV5" s="215">
        <f t="shared" si="30"/>
        <v>-2.077021906654597E-5</v>
      </c>
      <c r="BVW5" s="215">
        <f t="shared" si="30"/>
        <v>1.3946008177700975E-4</v>
      </c>
      <c r="BVX5" s="215">
        <f t="shared" si="30"/>
        <v>3.1151631307091421E-4</v>
      </c>
      <c r="BVY5" s="215">
        <f t="shared" si="30"/>
        <v>5.9021372261747196E-4</v>
      </c>
      <c r="BVZ5" s="215">
        <f t="shared" si="30"/>
        <v>2.6084507877222052E-4</v>
      </c>
      <c r="BWA5" s="215">
        <f t="shared" si="30"/>
        <v>5.8674837681094161E-4</v>
      </c>
      <c r="BWB5" s="215">
        <f t="shared" si="30"/>
        <v>4.7090042677200294E-4</v>
      </c>
      <c r="BWC5" s="215">
        <f t="shared" si="30"/>
        <v>1.2699446434385475E-3</v>
      </c>
      <c r="BWD5" s="215">
        <f t="shared" si="30"/>
        <v>4.9373372083061362E-4</v>
      </c>
      <c r="BWE5" s="215">
        <f t="shared" si="30"/>
        <v>6.323764945066479E-4</v>
      </c>
      <c r="BWF5" s="215">
        <f t="shared" si="30"/>
        <v>8.6232354852056048E-4</v>
      </c>
      <c r="BWG5" s="215">
        <f t="shared" si="30"/>
        <v>5.5176565008019374E-4</v>
      </c>
      <c r="BWH5" s="215">
        <f t="shared" si="30"/>
        <v>2.3591930380373327E-5</v>
      </c>
      <c r="BWI5" s="215">
        <f t="shared" si="30"/>
        <v>-2.6245403368263531E-4</v>
      </c>
      <c r="BWJ5" s="215">
        <f t="shared" si="30"/>
        <v>6.8727914152066916E-4</v>
      </c>
      <c r="BWK5" s="215">
        <f t="shared" si="30"/>
        <v>1.3470851965062813E-3</v>
      </c>
      <c r="BWL5" s="215">
        <f t="shared" si="30"/>
        <v>1.0008595617416738E-4</v>
      </c>
      <c r="BWM5" s="215">
        <f t="shared" si="30"/>
        <v>7.5351295983416833E-4</v>
      </c>
      <c r="BWN5" s="215">
        <f t="shared" si="30"/>
        <v>-1.2058894464084258E-4</v>
      </c>
      <c r="BWO5" s="215">
        <f t="shared" si="30"/>
        <v>6.7361460419990138E-4</v>
      </c>
      <c r="BWP5" s="215">
        <f t="shared" si="30"/>
        <v>6.5552374289357118E-4</v>
      </c>
      <c r="BWQ5" s="215">
        <f t="shared" si="30"/>
        <v>8.812927977814855E-4</v>
      </c>
      <c r="BWR5" s="215">
        <f t="shared" si="30"/>
        <v>3.2872627374080921E-4</v>
      </c>
      <c r="BWS5" s="215">
        <f t="shared" si="30"/>
        <v>7.6286379066869969E-5</v>
      </c>
      <c r="BWT5" s="215">
        <f t="shared" si="30"/>
        <v>2.1123847356729897E-4</v>
      </c>
      <c r="BWU5" s="215">
        <f t="shared" si="30"/>
        <v>6.0718235123302655E-4</v>
      </c>
      <c r="BWV5" s="215">
        <f t="shared" si="30"/>
        <v>5.0421251971410896E-4</v>
      </c>
      <c r="BWW5" s="215">
        <f t="shared" si="30"/>
        <v>3.8089880397773612E-5</v>
      </c>
      <c r="BWX5" s="215">
        <f t="shared" si="30"/>
        <v>8.8775339792723784E-4</v>
      </c>
      <c r="BWY5" s="215">
        <f t="shared" si="30"/>
        <v>1.3465490290220927E-4</v>
      </c>
      <c r="BWZ5" s="215">
        <f t="shared" si="30"/>
        <v>5.736697301410576E-4</v>
      </c>
      <c r="BXA5" s="215">
        <f t="shared" si="30"/>
        <v>3.2469811850610597E-4</v>
      </c>
      <c r="BXB5" s="215">
        <f t="shared" si="30"/>
        <v>1.1404609216669748E-4</v>
      </c>
      <c r="BXC5" s="215">
        <f t="shared" si="30"/>
        <v>1.4912019087387485E-4</v>
      </c>
      <c r="BXD5" s="215">
        <f t="shared" si="30"/>
        <v>5.3792204223257478E-4</v>
      </c>
      <c r="BXE5" s="215">
        <f t="shared" si="30"/>
        <v>-9.3501363074510735E-5</v>
      </c>
      <c r="BXF5" s="215">
        <f t="shared" si="30"/>
        <v>3.4189632651404622E-4</v>
      </c>
      <c r="BXG5" s="215">
        <f t="shared" si="30"/>
        <v>2.2785298224481387E-4</v>
      </c>
      <c r="BXH5" s="215">
        <f t="shared" si="30"/>
        <v>3.7382740855829155E-4</v>
      </c>
      <c r="BXI5" s="215">
        <f t="shared" si="30"/>
        <v>3.5033223173308592E-4</v>
      </c>
      <c r="BXJ5" s="215">
        <f t="shared" si="30"/>
        <v>4.3776192755418109E-5</v>
      </c>
      <c r="BXK5" s="215">
        <f t="shared" ref="BXK5:BZV5" si="31">BXK7/BXJ7-1</f>
        <v>5.8073873468988957E-4</v>
      </c>
      <c r="BXL5" s="215">
        <f t="shared" si="31"/>
        <v>6.1248417749126816E-5</v>
      </c>
      <c r="BXM5" s="215">
        <f t="shared" si="31"/>
        <v>1.3415498400348724E-4</v>
      </c>
      <c r="BXN5" s="215">
        <f t="shared" si="31"/>
        <v>7.9898989015347865E-4</v>
      </c>
      <c r="BXO5" s="215">
        <f t="shared" si="31"/>
        <v>2.3600917230703899E-4</v>
      </c>
      <c r="BXP5" s="215">
        <f t="shared" si="31"/>
        <v>9.0303185663387353E-5</v>
      </c>
      <c r="BXQ5" s="215">
        <f t="shared" si="31"/>
        <v>6.7866910948710668E-4</v>
      </c>
      <c r="BXR5" s="215">
        <f t="shared" si="31"/>
        <v>3.4347056631878203E-4</v>
      </c>
      <c r="BXS5" s="215">
        <f t="shared" si="31"/>
        <v>7.9727645706650918E-4</v>
      </c>
      <c r="BXT5" s="215">
        <f t="shared" si="31"/>
        <v>8.7223501500144351E-5</v>
      </c>
      <c r="BXU5" s="215">
        <f t="shared" si="31"/>
        <v>5.9306808072712158E-4</v>
      </c>
      <c r="BXV5" s="215">
        <f t="shared" si="31"/>
        <v>4.6197025957495086E-4</v>
      </c>
      <c r="BXW5" s="215">
        <f t="shared" si="31"/>
        <v>3.5720820010620713E-4</v>
      </c>
      <c r="BXX5" s="215">
        <f t="shared" si="31"/>
        <v>7.7512628461939848E-4</v>
      </c>
      <c r="BXY5" s="215">
        <f t="shared" si="31"/>
        <v>3.68407464457432E-4</v>
      </c>
      <c r="BXZ5" s="215">
        <f t="shared" si="31"/>
        <v>5.7415601964883045E-4</v>
      </c>
      <c r="BYA5" s="215">
        <f t="shared" si="31"/>
        <v>1.6519249272572978E-4</v>
      </c>
      <c r="BYB5" s="215">
        <f t="shared" si="31"/>
        <v>7.9684969096716074E-4</v>
      </c>
      <c r="BYC5" s="215">
        <f t="shared" si="31"/>
        <v>4.3429921478654876E-5</v>
      </c>
      <c r="BYD5" s="215">
        <f t="shared" si="31"/>
        <v>5.0087000830933981E-4</v>
      </c>
      <c r="BYE5" s="215">
        <f t="shared" si="31"/>
        <v>5.7296308728727041E-4</v>
      </c>
      <c r="BYF5" s="215">
        <f t="shared" si="31"/>
        <v>5.9577175579161867E-4</v>
      </c>
      <c r="BYG5" s="215">
        <f t="shared" si="31"/>
        <v>7.6594908317328958E-4</v>
      </c>
      <c r="BYH5" s="215">
        <f t="shared" si="31"/>
        <v>5.7763234279017972E-4</v>
      </c>
      <c r="BYI5" s="215">
        <f t="shared" si="31"/>
        <v>6.1193680886506563E-4</v>
      </c>
      <c r="BYJ5" s="215">
        <f t="shared" si="31"/>
        <v>1.122159623600405E-3</v>
      </c>
      <c r="BYK5" s="215">
        <f t="shared" si="31"/>
        <v>2.1323067524958716E-4</v>
      </c>
      <c r="BYL5" s="215">
        <f t="shared" si="31"/>
        <v>1.2675877804537716E-3</v>
      </c>
      <c r="BYM5" s="215">
        <f t="shared" si="31"/>
        <v>6.6751832798161992E-4</v>
      </c>
      <c r="BYN5" s="215">
        <f t="shared" si="31"/>
        <v>3.1340931832035679E-4</v>
      </c>
      <c r="BYO5" s="215">
        <f t="shared" si="31"/>
        <v>1.144016763582334E-3</v>
      </c>
      <c r="BYP5" s="215">
        <f t="shared" si="31"/>
        <v>1.5791211473037414E-4</v>
      </c>
      <c r="BYQ5" s="215">
        <f t="shared" si="31"/>
        <v>8.0953064446687151E-4</v>
      </c>
      <c r="BYR5" s="215">
        <f t="shared" si="31"/>
        <v>6.7979990362321274E-4</v>
      </c>
      <c r="BYS5" s="215">
        <f t="shared" si="31"/>
        <v>7.939943073187461E-4</v>
      </c>
      <c r="BYT5" s="215">
        <f t="shared" si="31"/>
        <v>6.2724476293585241E-4</v>
      </c>
      <c r="BYU5" s="215">
        <f t="shared" si="31"/>
        <v>1.5456614142794756E-4</v>
      </c>
      <c r="BYV5" s="215">
        <f t="shared" si="31"/>
        <v>7.7557316574083934E-4</v>
      </c>
      <c r="BYW5" s="215">
        <f t="shared" si="31"/>
        <v>4.2037232977776284E-4</v>
      </c>
      <c r="BYX5" s="215">
        <f t="shared" si="31"/>
        <v>3.5445078708096212E-4</v>
      </c>
      <c r="BYY5" s="215">
        <f t="shared" si="31"/>
        <v>9.8296667342934185E-4</v>
      </c>
      <c r="BYZ5" s="215">
        <f t="shared" si="31"/>
        <v>2.7119224675642428E-4</v>
      </c>
      <c r="BZA5" s="215">
        <f t="shared" si="31"/>
        <v>8.2477168949757207E-4</v>
      </c>
      <c r="BZB5" s="215">
        <f t="shared" si="31"/>
        <v>6.5870329551254159E-4</v>
      </c>
      <c r="BZC5" s="215">
        <f t="shared" si="31"/>
        <v>1.4248261712079824E-4</v>
      </c>
      <c r="BZD5" s="215">
        <f t="shared" si="31"/>
        <v>1.2308744337123922E-3</v>
      </c>
      <c r="BZE5" s="215">
        <f t="shared" si="31"/>
        <v>7.1143590531619338E-5</v>
      </c>
      <c r="BZF5" s="215">
        <f t="shared" si="31"/>
        <v>2.2479775316064377E-4</v>
      </c>
      <c r="BZG5" s="215">
        <f t="shared" si="31"/>
        <v>5.4337621548428139E-4</v>
      </c>
      <c r="BZH5" s="215">
        <f t="shared" si="31"/>
        <v>2.1893846123233196E-4</v>
      </c>
      <c r="BZI5" s="215">
        <f t="shared" si="31"/>
        <v>1.0802390170963072E-3</v>
      </c>
      <c r="BZJ5" s="215">
        <f t="shared" si="31"/>
        <v>9.3709002311426204E-5</v>
      </c>
      <c r="BZK5" s="215">
        <f t="shared" si="31"/>
        <v>-2.7542186395290713E-4</v>
      </c>
      <c r="BZL5" s="215">
        <f t="shared" si="31"/>
        <v>2.27214632622319E-4</v>
      </c>
      <c r="BZM5" s="215">
        <f t="shared" si="31"/>
        <v>5.7642615782160789E-4</v>
      </c>
      <c r="BZN5" s="215">
        <f t="shared" si="31"/>
        <v>2.8946599200274648E-4</v>
      </c>
      <c r="BZO5" s="215">
        <f t="shared" si="31"/>
        <v>1.3901695155671412E-4</v>
      </c>
      <c r="BZP5" s="215">
        <f t="shared" si="31"/>
        <v>2.3828164890904446E-4</v>
      </c>
      <c r="BZQ5" s="215">
        <f t="shared" si="31"/>
        <v>2.8076504219987086E-4</v>
      </c>
      <c r="BZR5" s="215">
        <f t="shared" si="31"/>
        <v>-1.8428894237998428E-4</v>
      </c>
      <c r="BZS5" s="215">
        <f t="shared" si="31"/>
        <v>1.5880127721601411E-4</v>
      </c>
      <c r="BZT5" s="215">
        <f t="shared" si="31"/>
        <v>1.1341147383880923E-4</v>
      </c>
      <c r="BZU5" s="215">
        <f t="shared" si="31"/>
        <v>5.3864341239107105E-5</v>
      </c>
      <c r="BZV5" s="215">
        <f t="shared" si="31"/>
        <v>1.3607100638690639E-4</v>
      </c>
      <c r="BZW5" s="215">
        <f t="shared" ref="BZW5:CCH5" si="32">BZW7/BZV7-1</f>
        <v>-1.4739020138598846E-4</v>
      </c>
      <c r="BZX5" s="215">
        <f t="shared" si="32"/>
        <v>-1.1339379112462744E-5</v>
      </c>
      <c r="BZY5" s="215">
        <f t="shared" si="32"/>
        <v>-3.1183646161947465E-5</v>
      </c>
      <c r="BZZ5" s="215">
        <f t="shared" si="32"/>
        <v>-2.9483639415084362E-4</v>
      </c>
      <c r="CAA5" s="215">
        <f t="shared" si="32"/>
        <v>-2.3537151834474024E-4</v>
      </c>
      <c r="CAB5" s="215">
        <f t="shared" si="32"/>
        <v>-2.4960927638839614E-4</v>
      </c>
      <c r="CAC5" s="215">
        <f t="shared" si="32"/>
        <v>-1.9860240649383076E-4</v>
      </c>
      <c r="CAD5" s="215">
        <f t="shared" si="32"/>
        <v>-5.5052171864933275E-4</v>
      </c>
      <c r="CAE5" s="215">
        <f t="shared" si="32"/>
        <v>-3.7478811694513503E-4</v>
      </c>
      <c r="CAF5" s="215">
        <f t="shared" si="32"/>
        <v>-7.1861321850674731E-4</v>
      </c>
      <c r="CAG5" s="215">
        <f t="shared" si="32"/>
        <v>-3.0982280409530549E-4</v>
      </c>
      <c r="CAH5" s="215">
        <f t="shared" si="32"/>
        <v>-5.7718826857744432E-4</v>
      </c>
      <c r="CAI5" s="215">
        <f t="shared" si="32"/>
        <v>-3.6699648935145657E-4</v>
      </c>
      <c r="CAJ5" s="215">
        <f t="shared" si="32"/>
        <v>-7.4849234289486866E-4</v>
      </c>
      <c r="CAK5" s="215">
        <f t="shared" si="32"/>
        <v>-3.0474779983469258E-4</v>
      </c>
      <c r="CAL5" s="215">
        <f t="shared" si="32"/>
        <v>-8.5184457112907896E-4</v>
      </c>
      <c r="CAM5" s="215">
        <f t="shared" si="32"/>
        <v>-5.4461882385137272E-4</v>
      </c>
      <c r="CAN5" s="215">
        <f t="shared" si="32"/>
        <v>-9.842716247330241E-4</v>
      </c>
      <c r="CAO5" s="215">
        <f t="shared" si="32"/>
        <v>-8.5387585387575182E-4</v>
      </c>
      <c r="CAP5" s="215">
        <f t="shared" si="32"/>
        <v>-7.5742635100572997E-4</v>
      </c>
      <c r="CAQ5" s="215">
        <f t="shared" si="32"/>
        <v>-2.7745677967061511E-4</v>
      </c>
      <c r="CAR5" s="215">
        <f t="shared" si="32"/>
        <v>-4.6351002984212908E-4</v>
      </c>
      <c r="CAS5" s="215">
        <f t="shared" si="32"/>
        <v>-5.7249996421870897E-4</v>
      </c>
      <c r="CAT5" s="215">
        <f t="shared" si="32"/>
        <v>-5.2700167552155452E-4</v>
      </c>
      <c r="CAU5" s="215">
        <f t="shared" si="32"/>
        <v>-8.5396362344214438E-4</v>
      </c>
      <c r="CAV5" s="215">
        <f t="shared" si="32"/>
        <v>-8.0306771868543514E-4</v>
      </c>
      <c r="CAW5" s="215">
        <f t="shared" si="32"/>
        <v>-2.6694758355028103E-4</v>
      </c>
      <c r="CAX5" s="215">
        <f t="shared" si="32"/>
        <v>-7.7521605558594775E-4</v>
      </c>
      <c r="CAY5" s="215">
        <f t="shared" si="32"/>
        <v>-9.5109476466870291E-4</v>
      </c>
      <c r="CAZ5" s="215">
        <f t="shared" si="32"/>
        <v>-3.4225989318037442E-4</v>
      </c>
      <c r="CBA5" s="215">
        <f t="shared" si="32"/>
        <v>-5.3802111804812647E-4</v>
      </c>
      <c r="CBB5" s="215">
        <f t="shared" si="32"/>
        <v>-2.6483736970439598E-4</v>
      </c>
      <c r="CBC5" s="215">
        <f t="shared" si="32"/>
        <v>-3.9736129067546866E-4</v>
      </c>
      <c r="CBD5" s="215">
        <f t="shared" si="32"/>
        <v>-2.0164019899016061E-5</v>
      </c>
      <c r="CBE5" s="215">
        <f t="shared" si="32"/>
        <v>-3.370339857005078E-4</v>
      </c>
      <c r="CBF5" s="215">
        <f t="shared" si="32"/>
        <v>-1.8730423105850491E-4</v>
      </c>
      <c r="CBG5" s="215">
        <f t="shared" si="32"/>
        <v>-4.6402508617604532E-4</v>
      </c>
      <c r="CBH5" s="215">
        <f t="shared" si="32"/>
        <v>-7.4682168262674153E-4</v>
      </c>
      <c r="CBI5" s="215">
        <f t="shared" si="32"/>
        <v>-1.7025255090263869E-4</v>
      </c>
      <c r="CBJ5" s="215">
        <f t="shared" si="32"/>
        <v>-2.886127826601248E-4</v>
      </c>
      <c r="CBK5" s="215">
        <f t="shared" si="32"/>
        <v>-4.8500945479734714E-4</v>
      </c>
      <c r="CBL5" s="215">
        <f t="shared" si="32"/>
        <v>-1.9352024886132302E-4</v>
      </c>
      <c r="CBM5" s="215">
        <f t="shared" si="32"/>
        <v>-4.2467138523760717E-4</v>
      </c>
      <c r="CBN5" s="215">
        <f t="shared" si="32"/>
        <v>-2.0231038459217476E-4</v>
      </c>
      <c r="CBO5" s="215">
        <f t="shared" si="32"/>
        <v>-3.7868604614188506E-4</v>
      </c>
      <c r="CBP5" s="215">
        <f t="shared" si="32"/>
        <v>-3.6147853395873675E-4</v>
      </c>
      <c r="CBQ5" s="215">
        <f t="shared" si="32"/>
        <v>-2.6614440648353721E-4</v>
      </c>
      <c r="CBR5" s="215">
        <f t="shared" si="32"/>
        <v>-5.0928136348504793E-4</v>
      </c>
      <c r="CBS5" s="215">
        <f t="shared" si="32"/>
        <v>-4.0242147714752985E-4</v>
      </c>
      <c r="CBT5" s="215">
        <f t="shared" si="32"/>
        <v>-5.1843484808988816E-4</v>
      </c>
      <c r="CBU5" s="215">
        <f t="shared" si="32"/>
        <v>-6.8967315867396461E-4</v>
      </c>
      <c r="CBV5" s="215">
        <f t="shared" si="32"/>
        <v>-1.7688696343087784E-4</v>
      </c>
      <c r="CBW5" s="215">
        <f t="shared" si="32"/>
        <v>-1.2181257105736698E-4</v>
      </c>
      <c r="CBX5" s="215">
        <f t="shared" si="32"/>
        <v>-1.0732414793324097E-4</v>
      </c>
      <c r="CBY5" s="215">
        <f t="shared" si="32"/>
        <v>-4.9316387835673936E-5</v>
      </c>
      <c r="CBZ5" s="215">
        <f t="shared" si="32"/>
        <v>-1.2474760368552662E-4</v>
      </c>
      <c r="CCA5" s="215">
        <f t="shared" si="32"/>
        <v>-4.7584091825703112E-4</v>
      </c>
      <c r="CCB5" s="215">
        <f t="shared" si="32"/>
        <v>-4.2671899538149205E-4</v>
      </c>
      <c r="CCC5" s="215">
        <f t="shared" si="32"/>
        <v>-4.1818889360001332E-4</v>
      </c>
      <c r="CCD5" s="215">
        <f t="shared" si="32"/>
        <v>-1.8884479282277322E-4</v>
      </c>
      <c r="CCE5" s="215">
        <f t="shared" si="32"/>
        <v>-2.8477361950174362E-4</v>
      </c>
      <c r="CCF5" s="215">
        <f t="shared" si="32"/>
        <v>-1.2208060226437389E-4</v>
      </c>
      <c r="CCG5" s="215">
        <f t="shared" si="32"/>
        <v>-5.0873128232264975E-4</v>
      </c>
      <c r="CCH5" s="215">
        <f t="shared" si="32"/>
        <v>-2.2977272859481257E-4</v>
      </c>
      <c r="CCI5" s="215">
        <f t="shared" ref="CCI5:CET5" si="33">CCI7/CCH7-1</f>
        <v>-3.6073881636933258E-4</v>
      </c>
      <c r="CCJ5" s="215">
        <f t="shared" si="33"/>
        <v>-2.4445964233232864E-4</v>
      </c>
      <c r="CCK5" s="215">
        <f t="shared" si="33"/>
        <v>-1.0479403605501147E-4</v>
      </c>
      <c r="CCL5" s="215">
        <f t="shared" si="33"/>
        <v>-3.3188256015370676E-4</v>
      </c>
      <c r="CCM5" s="215">
        <f t="shared" si="33"/>
        <v>-2.3880179742041818E-4</v>
      </c>
      <c r="CCN5" s="215">
        <f t="shared" si="33"/>
        <v>-1.3399398192237566E-4</v>
      </c>
      <c r="CCO5" s="215">
        <f t="shared" si="33"/>
        <v>-1.1361881760696413E-4</v>
      </c>
      <c r="CCP5" s="215">
        <f t="shared" si="33"/>
        <v>7.2840851480515667E-5</v>
      </c>
      <c r="CCQ5" s="215">
        <f t="shared" si="33"/>
        <v>3.496106211708927E-5</v>
      </c>
      <c r="CCR5" s="215">
        <f t="shared" si="33"/>
        <v>4.3699799854746146E-5</v>
      </c>
      <c r="CCS5" s="215">
        <f t="shared" si="33"/>
        <v>-4.0784697581397467E-5</v>
      </c>
      <c r="CCT5" s="215">
        <f t="shared" si="33"/>
        <v>3.2337757682410206E-4</v>
      </c>
      <c r="CCU5" s="215">
        <f t="shared" si="33"/>
        <v>2.1842772808944311E-4</v>
      </c>
      <c r="CCV5" s="215">
        <f t="shared" si="33"/>
        <v>3.7270191417371201E-4</v>
      </c>
      <c r="CCW5" s="215">
        <f t="shared" si="33"/>
        <v>4.9189966411122832E-4</v>
      </c>
      <c r="CCX5" s="215">
        <f t="shared" si="33"/>
        <v>3.7819832138241694E-5</v>
      </c>
      <c r="CCY5" s="215">
        <f t="shared" si="33"/>
        <v>4.5963903789991711E-4</v>
      </c>
      <c r="CCZ5" s="215">
        <f t="shared" si="33"/>
        <v>3.4602478584266905E-4</v>
      </c>
      <c r="CDA5" s="215">
        <f t="shared" si="33"/>
        <v>8.4296199404110261E-4</v>
      </c>
      <c r="CDB5" s="215">
        <f t="shared" si="33"/>
        <v>3.3109216850846224E-4</v>
      </c>
      <c r="CDC5" s="215">
        <f t="shared" si="33"/>
        <v>4.9066716217271988E-4</v>
      </c>
      <c r="CDD5" s="215">
        <f t="shared" si="33"/>
        <v>8.7057963191972121E-5</v>
      </c>
      <c r="CDE5" s="215">
        <f t="shared" si="33"/>
        <v>6.0645101384682043E-4</v>
      </c>
      <c r="CDF5" s="215">
        <f t="shared" si="33"/>
        <v>7.5977925802628299E-4</v>
      </c>
      <c r="CDG5" s="215">
        <f t="shared" si="33"/>
        <v>7.8817962381827478E-4</v>
      </c>
      <c r="CDH5" s="215">
        <f t="shared" si="33"/>
        <v>2.4321671477922635E-4</v>
      </c>
      <c r="CDI5" s="215">
        <f t="shared" si="33"/>
        <v>1.2621036024951238E-3</v>
      </c>
      <c r="CDJ5" s="215">
        <f t="shared" si="33"/>
        <v>5.5797924779787955E-4</v>
      </c>
      <c r="CDK5" s="215">
        <f t="shared" si="33"/>
        <v>8.2061002531164107E-4</v>
      </c>
      <c r="CDL5" s="215">
        <f t="shared" si="33"/>
        <v>4.07081485587657E-4</v>
      </c>
      <c r="CDM5" s="215">
        <f t="shared" si="33"/>
        <v>1.3563861256127296E-4</v>
      </c>
      <c r="CDN5" s="215">
        <f t="shared" si="33"/>
        <v>3.9531850552299019E-4</v>
      </c>
      <c r="CDO5" s="215">
        <f t="shared" si="33"/>
        <v>3.3747436492803651E-4</v>
      </c>
      <c r="CDP5" s="215">
        <f t="shared" si="33"/>
        <v>2.3644070240202986E-4</v>
      </c>
      <c r="CDQ5" s="215">
        <f t="shared" si="33"/>
        <v>1.7872997935963753E-4</v>
      </c>
      <c r="CDR5" s="215">
        <f t="shared" si="33"/>
        <v>2.8822264622974103E-4</v>
      </c>
      <c r="CDS5" s="215">
        <f t="shared" si="33"/>
        <v>1.2966281904258636E-4</v>
      </c>
      <c r="CDT5" s="215">
        <f t="shared" si="33"/>
        <v>4.4943949708886599E-4</v>
      </c>
      <c r="CDU5" s="215">
        <f t="shared" si="33"/>
        <v>-3.1677009690311841E-5</v>
      </c>
      <c r="CDV5" s="215">
        <f t="shared" si="33"/>
        <v>8.6394581331861175E-5</v>
      </c>
      <c r="CDW5" s="215">
        <f t="shared" si="33"/>
        <v>-6.3350553165419932E-5</v>
      </c>
      <c r="CDX5" s="215">
        <f t="shared" si="33"/>
        <v>3.5420962298271519E-4</v>
      </c>
      <c r="CDY5" s="215">
        <f t="shared" si="33"/>
        <v>1.3242173443694938E-4</v>
      </c>
      <c r="CDZ5" s="215">
        <f t="shared" si="33"/>
        <v>5.7567044018380642E-6</v>
      </c>
      <c r="CEA5" s="215">
        <f t="shared" si="33"/>
        <v>3.7418363205699023E-5</v>
      </c>
      <c r="CEB5" s="215">
        <f t="shared" si="33"/>
        <v>-3.0221393292584331E-4</v>
      </c>
      <c r="CEC5" s="215">
        <f t="shared" si="33"/>
        <v>9.5010235193537795E-5</v>
      </c>
      <c r="CED5" s="215">
        <f t="shared" si="33"/>
        <v>6.3334139404291889E-5</v>
      </c>
      <c r="CEE5" s="215">
        <f t="shared" si="33"/>
        <v>-3.1089335782097383E-4</v>
      </c>
      <c r="CEF5" s="215">
        <f t="shared" si="33"/>
        <v>5.7590748621993981E-5</v>
      </c>
      <c r="CEG5" s="215">
        <f t="shared" si="33"/>
        <v>-9.5019262996043352E-5</v>
      </c>
      <c r="CEH5" s="215">
        <f t="shared" si="33"/>
        <v>-2.1885303730584393E-4</v>
      </c>
      <c r="CEI5" s="215">
        <f t="shared" si="33"/>
        <v>-1.1521102339040468E-5</v>
      </c>
      <c r="CEJ5" s="215">
        <f t="shared" si="33"/>
        <v>-6.0774515028017007E-4</v>
      </c>
      <c r="CEK5" s="215">
        <f t="shared" si="33"/>
        <v>1.4410301636402778E-5</v>
      </c>
      <c r="CEL5" s="215">
        <f t="shared" si="33"/>
        <v>-6.0522394727091644E-5</v>
      </c>
      <c r="CEM5" s="215">
        <f t="shared" si="33"/>
        <v>-4.8132627003849571E-4</v>
      </c>
      <c r="CEN5" s="215">
        <f t="shared" si="33"/>
        <v>7.2089529428387422E-5</v>
      </c>
      <c r="CEO5" s="215">
        <f t="shared" si="33"/>
        <v>-5.9685827643463085E-4</v>
      </c>
      <c r="CEP5" s="215">
        <f t="shared" si="33"/>
        <v>-3.1736048400343719E-5</v>
      </c>
      <c r="CEQ5" s="215">
        <f t="shared" si="33"/>
        <v>-2.0773345489577544E-4</v>
      </c>
      <c r="CER5" s="215">
        <f t="shared" si="33"/>
        <v>-1.9046189896299026E-4</v>
      </c>
      <c r="CES5" s="215">
        <f t="shared" si="33"/>
        <v>-1.298851238237253E-4</v>
      </c>
      <c r="CET5" s="215">
        <f t="shared" si="33"/>
        <v>-3.8681927745631839E-4</v>
      </c>
      <c r="CEU5" s="215">
        <f t="shared" ref="CEU5:CHF5" si="34">CEU7/CET7-1</f>
        <v>-2.5412887221654135E-4</v>
      </c>
      <c r="CEV5" s="215">
        <f t="shared" si="34"/>
        <v>-9.2433989133167138E-5</v>
      </c>
      <c r="CEW5" s="215">
        <f t="shared" si="34"/>
        <v>-8.6664875592612489E-5</v>
      </c>
      <c r="CEX5" s="215">
        <f t="shared" si="34"/>
        <v>-2.4268268372384938E-4</v>
      </c>
      <c r="CEY5" s="215">
        <f t="shared" si="34"/>
        <v>-3.2076567633865238E-4</v>
      </c>
      <c r="CEZ5" s="215">
        <f t="shared" si="34"/>
        <v>4.0469913509921795E-5</v>
      </c>
      <c r="CFA5" s="215">
        <f t="shared" si="34"/>
        <v>-5.2030640265943173E-4</v>
      </c>
      <c r="CFB5" s="215">
        <f t="shared" si="34"/>
        <v>-6.3626109841785627E-5</v>
      </c>
      <c r="CFC5" s="215">
        <f t="shared" si="34"/>
        <v>-2.8633571271563518E-4</v>
      </c>
      <c r="CFD5" s="215">
        <f t="shared" si="34"/>
        <v>-2.4591420776565176E-4</v>
      </c>
      <c r="CFE5" s="215">
        <f t="shared" si="34"/>
        <v>-1.880982972763956E-4</v>
      </c>
      <c r="CFF5" s="215">
        <f t="shared" si="34"/>
        <v>-1.5340131230479059E-4</v>
      </c>
      <c r="CFG5" s="215">
        <f t="shared" si="34"/>
        <v>-3.7632509856888596E-5</v>
      </c>
      <c r="CFH5" s="215">
        <f t="shared" si="34"/>
        <v>1.7369504361264276E-5</v>
      </c>
      <c r="CFI5" s="215">
        <f t="shared" si="34"/>
        <v>-2.7501237555682678E-4</v>
      </c>
      <c r="CFJ5" s="215">
        <f t="shared" si="34"/>
        <v>-1.0424388435881227E-4</v>
      </c>
      <c r="CFK5" s="215">
        <f t="shared" si="34"/>
        <v>-2.0561353921721981E-4</v>
      </c>
      <c r="CFL5" s="215">
        <f t="shared" si="34"/>
        <v>-2.4331111671105354E-4</v>
      </c>
      <c r="CFM5" s="215">
        <f t="shared" si="34"/>
        <v>1.5934962176178402E-4</v>
      </c>
      <c r="CFN5" s="215">
        <f t="shared" si="34"/>
        <v>-1.6222103775109797E-4</v>
      </c>
      <c r="CFO5" s="215">
        <f t="shared" si="34"/>
        <v>-1.2748006675322721E-4</v>
      </c>
      <c r="CFP5" s="215">
        <f t="shared" si="34"/>
        <v>-1.9993741089752159E-4</v>
      </c>
      <c r="CFQ5" s="215">
        <f t="shared" si="34"/>
        <v>-1.7389338596507375E-4</v>
      </c>
      <c r="CFR5" s="215">
        <f t="shared" si="34"/>
        <v>4.9278361871296639E-5</v>
      </c>
      <c r="CFS5" s="215">
        <f t="shared" si="34"/>
        <v>-4.2029472805471535E-4</v>
      </c>
      <c r="CFT5" s="215">
        <f t="shared" si="34"/>
        <v>7.24950775843336E-5</v>
      </c>
      <c r="CFU5" s="215">
        <f t="shared" si="34"/>
        <v>-8.9887379811970369E-5</v>
      </c>
      <c r="CFV5" s="215">
        <f t="shared" si="34"/>
        <v>-1.4499267786971526E-4</v>
      </c>
      <c r="CFW5" s="215">
        <f t="shared" si="34"/>
        <v>-9.8609318580522576E-5</v>
      </c>
      <c r="CFX5" s="215">
        <f t="shared" si="34"/>
        <v>-3.3646497138606346E-4</v>
      </c>
      <c r="CFY5" s="215">
        <f t="shared" si="34"/>
        <v>-1.9730447271826268E-4</v>
      </c>
      <c r="CFZ5" s="215">
        <f t="shared" si="34"/>
        <v>8.7063268878750932E-6</v>
      </c>
      <c r="CGA5" s="215">
        <f t="shared" si="34"/>
        <v>-2.0895002611887037E-4</v>
      </c>
      <c r="CGB5" s="215">
        <f t="shared" si="34"/>
        <v>1.1610760853209001E-5</v>
      </c>
      <c r="CGC5" s="215">
        <f t="shared" si="34"/>
        <v>-5.3118614155678312E-4</v>
      </c>
      <c r="CGD5" s="215">
        <f t="shared" si="34"/>
        <v>-9.8742772174365001E-5</v>
      </c>
      <c r="CGE5" s="215">
        <f t="shared" si="34"/>
        <v>-2.6140373807337358E-4</v>
      </c>
      <c r="CGF5" s="215">
        <f t="shared" si="34"/>
        <v>-1.5397800729222144E-4</v>
      </c>
      <c r="CGG5" s="215">
        <f t="shared" si="34"/>
        <v>-2.9928636184017865E-4</v>
      </c>
      <c r="CGH5" s="215">
        <f t="shared" si="34"/>
        <v>-1.4532813639922537E-4</v>
      </c>
      <c r="CGI5" s="215">
        <f t="shared" si="34"/>
        <v>-2.0058197843586534E-4</v>
      </c>
      <c r="CGJ5" s="215">
        <f t="shared" si="34"/>
        <v>-1.8026924083403006E-4</v>
      </c>
      <c r="CGK5" s="215">
        <f t="shared" si="34"/>
        <v>-3.082578198611019E-4</v>
      </c>
      <c r="CGL5" s="215">
        <f t="shared" si="34"/>
        <v>-2.5599106358475954E-4</v>
      </c>
      <c r="CGM5" s="215">
        <f t="shared" si="34"/>
        <v>2.9097342248762814E-5</v>
      </c>
      <c r="CGN5" s="215">
        <f t="shared" si="34"/>
        <v>-1.8912722151742667E-4</v>
      </c>
      <c r="CGO5" s="215">
        <f t="shared" si="34"/>
        <v>-3.0266079582330629E-4</v>
      </c>
      <c r="CGP5" s="215">
        <f t="shared" si="34"/>
        <v>-3.1148567020367057E-4</v>
      </c>
      <c r="CGQ5" s="215">
        <f t="shared" si="34"/>
        <v>-3.7855844942447092E-4</v>
      </c>
      <c r="CGR5" s="215">
        <f t="shared" si="34"/>
        <v>-1.9226399594507448E-4</v>
      </c>
      <c r="CGS5" s="215">
        <f t="shared" si="34"/>
        <v>-1.5733715604349108E-4</v>
      </c>
      <c r="CGT5" s="215">
        <f t="shared" si="34"/>
        <v>-3.088956107681895E-4</v>
      </c>
      <c r="CGU5" s="215">
        <f t="shared" si="34"/>
        <v>-6.1215209355980349E-5</v>
      </c>
      <c r="CGV5" s="215">
        <f t="shared" si="34"/>
        <v>-9.9990962915885717E-4</v>
      </c>
      <c r="CGW5" s="215">
        <f t="shared" si="34"/>
        <v>-2.7430198898126257E-4</v>
      </c>
      <c r="CGX5" s="215">
        <f t="shared" si="34"/>
        <v>-1.3426971867580573E-4</v>
      </c>
      <c r="CGY5" s="215">
        <f t="shared" si="34"/>
        <v>-5.6342468792691669E-4</v>
      </c>
      <c r="CGZ5" s="215">
        <f t="shared" si="34"/>
        <v>-4.8195586452659533E-4</v>
      </c>
      <c r="CHA5" s="215">
        <f t="shared" si="34"/>
        <v>-3.8282825330959724E-4</v>
      </c>
      <c r="CHB5" s="215">
        <f t="shared" si="34"/>
        <v>-4.4144431223858138E-4</v>
      </c>
      <c r="CHC5" s="215">
        <f t="shared" si="34"/>
        <v>-2.9247633866358314E-5</v>
      </c>
      <c r="CHD5" s="215">
        <f t="shared" si="34"/>
        <v>-5.1184856302166626E-4</v>
      </c>
      <c r="CHE5" s="215">
        <f t="shared" si="34"/>
        <v>5.2674242003059035E-5</v>
      </c>
      <c r="CHF5" s="215">
        <f t="shared" si="34"/>
        <v>-4.7404320816057943E-4</v>
      </c>
      <c r="CHG5" s="215">
        <f t="shared" ref="CHG5:CJR5" si="35">CHG7/CHF7-1</f>
        <v>-1.6101692434256076E-4</v>
      </c>
      <c r="CHH5" s="215">
        <f t="shared" si="35"/>
        <v>-7.9057401529580851E-5</v>
      </c>
      <c r="CHI5" s="215">
        <f t="shared" si="35"/>
        <v>-4.6266877893508251E-4</v>
      </c>
      <c r="CHJ5" s="215">
        <f t="shared" si="35"/>
        <v>-2.6073785884406231E-4</v>
      </c>
      <c r="CHK5" s="215">
        <f t="shared" si="35"/>
        <v>-5.3040293040296227E-4</v>
      </c>
      <c r="CHL5" s="215">
        <f t="shared" si="35"/>
        <v>-9.382265758550723E-5</v>
      </c>
      <c r="CHM5" s="215">
        <f t="shared" si="35"/>
        <v>1.1142486005910612E-4</v>
      </c>
      <c r="CHN5" s="215">
        <f t="shared" si="35"/>
        <v>-4.4858169024408756E-4</v>
      </c>
      <c r="CHO5" s="215">
        <f t="shared" si="35"/>
        <v>6.1597667501578357E-5</v>
      </c>
      <c r="CHP5" s="215">
        <f t="shared" si="35"/>
        <v>-1.1732166373845665E-5</v>
      </c>
      <c r="CHQ5" s="215">
        <f t="shared" si="35"/>
        <v>0</v>
      </c>
      <c r="CHR5" s="215">
        <f t="shared" si="35"/>
        <v>3.2263836052814909E-5</v>
      </c>
      <c r="CHS5" s="215">
        <f t="shared" si="35"/>
        <v>-9.3855404018183819E-5</v>
      </c>
      <c r="CHT5" s="215">
        <f t="shared" si="35"/>
        <v>-8.7997700326525319E-6</v>
      </c>
      <c r="CHU5" s="215">
        <f t="shared" si="35"/>
        <v>7.3332062244357843E-5</v>
      </c>
      <c r="CHV5" s="215">
        <f t="shared" si="35"/>
        <v>-3.4610195342299477E-4</v>
      </c>
      <c r="CHW5" s="215">
        <f t="shared" si="35"/>
        <v>8.8022486811389911E-5</v>
      </c>
      <c r="CHX5" s="215">
        <f t="shared" si="35"/>
        <v>-5.9850022883833898E-4</v>
      </c>
      <c r="CHY5" s="215">
        <f t="shared" si="35"/>
        <v>8.8067447923112496E-6</v>
      </c>
      <c r="CHZ5" s="215">
        <f t="shared" si="35"/>
        <v>1.8494001191826648E-4</v>
      </c>
      <c r="CIA5" s="215">
        <f t="shared" si="35"/>
        <v>-9.09854012456357E-5</v>
      </c>
      <c r="CIB5" s="215">
        <f t="shared" si="35"/>
        <v>3.8158640143448608E-5</v>
      </c>
      <c r="CIC5" s="215">
        <f t="shared" si="35"/>
        <v>-7.308568342452304E-4</v>
      </c>
      <c r="CID5" s="215">
        <f t="shared" si="35"/>
        <v>-1.7036425640404307E-4</v>
      </c>
      <c r="CIE5" s="215">
        <f t="shared" si="35"/>
        <v>5.8756305285623256E-6</v>
      </c>
      <c r="CIF5" s="215">
        <f t="shared" si="35"/>
        <v>-5.5230602454225952E-4</v>
      </c>
      <c r="CIG5" s="215">
        <f t="shared" si="35"/>
        <v>-1.6460760193193202E-4</v>
      </c>
      <c r="CIH5" s="215">
        <f t="shared" si="35"/>
        <v>-4.5568533604578576E-4</v>
      </c>
      <c r="CII5" s="215">
        <f t="shared" si="35"/>
        <v>1.4117979246575096E-4</v>
      </c>
      <c r="CIJ5" s="215">
        <f t="shared" si="35"/>
        <v>-1.7056816845073541E-4</v>
      </c>
      <c r="CIK5" s="215">
        <f t="shared" si="35"/>
        <v>-6.0003176638767641E-4</v>
      </c>
      <c r="CIL5" s="215">
        <f t="shared" si="35"/>
        <v>-9.1236042357167868E-5</v>
      </c>
      <c r="CIM5" s="215">
        <f t="shared" si="35"/>
        <v>-4.2090143547990344E-4</v>
      </c>
      <c r="CIN5" s="215">
        <f t="shared" si="35"/>
        <v>-2.7973757670696209E-4</v>
      </c>
      <c r="CIO5" s="215">
        <f t="shared" si="35"/>
        <v>-5.3017740325067564E-5</v>
      </c>
      <c r="CIP5" s="215">
        <f t="shared" si="35"/>
        <v>-5.3020551354809875E-5</v>
      </c>
      <c r="CIQ5" s="215">
        <f t="shared" si="35"/>
        <v>-8.424823181814034E-4</v>
      </c>
      <c r="CIR5" s="215">
        <f t="shared" si="35"/>
        <v>8.2550333591946412E-5</v>
      </c>
      <c r="CIS5" s="215">
        <f t="shared" si="35"/>
        <v>-2.3289064457643338E-4</v>
      </c>
      <c r="CIT5" s="215">
        <f t="shared" si="35"/>
        <v>-8.1678146820152175E-4</v>
      </c>
      <c r="CIU5" s="215">
        <f t="shared" si="35"/>
        <v>-1.2689643775143367E-4</v>
      </c>
      <c r="CIV5" s="215">
        <f t="shared" si="35"/>
        <v>-3.3941726482800139E-4</v>
      </c>
      <c r="CIW5" s="215">
        <f t="shared" si="35"/>
        <v>-8.8573697746285873E-6</v>
      </c>
      <c r="CIX5" s="215">
        <f t="shared" si="35"/>
        <v>-4.0449013575516446E-4</v>
      </c>
      <c r="CIY5" s="215">
        <f t="shared" si="35"/>
        <v>-3.396729097563389E-4</v>
      </c>
      <c r="CIZ5" s="215">
        <f t="shared" si="35"/>
        <v>-5.4661600373473451E-4</v>
      </c>
      <c r="CJA5" s="215">
        <f t="shared" si="35"/>
        <v>-2.1285338835996814E-4</v>
      </c>
      <c r="CJB5" s="215">
        <f t="shared" si="35"/>
        <v>-1.052665817043108E-3</v>
      </c>
      <c r="CJC5" s="215">
        <f t="shared" si="35"/>
        <v>-1.1840169551236013E-4</v>
      </c>
      <c r="CJD5" s="215">
        <f t="shared" si="35"/>
        <v>-6.6608840325288465E-4</v>
      </c>
      <c r="CJE5" s="215">
        <f t="shared" si="35"/>
        <v>1.0960754573896558E-4</v>
      </c>
      <c r="CJF5" s="215">
        <f t="shared" si="35"/>
        <v>-3.1990047540775279E-4</v>
      </c>
      <c r="CJG5" s="215">
        <f t="shared" si="35"/>
        <v>2.133352296465052E-4</v>
      </c>
      <c r="CJH5" s="215">
        <f t="shared" si="35"/>
        <v>-1.6885436755154082E-4</v>
      </c>
      <c r="CJI5" s="215">
        <f t="shared" si="35"/>
        <v>2.1628860603484235E-4</v>
      </c>
      <c r="CJJ5" s="215">
        <f t="shared" si="35"/>
        <v>-2.1031740154331402E-4</v>
      </c>
      <c r="CJK5" s="215">
        <f t="shared" si="35"/>
        <v>5.9256801199447651E-5</v>
      </c>
      <c r="CJL5" s="215">
        <f t="shared" si="35"/>
        <v>2.8145312768490527E-4</v>
      </c>
      <c r="CJM5" s="215">
        <f t="shared" si="35"/>
        <v>9.1816757446849806E-5</v>
      </c>
      <c r="CJN5" s="215">
        <f t="shared" si="35"/>
        <v>2.6654030681694252E-5</v>
      </c>
      <c r="CJO5" s="215">
        <f t="shared" si="35"/>
        <v>-2.0730360204890275E-5</v>
      </c>
      <c r="CJP5" s="215">
        <f t="shared" si="35"/>
        <v>9.1807784115438551E-5</v>
      </c>
      <c r="CJQ5" s="215">
        <f t="shared" si="35"/>
        <v>-8.5876817109031833E-5</v>
      </c>
      <c r="CJR5" s="215">
        <f t="shared" si="35"/>
        <v>-7.6999620924889101E-5</v>
      </c>
      <c r="CJS5" s="215">
        <f t="shared" ref="CJS5:CMC5" si="36">CJS7/CJR7-1</f>
        <v>-2.6655767419558885E-5</v>
      </c>
      <c r="CJT5" s="215">
        <f t="shared" si="36"/>
        <v>-9.7740419217506869E-5</v>
      </c>
      <c r="CJU5" s="215">
        <f t="shared" si="36"/>
        <v>8.8863612126566238E-6</v>
      </c>
      <c r="CJV5" s="215">
        <f t="shared" si="36"/>
        <v>-3.2583034902278207E-5</v>
      </c>
      <c r="CJW5" s="215">
        <f t="shared" si="36"/>
        <v>1.7773143595145591E-4</v>
      </c>
      <c r="CJX5" s="215">
        <f t="shared" si="36"/>
        <v>3.2578306401909174E-5</v>
      </c>
      <c r="CJY5" s="215">
        <f t="shared" si="36"/>
        <v>-2.635795284592346E-4</v>
      </c>
      <c r="CJZ5" s="215">
        <f t="shared" si="36"/>
        <v>7.7021062298232579E-5</v>
      </c>
      <c r="CKA5" s="215">
        <f t="shared" si="36"/>
        <v>-8.8863612128786684E-6</v>
      </c>
      <c r="CKB5" s="215">
        <f t="shared" si="36"/>
        <v>-2.073502708876962E-5</v>
      </c>
      <c r="CKC5" s="215">
        <f t="shared" si="36"/>
        <v>2.1624119483631965E-4</v>
      </c>
      <c r="CKD5" s="215">
        <f t="shared" si="36"/>
        <v>-1.4511681903939255E-4</v>
      </c>
      <c r="CKE5" s="215">
        <f t="shared" si="36"/>
        <v>-5.9239951423206705E-6</v>
      </c>
      <c r="CKF5" s="215">
        <f t="shared" si="36"/>
        <v>1.0959455937054052E-4</v>
      </c>
      <c r="CKG5" s="215">
        <f t="shared" si="36"/>
        <v>-1.0069747812047058E-4</v>
      </c>
      <c r="CKH5" s="215">
        <f t="shared" si="36"/>
        <v>1.2440352950582323E-4</v>
      </c>
      <c r="CKI5" s="215">
        <f t="shared" si="36"/>
        <v>-2.9616203617410797E-5</v>
      </c>
      <c r="CKJ5" s="215">
        <f t="shared" si="36"/>
        <v>9.1812950364644763E-5</v>
      </c>
      <c r="CKK5" s="215">
        <f t="shared" si="36"/>
        <v>-1.2438031947958894E-4</v>
      </c>
      <c r="CKL5" s="215">
        <f t="shared" si="36"/>
        <v>1.510520329826015E-4</v>
      </c>
      <c r="CKM5" s="215">
        <f t="shared" si="36"/>
        <v>2.9613572492426243E-5</v>
      </c>
      <c r="CKN5" s="215">
        <f t="shared" si="36"/>
        <v>1.5102474732975324E-4</v>
      </c>
      <c r="CKO5" s="215">
        <f t="shared" si="36"/>
        <v>-2.6647401582313712E-5</v>
      </c>
      <c r="CKP5" s="215">
        <f t="shared" si="36"/>
        <v>-9.4748841547254159E-5</v>
      </c>
      <c r="CKQ5" s="215">
        <f t="shared" si="36"/>
        <v>3.7607009709716976E-4</v>
      </c>
      <c r="CKR5" s="215">
        <f t="shared" si="36"/>
        <v>1.7760412041556428E-4</v>
      </c>
      <c r="CKS5" s="215">
        <f t="shared" si="36"/>
        <v>4.1729556956404679E-4</v>
      </c>
      <c r="CKT5" s="215">
        <f t="shared" si="36"/>
        <v>2.7512269584728521E-4</v>
      </c>
      <c r="CKU5" s="215">
        <f t="shared" si="36"/>
        <v>6.5064887437848995E-5</v>
      </c>
      <c r="CKV5" s="215">
        <f t="shared" si="36"/>
        <v>-2.3658419735839153E-5</v>
      </c>
      <c r="CKW5" s="215">
        <f t="shared" si="36"/>
        <v>2.661635190359668E-5</v>
      </c>
      <c r="CKX5" s="215">
        <f t="shared" si="36"/>
        <v>5.9145874427013467E-6</v>
      </c>
      <c r="CKY5" s="215">
        <f t="shared" si="36"/>
        <v>4.1401867224344358E-5</v>
      </c>
      <c r="CKZ5" s="215">
        <f t="shared" si="36"/>
        <v>-1.7742922791663673E-5</v>
      </c>
      <c r="CLA5" s="215">
        <f t="shared" si="36"/>
        <v>-1.4786031340530137E-5</v>
      </c>
      <c r="CLB5" s="215">
        <f t="shared" si="36"/>
        <v>-4.140149991715969E-5</v>
      </c>
      <c r="CLC5" s="215">
        <f t="shared" si="36"/>
        <v>-9.7593290313446879E-5</v>
      </c>
      <c r="CLD5" s="215">
        <f t="shared" si="36"/>
        <v>1.7745966489690623E-4</v>
      </c>
      <c r="CLE5" s="215">
        <f t="shared" si="36"/>
        <v>-1.0941404344033678E-4</v>
      </c>
      <c r="CLF5" s="215">
        <f t="shared" si="36"/>
        <v>-5.0276818246319799E-5</v>
      </c>
      <c r="CLG5" s="215">
        <f t="shared" si="36"/>
        <v>1.094315180516503E-4</v>
      </c>
      <c r="CLH5" s="215">
        <f t="shared" si="36"/>
        <v>4.7316559612875508E-5</v>
      </c>
      <c r="CLI5" s="215">
        <f t="shared" si="36"/>
        <v>-5.6185756023729994E-5</v>
      </c>
      <c r="CLJ5" s="215">
        <f t="shared" si="36"/>
        <v>-2.2475565216095728E-4</v>
      </c>
      <c r="CLK5" s="215">
        <f t="shared" si="36"/>
        <v>2.5142796293065039E-4</v>
      </c>
      <c r="CLL5" s="215">
        <f t="shared" si="36"/>
        <v>-2.7502262282863565E-4</v>
      </c>
      <c r="CLM5" s="215">
        <f t="shared" si="36"/>
        <v>2.4255977471510093E-4</v>
      </c>
      <c r="CLN5" s="215">
        <f t="shared" si="36"/>
        <v>-1.2716513427746268E-4</v>
      </c>
      <c r="CLO5" s="215">
        <f t="shared" si="36"/>
        <v>-2.2478556640048719E-4</v>
      </c>
      <c r="CLP5" s="215">
        <f t="shared" si="36"/>
        <v>4.4079710316435872E-4</v>
      </c>
      <c r="CLQ5" s="215">
        <f t="shared" si="36"/>
        <v>-1.5968158309498381E-4</v>
      </c>
      <c r="CLR5" s="215">
        <f t="shared" si="36"/>
        <v>1.6562216261140073E-4</v>
      </c>
      <c r="CLS5" s="215">
        <f t="shared" si="36"/>
        <v>-1.2715310120492429E-4</v>
      </c>
      <c r="CLT5" s="215">
        <f t="shared" si="36"/>
        <v>-8.2807897507586326E-5</v>
      </c>
      <c r="CLU5" s="215">
        <f t="shared" si="36"/>
        <v>5.6195726758634379E-5</v>
      </c>
      <c r="CLV5" s="215">
        <f t="shared" si="36"/>
        <v>-7.9852598019014565E-5</v>
      </c>
      <c r="CLW5" s="215">
        <f t="shared" si="36"/>
        <v>8.2816714779054834E-5</v>
      </c>
      <c r="CLX5" s="215">
        <f t="shared" si="36"/>
        <v>3.5489938602584203E-5</v>
      </c>
      <c r="CLY5" s="215">
        <f t="shared" si="36"/>
        <v>-2.0701729481653608E-5</v>
      </c>
      <c r="CLZ5" s="215">
        <f t="shared" si="36"/>
        <v>-2.9574511502983292E-5</v>
      </c>
      <c r="CMA5" s="215">
        <f t="shared" si="36"/>
        <v>-9.1683697159838928E-5</v>
      </c>
      <c r="CMB5" s="215">
        <f t="shared" si="36"/>
        <v>-5.9156196019483076E-6</v>
      </c>
      <c r="CMC5" s="215">
        <f t="shared" si="36"/>
        <v>-2.3662618387043644E-5</v>
      </c>
      <c r="CMD5" s="215">
        <f t="shared" ref="CMD5" si="37">CMD7/CMC7-1</f>
        <v>6.8031637669330181E-5</v>
      </c>
      <c r="CME5" s="215">
        <f t="shared" ref="CME5" si="38">CME7/CMD7-1</f>
        <v>-3.2534656803751005E-5</v>
      </c>
      <c r="CMF5" s="215">
        <f t="shared" ref="CMF5" si="39">CMF7/CME7-1</f>
        <v>4.4366884557334174E-5</v>
      </c>
      <c r="CMG5" s="215">
        <f t="shared" ref="CMG5" si="40">CMG7/CMF7-1</f>
        <v>8.872983244812005E-6</v>
      </c>
      <c r="CMH5" s="215">
        <f t="shared" ref="CMH5" si="41">CMH7/CMG7-1</f>
        <v>-4.140688774001422E-5</v>
      </c>
      <c r="CMI5" s="215">
        <f t="shared" ref="CMI5" si="42">CMI7/CMH7-1</f>
        <v>6.5070660822064141E-5</v>
      </c>
      <c r="CMJ5" s="215">
        <f t="shared" ref="CMJ5" si="43">CMJ7/CMI7-1</f>
        <v>-7.985425120371481E-5</v>
      </c>
      <c r="CMK5" s="215">
        <f t="shared" ref="CMK5" si="44">CMK7/CMJ7-1</f>
        <v>7.690282736216858E-5</v>
      </c>
      <c r="CML5" s="215">
        <f t="shared" ref="CML5" si="45">CML7/CMK7-1</f>
        <v>-9.1684781804990401E-5</v>
      </c>
      <c r="CMM5" s="215">
        <f t="shared" ref="CMM5" si="46">CMM7/CML7-1</f>
        <v>6.2114740715379924E-5</v>
      </c>
      <c r="CMN5" s="215">
        <f t="shared" ref="CMN5" si="47">CMN7/CMM7-1</f>
        <v>-7.3941527040433108E-5</v>
      </c>
      <c r="CMO5" s="215">
        <f t="shared" ref="CMO5" si="48">CMO7/CMN7-1</f>
        <v>2.9578797917650945E-6</v>
      </c>
      <c r="CMP5" s="215">
        <f t="shared" ref="CMP5" si="49">CMP7/CMO7-1</f>
        <v>-1.4789355213595812E-5</v>
      </c>
      <c r="CMQ5" s="215">
        <f t="shared" ref="CMQ5" si="50">CMQ7/CMP7-1</f>
        <v>-5.9158295767858249E-5</v>
      </c>
      <c r="CMR5" s="215">
        <f t="shared" ref="CMR5" si="51">CMR7/CMQ7-1</f>
        <v>-3.2538987623342841E-5</v>
      </c>
      <c r="CMS5" s="215">
        <f t="shared" ref="CMS5" si="52">CMS7/CMR7-1</f>
        <v>3.8456418524290825E-5</v>
      </c>
      <c r="CMT5" s="215">
        <f t="shared" ref="CMT5" si="53">CMT7/CMS7-1</f>
        <v>1.0649060220435658E-4</v>
      </c>
      <c r="CMU5" s="215">
        <f t="shared" ref="CMU5" si="54">CMU7/CMT7-1</f>
        <v>-2.0704301170737516E-5</v>
      </c>
      <c r="CMV5" s="215">
        <f t="shared" ref="CMV5" si="55">CMV7/CMU7-1</f>
        <v>-2.3662548397251904E-5</v>
      </c>
      <c r="CMW5" s="215">
        <f t="shared" ref="CMW5" si="56">CMW7/CMV7-1</f>
        <v>2.0705219786032458E-5</v>
      </c>
      <c r="CMX5" s="215">
        <f t="shared" ref="CMX5" si="57">CMX7/CMW7-1</f>
        <v>2.662044568535471E-5</v>
      </c>
      <c r="CMY5" s="215">
        <f t="shared" ref="CMY5" si="58">CMY7/CMX7-1</f>
        <v>-4.1408479865112646E-5</v>
      </c>
      <c r="CMZ5" s="215">
        <f t="shared" ref="CMZ5" si="59">CMZ7/CMY7-1</f>
        <v>1.4789355213817856E-5</v>
      </c>
      <c r="CNA5" s="215">
        <f t="shared" ref="CNA5" si="60">CNA7/CMZ7-1</f>
        <v>-3.2536100282198888E-5</v>
      </c>
      <c r="CNB5" s="215">
        <f t="shared" ref="CNB5" si="61">CNB7/CNA7-1</f>
        <v>5.0284700140457161E-5</v>
      </c>
      <c r="CNC5" s="215">
        <f t="shared" ref="CNC5" si="62">CNC7/CNB7-1</f>
        <v>2.9577748068554399E-6</v>
      </c>
      <c r="CND5" s="215">
        <f t="shared" ref="CND5" si="63">CND7/CNC7-1</f>
        <v>2.9577660584534371E-5</v>
      </c>
      <c r="CNE5" s="215">
        <f t="shared" ref="CNE5" si="64">CNE7/CND7-1</f>
        <v>3.2534464349476266E-5</v>
      </c>
      <c r="CNF5" s="215">
        <f t="shared" ref="CNF5" si="65">CNF7/CNE7-1</f>
        <v>6.5066811785419176E-5</v>
      </c>
      <c r="CNG5" s="215">
        <f t="shared" ref="CNG5" si="66">CNG7/CNF7-1</f>
        <v>-1.6265644592716733E-4</v>
      </c>
      <c r="CNH5" s="215">
        <f t="shared" ref="CNH5" si="67">CNH7/CNG7-1</f>
        <v>1.0944122858136396E-4</v>
      </c>
      <c r="CNI5" s="215">
        <f t="shared" ref="CNI5" si="68">CNI7/CNH7-1</f>
        <v>-5.3235852572108833E-5</v>
      </c>
      <c r="CNJ5" s="215">
        <f t="shared" ref="CNJ5" si="69">CNJ7/CNI7-1</f>
        <v>6.8027210884391565E-5</v>
      </c>
      <c r="CNK5" s="215">
        <f t="shared" ref="CNK5" si="70">CNK7/CNJ7-1</f>
        <v>0</v>
      </c>
      <c r="CNL5" s="215">
        <f t="shared" ref="CNL5" si="71">CNL7/CNK7-1</f>
        <v>-1.1238513795275296E-4</v>
      </c>
      <c r="CNM5" s="215">
        <f t="shared" ref="CNM5" si="72">CNM7/CNL7-1</f>
        <v>5.3241048848740036E-5</v>
      </c>
      <c r="CNN5" s="215">
        <f t="shared" ref="CNN5" si="73">CNN7/CNM7-1</f>
        <v>1.1830714308946888E-4</v>
      </c>
      <c r="CNO5" s="215">
        <f t="shared" ref="CNO5" si="74">CNO7/CNN7-1</f>
        <v>-5.6189245378424069E-5</v>
      </c>
      <c r="CNP5" s="215">
        <f t="shared" ref="CNP5" si="75">CNP7/CNO7-1</f>
        <v>-3.2532443718813475E-5</v>
      </c>
      <c r="CNQ5" s="215">
        <f t="shared" ref="CNQ5" si="76">CNQ7/CNP7-1</f>
        <v>-1.4492196395887724E-4</v>
      </c>
      <c r="CNR5" s="215">
        <f t="shared" ref="CNR5" si="77">CNR7/CNQ7-1</f>
        <v>3.8454257182074514E-5</v>
      </c>
      <c r="CNS5" s="215">
        <f t="shared" ref="CNS5" si="78">CNS7/CNR7-1</f>
        <v>-1.1240042948801321E-4</v>
      </c>
      <c r="CNT5" s="215">
        <f t="shared" ref="CNT5" si="79">CNT7/CNS7-1</f>
        <v>5.9164770928932242E-5</v>
      </c>
      <c r="CNU5" s="215">
        <f t="shared" ref="CNU5" si="80">CNU7/CNT7-1</f>
        <v>1.0353222366510373E-4</v>
      </c>
      <c r="CNV5" s="215">
        <f t="shared" ref="CNV5" si="81">CNV7/CNU7-1</f>
        <v>-8.8732719302986318E-5</v>
      </c>
      <c r="CNW5" s="215">
        <f t="shared" ref="CNW5" si="82">CNW7/CNV7-1</f>
        <v>8.874059349794905E-6</v>
      </c>
      <c r="CNX5" s="215">
        <f t="shared" ref="CNX5" si="83">CNX7/CNW7-1</f>
        <v>2.6621941804583216E-5</v>
      </c>
      <c r="CNY5" s="215">
        <f t="shared" ref="CNY5" si="84">CNY7/CNX7-1</f>
        <v>-1.4789573941964562E-5</v>
      </c>
      <c r="CNZ5" s="215">
        <f t="shared" ref="CNZ5" si="85">CNZ7/CNY7-1</f>
        <v>1.1240242434285008E-4</v>
      </c>
      <c r="COA5" s="215">
        <f t="shared" ref="COA5" si="86">COA7/CNZ7-1</f>
        <v>-5.9152521819982873E-5</v>
      </c>
      <c r="COB5" s="215">
        <f t="shared" ref="COB5" si="87">COB7/COA7-1</f>
        <v>-4.4367015785806707E-5</v>
      </c>
      <c r="COC5" s="215">
        <f t="shared" ref="COC5" si="88">COC7/COB7-1</f>
        <v>2.9579322870176838E-5</v>
      </c>
      <c r="COD5" s="215">
        <f t="shared" ref="COD5" si="89">COD7/COC7-1</f>
        <v>-1.1831379183813162E-5</v>
      </c>
      <c r="COE5" s="215">
        <f t="shared" ref="COE5" si="90">COE7/COD7-1</f>
        <v>-1.7747278750701589E-5</v>
      </c>
      <c r="COF5" s="215">
        <f t="shared" ref="COF5" si="91">COF7/COE7-1</f>
        <v>-9.1695900897414973E-5</v>
      </c>
      <c r="COG5" s="215">
        <f t="shared" ref="COG5" si="92">COG7/COF7-1</f>
        <v>1.9524143378224501E-4</v>
      </c>
      <c r="COH5" s="215">
        <f t="shared" ref="COH5" si="93">COH7/COG7-1</f>
        <v>1.3605080018574967E-4</v>
      </c>
      <c r="COI5" s="215">
        <f t="shared" ref="COI5" si="94">COI7/COH7-1</f>
        <v>-5.0272803891693307E-5</v>
      </c>
      <c r="COJ5" s="215">
        <f t="shared" ref="COJ5" si="95">COJ7/COI7-1</f>
        <v>3.8445841638701239E-5</v>
      </c>
      <c r="COK5" s="215">
        <f t="shared" ref="COK5" si="96">COK7/COJ7-1</f>
        <v>-1.5377745445099844E-4</v>
      </c>
      <c r="COL5" s="215">
        <f t="shared" ref="COL5" si="97">COL7/COK7-1</f>
        <v>7.3942839227569834E-5</v>
      </c>
      <c r="COM5" s="215">
        <f t="shared" ref="COM5" si="98">COM7/COL7-1</f>
        <v>-1.0055482604010013E-4</v>
      </c>
      <c r="CON5" s="215">
        <f t="shared" ref="CON5" si="99">CON7/COM7-1</f>
        <v>3.5493507645867339E-5</v>
      </c>
      <c r="COO5" s="215">
        <f t="shared" ref="COO5" si="100">COO7/CON7-1</f>
        <v>2.9576873251224711E-5</v>
      </c>
      <c r="COP5" s="215">
        <f t="shared" ref="COP5" si="101">COP7/COO7-1</f>
        <v>-5.6194397122899531E-5</v>
      </c>
      <c r="COQ5" s="215">
        <f t="shared" ref="COQ5" si="102">COQ7/COP7-1</f>
        <v>1.4197277080563175E-4</v>
      </c>
      <c r="COR5" s="215">
        <f t="shared" ref="COR5" si="103">COR7/COQ7-1</f>
        <v>3.5488154349838652E-5</v>
      </c>
      <c r="COS5" s="215">
        <f t="shared" ref="COS5" si="104">COS7/COR7-1</f>
        <v>8.5759996214740397E-5</v>
      </c>
      <c r="COT5" s="215">
        <f t="shared" ref="COT5" si="105">COT7/COS7-1</f>
        <v>3.3709659295877437E-4</v>
      </c>
      <c r="COU5" s="215">
        <f t="shared" ref="COU5" si="106">COU7/COT7-1</f>
        <v>-7.3899780074215826E-5</v>
      </c>
      <c r="COV5" s="215">
        <f t="shared" ref="COV5" si="107">COV7/COU7-1</f>
        <v>3.3996411161463236E-4</v>
      </c>
      <c r="COW5" s="215">
        <f t="shared" ref="COW5" si="108">COW7/COV7-1</f>
        <v>1.6253627514140057E-4</v>
      </c>
      <c r="COX5" s="215">
        <f t="shared" ref="COX5" si="109">COX7/COW7-1</f>
        <v>4.3138981388191056E-4</v>
      </c>
      <c r="COY5" s="215">
        <f t="shared" ref="COY5" si="110">COY7/COX7-1</f>
        <v>3.8394858633084006E-4</v>
      </c>
      <c r="COZ5" s="215">
        <f t="shared" ref="COZ5" si="111">COZ7/COY7-1</f>
        <v>4.0741976340141761E-4</v>
      </c>
      <c r="CPA5" s="215">
        <f t="shared" ref="CPA5" si="112">CPA7/COZ7-1</f>
        <v>2.8035590444286385E-4</v>
      </c>
      <c r="CPB5" s="215">
        <f t="shared" ref="CPB5" si="113">CPB7/CPA7-1</f>
        <v>8.4378226877124263E-4</v>
      </c>
      <c r="CPC5" s="215">
        <f t="shared" ref="CPC5" si="114">CPC7/CPB7-1</f>
        <v>3.448926411111497E-4</v>
      </c>
      <c r="CPD5" s="215">
        <f t="shared" ref="CPD5" si="115">CPD7/CPC7-1</f>
        <v>4.8621936449655401E-4</v>
      </c>
      <c r="CPE5" s="215">
        <f t="shared" ref="CPE5" si="116">CPE7/CPD7-1</f>
        <v>6.5975883458313511E-4</v>
      </c>
      <c r="CPF5" s="215">
        <f t="shared" ref="CPF5" si="117">CPF7/CPE7-1</f>
        <v>6.1517268986466256E-4</v>
      </c>
      <c r="CPG5" s="215">
        <f t="shared" ref="CPG5" si="118">CPG7/CPF7-1</f>
        <v>5.7361207938777525E-4</v>
      </c>
      <c r="CPH5" s="215">
        <f t="shared" ref="CPH5" si="119">CPH7/CPG7-1</f>
        <v>2.7341200543284927E-4</v>
      </c>
      <c r="CPI5" s="215">
        <f t="shared" ref="CPI5" si="120">CPI7/CPH7-1</f>
        <v>3.2330214937204005E-5</v>
      </c>
      <c r="CPJ5" s="215">
        <f t="shared" ref="CPJ5" si="121">CPJ7/CPI7-1</f>
        <v>8.2292432035391272E-5</v>
      </c>
      <c r="CPK5" s="215">
        <f t="shared" ref="CPK5" si="122">CPK7/CPJ7-1</f>
        <v>2.6448962318958991E-5</v>
      </c>
      <c r="CPL5" s="215">
        <f t="shared" ref="CPL5" si="123">CPL7/CPK7-1</f>
        <v>5.2014916820208867E-4</v>
      </c>
      <c r="CPM5" s="215">
        <f t="shared" ref="CPM5" si="124">CPM7/CPL7-1</f>
        <v>6.3149114150107266E-4</v>
      </c>
      <c r="CPN5" s="215">
        <f t="shared" ref="CPN5" si="125">CPN7/CPM7-1</f>
        <v>1.8492481191967336E-4</v>
      </c>
      <c r="CPO5" s="215">
        <f t="shared" ref="CPO5" si="126">CPO7/CPN7-1</f>
        <v>1.3499950108886161E-4</v>
      </c>
      <c r="CPP5" s="215">
        <f t="shared" ref="CPP5" si="127">CPP7/CPO7-1</f>
        <v>3.1397819172029884E-4</v>
      </c>
      <c r="CPQ5" s="215">
        <f t="shared" ref="CPQ5" si="128">CPQ7/CPP7-1</f>
        <v>1.2320509247709666E-4</v>
      </c>
      <c r="CPR5" s="215">
        <f t="shared" ref="CPR5" si="129">CPR7/CPQ7-1</f>
        <v>6.4528050637058243E-5</v>
      </c>
      <c r="CPS5" s="215">
        <f t="shared" ref="CPS5" si="130">CPS7/CPR7-1</f>
        <v>1.8770585319649591E-4</v>
      </c>
      <c r="CPT5" s="215">
        <f t="shared" ref="CPT5" si="131">CPT7/CPS7-1</f>
        <v>1.4368532327724282E-4</v>
      </c>
      <c r="CPU5" s="215">
        <f t="shared" ref="CPU5" si="132">CPU7/CPT7-1</f>
        <v>2.052352582446737E-4</v>
      </c>
      <c r="CPV5" s="215">
        <f t="shared" ref="CPV5" si="133">CPV7/CPU7-1</f>
        <v>4.8953221825520643E-4</v>
      </c>
      <c r="CPW5" s="215">
        <f t="shared" ref="CPW5" si="134">CPW7/CPV7-1</f>
        <v>1.2305564752179698E-4</v>
      </c>
      <c r="CPX5" s="215">
        <f t="shared" ref="CPX5" si="135">CPX7/CPW7-1</f>
        <v>1.962789035332424E-4</v>
      </c>
      <c r="CPY5" s="215">
        <f t="shared" ref="CPY5" si="136">CPY7/CPX7-1</f>
        <v>2.9582505901859513E-4</v>
      </c>
      <c r="CPZ5" s="215">
        <f t="shared" ref="CPZ5" si="137">CPZ7/CPY7-1</f>
        <v>-3.5137137318841383E-5</v>
      </c>
      <c r="CQA5" s="215">
        <f t="shared" ref="CQA5" si="138">CQA7/CPZ7-1</f>
        <v>2.1083023188395167E-4</v>
      </c>
      <c r="CQB5" s="215">
        <f t="shared" ref="CQB5" si="139">CQB7/CQA7-1</f>
        <v>2.5469949850553952E-4</v>
      </c>
      <c r="CQC5" s="215">
        <f t="shared" ref="CQC5" si="140">CQC7/CQB7-1</f>
        <v>1.5512225389713308E-4</v>
      </c>
      <c r="CQD5" s="215">
        <f t="shared" ref="CQD5" si="141">CQD7/CQC7-1</f>
        <v>-2.9263810323865158E-6</v>
      </c>
      <c r="CQE5" s="215">
        <f t="shared" ref="CQE5" si="142">CQE7/CQD7-1</f>
        <v>7.0233350306425635E-5</v>
      </c>
      <c r="CQF5" s="215">
        <f t="shared" ref="CQF5" si="143">CQF7/CQE7-1</f>
        <v>1.0241644281361317E-4</v>
      </c>
      <c r="CQG5" s="215">
        <f t="shared" ref="CQG5" si="144">CQG7/CQF7-1</f>
        <v>-2.3114486931541389E-4</v>
      </c>
      <c r="CQH5" s="215">
        <f t="shared" ref="CQH5" si="145">CQH7/CQG7-1</f>
        <v>-4.6824974099912708E-5</v>
      </c>
      <c r="CQI5" s="215">
        <f>CQI7/CQH7-1</f>
        <v>0</v>
      </c>
      <c r="CQJ5" s="215">
        <f t="shared" ref="CQJ5:CSU5" si="146">CQJ7/CQI7-1</f>
        <v>-7.3167448095046161E-5</v>
      </c>
      <c r="CQK5" s="215">
        <f t="shared" si="146"/>
        <v>2.5756826290690427E-4</v>
      </c>
      <c r="CQL5" s="215">
        <f t="shared" si="146"/>
        <v>1.2582481089706832E-4</v>
      </c>
      <c r="CQM5" s="215">
        <f t="shared" si="146"/>
        <v>-1.7262162510101042E-4</v>
      </c>
      <c r="CQN5" s="215">
        <f t="shared" si="146"/>
        <v>1.2290440670836844E-4</v>
      </c>
      <c r="CQO5" s="215">
        <f t="shared" si="146"/>
        <v>-2.9259357874134029E-4</v>
      </c>
      <c r="CQP5" s="215">
        <f t="shared" si="146"/>
        <v>1.7560752888012843E-4</v>
      </c>
      <c r="CQQ5" s="215">
        <f t="shared" si="146"/>
        <v>1.4046135703238427E-4</v>
      </c>
      <c r="CQR5" s="215">
        <f t="shared" si="146"/>
        <v>-1.4629336501070789E-4</v>
      </c>
      <c r="CQS5" s="215">
        <f t="shared" si="146"/>
        <v>1.8143031466455461E-4</v>
      </c>
      <c r="CQT5" s="215">
        <f t="shared" si="146"/>
        <v>-2.2528387230791314E-4</v>
      </c>
      <c r="CQU5" s="215">
        <f t="shared" si="146"/>
        <v>1.0242483480338294E-4</v>
      </c>
      <c r="CQV5" s="215">
        <f t="shared" si="146"/>
        <v>1.8434582105575359E-4</v>
      </c>
      <c r="CQW5" s="215">
        <f t="shared" si="146"/>
        <v>-4.0958187541684232E-5</v>
      </c>
      <c r="CQX5" s="215">
        <f t="shared" si="146"/>
        <v>2.5161060041312133E-4</v>
      </c>
      <c r="CQY5" s="215">
        <f t="shared" si="146"/>
        <v>2.1937265271265716E-4</v>
      </c>
      <c r="CQZ5" s="215">
        <f t="shared" si="146"/>
        <v>1.4621635927114518E-4</v>
      </c>
      <c r="CRA5" s="215">
        <f t="shared" si="146"/>
        <v>4.6782394615307865E-5</v>
      </c>
      <c r="CRB5" s="215">
        <f t="shared" si="146"/>
        <v>6.1399020539365523E-5</v>
      </c>
      <c r="CRC5" s="215">
        <f t="shared" si="146"/>
        <v>1.3448483537303879E-4</v>
      </c>
      <c r="CRD5" s="215">
        <f t="shared" si="146"/>
        <v>1.4908270289848424E-4</v>
      </c>
      <c r="CRE5" s="215">
        <f t="shared" si="146"/>
        <v>1.8997904385020803E-4</v>
      </c>
      <c r="CRF5" s="215">
        <f t="shared" si="146"/>
        <v>1.8117636057590758E-4</v>
      </c>
      <c r="CRG5" s="215">
        <f t="shared" si="146"/>
        <v>1.6945686154223871E-4</v>
      </c>
      <c r="CRH5" s="215">
        <f t="shared" si="146"/>
        <v>1.8987637587342121E-4</v>
      </c>
      <c r="CRI5" s="215">
        <f t="shared" si="146"/>
        <v>1.9860219104961274E-4</v>
      </c>
      <c r="CRJ5" s="215">
        <f t="shared" si="146"/>
        <v>4.3508603899411469E-4</v>
      </c>
      <c r="CRK5" s="215">
        <f t="shared" si="146"/>
        <v>2.8312074954039979E-4</v>
      </c>
      <c r="CRL5" s="215">
        <f t="shared" si="146"/>
        <v>2.3635350313822023E-4</v>
      </c>
      <c r="CRM5" s="215">
        <f t="shared" si="146"/>
        <v>3.0047726291471122E-4</v>
      </c>
      <c r="CRN5" s="215">
        <f t="shared" si="146"/>
        <v>2.3039391526746833E-4</v>
      </c>
      <c r="CRO5" s="215">
        <f t="shared" si="146"/>
        <v>2.7699215674847899E-4</v>
      </c>
      <c r="CRP5" s="215">
        <f t="shared" si="146"/>
        <v>6.9374608310379671E-4</v>
      </c>
      <c r="CRQ5" s="215">
        <f t="shared" si="146"/>
        <v>6.2626892278827562E-4</v>
      </c>
      <c r="CRR5" s="215">
        <f t="shared" si="146"/>
        <v>7.9762923631365723E-4</v>
      </c>
      <c r="CRS5" s="215">
        <f t="shared" si="146"/>
        <v>3.1705217108024542E-4</v>
      </c>
      <c r="CRT5" s="215">
        <f t="shared" si="146"/>
        <v>3.7220013899341708E-4</v>
      </c>
      <c r="CRU5" s="215">
        <f t="shared" si="146"/>
        <v>8.6039258318337808E-4</v>
      </c>
      <c r="CRV5" s="215">
        <f t="shared" si="146"/>
        <v>5.7213388513743801E-4</v>
      </c>
      <c r="CRW5" s="215">
        <f t="shared" si="146"/>
        <v>6.4146846935764223E-4</v>
      </c>
      <c r="CRX5" s="215">
        <f t="shared" si="146"/>
        <v>2.3495763510794632E-4</v>
      </c>
      <c r="CRY5" s="288">
        <f>CRY7/CRX7-1</f>
        <v>2.2040229218389662E-4</v>
      </c>
      <c r="CRZ5" s="215">
        <f t="shared" si="146"/>
        <v>6.6975935053648072E-4</v>
      </c>
      <c r="CSA5" s="215">
        <f t="shared" si="146"/>
        <v>6.83798325853191E-4</v>
      </c>
      <c r="CSB5" s="215">
        <f t="shared" si="146"/>
        <v>3.0691988522346669E-4</v>
      </c>
      <c r="CSC5" s="215">
        <f t="shared" si="146"/>
        <v>1.4183452831328935E-4</v>
      </c>
      <c r="CSD5" s="215">
        <f t="shared" si="146"/>
        <v>1.9390950503872517E-4</v>
      </c>
      <c r="CSE5" s="215">
        <f t="shared" si="146"/>
        <v>4.5140325646930712E-4</v>
      </c>
      <c r="CSF5" s="215">
        <f t="shared" si="146"/>
        <v>3.528612127434716E-4</v>
      </c>
      <c r="CSG5" s="215">
        <f t="shared" si="146"/>
        <v>7.2282120005651151E-5</v>
      </c>
      <c r="CSH5" s="215">
        <f t="shared" si="146"/>
        <v>4.3366137407074845E-5</v>
      </c>
      <c r="CSI5" s="215">
        <f t="shared" si="146"/>
        <v>1.4454752288917128E-4</v>
      </c>
      <c r="CSJ5" s="215">
        <f t="shared" si="146"/>
        <v>1.0984024026106098E-4</v>
      </c>
      <c r="CSK5" s="215">
        <f t="shared" si="146"/>
        <v>1.9075420165037826E-4</v>
      </c>
      <c r="CSL5" s="215">
        <f t="shared" si="146"/>
        <v>4.5078757791250368E-4</v>
      </c>
      <c r="CSM5" s="215">
        <f t="shared" si="146"/>
        <v>1.213112007787398E-4</v>
      </c>
      <c r="CSN5" s="215">
        <f t="shared" si="146"/>
        <v>1.1263245143089406E-4</v>
      </c>
      <c r="CSO5" s="215">
        <f t="shared" si="146"/>
        <v>3.3208392771544304E-4</v>
      </c>
      <c r="CSP5" s="215">
        <f t="shared" si="146"/>
        <v>1.501098399887546E-4</v>
      </c>
      <c r="CSQ5" s="215">
        <f t="shared" si="146"/>
        <v>3.0017462081310953E-4</v>
      </c>
      <c r="CSR5" s="215">
        <f t="shared" si="146"/>
        <v>2.5103226197376038E-4</v>
      </c>
      <c r="CSS5" s="215">
        <f t="shared" si="146"/>
        <v>6.6348195329135606E-5</v>
      </c>
      <c r="CST5" s="215">
        <f t="shared" si="146"/>
        <v>2.0191589337681393E-4</v>
      </c>
      <c r="CSU5" s="215">
        <f t="shared" si="146"/>
        <v>1.0670542669211081E-4</v>
      </c>
      <c r="CSV5" s="288">
        <f t="shared" ref="CSV5" si="147">CSV7/CSU7-1</f>
        <v>2.0473721545855028E-4</v>
      </c>
      <c r="CSW5" s="215">
        <f t="shared" ref="CSW5" si="148">CSW7/CSV7-1</f>
        <v>1.7874801431139176E-4</v>
      </c>
      <c r="CSX5" s="215">
        <f t="shared" ref="CSX5" si="149">CSX7/CSW7-1</f>
        <v>4.4967269016682465E-4</v>
      </c>
      <c r="CSY5" s="215">
        <f t="shared" ref="CSY5" si="150">CSY7/CSX7-1</f>
        <v>3.1693438017788012E-5</v>
      </c>
      <c r="CSZ5" s="215">
        <f t="shared" ref="CSZ5" si="151">CSZ7/CSY7-1</f>
        <v>1.7574894982796962E-4</v>
      </c>
      <c r="CTA5" s="215">
        <f t="shared" ref="CTA5" si="152">CTA7/CSZ7-1</f>
        <v>6.0493105226333554E-4</v>
      </c>
      <c r="CTB5" s="215">
        <f t="shared" ref="CTB5" si="153">CTB7/CTA7-1</f>
        <v>5.1819885593196169E-4</v>
      </c>
      <c r="CTC5" s="215">
        <f t="shared" ref="CTC5" si="154">CTC7/CTB7-1</f>
        <v>4.6326002699004221E-4</v>
      </c>
      <c r="CTD5" s="215">
        <f t="shared" ref="CTD5" si="155">CTD7/CTC7-1</f>
        <v>3.0773832463815154E-4</v>
      </c>
      <c r="CTE5" s="215">
        <f t="shared" ref="CTE5" si="156">CTE7/CTD7-1</f>
        <v>7.3604462270515647E-4</v>
      </c>
      <c r="CTF5" s="215">
        <f t="shared" ref="CTF5" si="157">CTF7/CTE7-1</f>
        <v>8.3893340535134975E-4</v>
      </c>
      <c r="CTG5" s="215">
        <f t="shared" ref="CTG5" si="158">CTG7/CTF7-1</f>
        <v>9.4444428496376354E-4</v>
      </c>
      <c r="CTH5" s="215">
        <f t="shared" ref="CTH5" si="159">CTH7/CTG7-1</f>
        <v>3.4128518248710549E-4</v>
      </c>
      <c r="CTI5" s="215">
        <f t="shared" ref="CTI5" si="160">CTI7/CTH7-1</f>
        <v>-1.1467857030234008E-4</v>
      </c>
      <c r="CTJ5" s="215">
        <f t="shared" ref="CTJ5" si="161">CTJ7/CTI7-1</f>
        <v>1.1497845229253567E-3</v>
      </c>
      <c r="CTK5" s="215">
        <f t="shared" ref="CTK5" si="162">CTK7/CTJ7-1</f>
        <v>1.0711360342763321E-3</v>
      </c>
      <c r="CTL5" s="215">
        <f t="shared" ref="CTL5" si="163">CTL7/CTK7-1</f>
        <v>1.851025359333569E-3</v>
      </c>
      <c r="CTM5" s="215">
        <f t="shared" ref="CTM5" si="164">CTM7/CTL7-1</f>
        <v>1.153682503148401E-3</v>
      </c>
      <c r="CTN5" s="215">
        <f t="shared" ref="CTN5" si="165">CTN7/CTM7-1</f>
        <v>7.2164683801734242E-4</v>
      </c>
      <c r="CTO5" s="215">
        <f t="shared" ref="CTO5" si="166">CTO7/CTN7-1</f>
        <v>3.9847223805722365E-3</v>
      </c>
      <c r="CTP5" s="215">
        <f t="shared" ref="CTP5" si="167">CTP7/CTO7-1</f>
        <v>1.7857244249626092E-3</v>
      </c>
      <c r="CTQ5" s="215">
        <f t="shared" ref="CTQ5" si="168">CTQ7/CTP7-1</f>
        <v>4.4209291319385891E-4</v>
      </c>
      <c r="CTR5" s="215">
        <f t="shared" ref="CTR5" si="169">CTR7/CTQ7-1</f>
        <v>9.8293878869082363E-4</v>
      </c>
      <c r="CTS5" s="215">
        <f t="shared" ref="CTS5" si="170">CTS7/CTR7-1</f>
        <v>2.2073181084980575E-4</v>
      </c>
      <c r="CTT5" s="215">
        <f t="shared" ref="CTT5" si="171">CTT7/CTS7-1</f>
        <v>1.8729770715917304E-3</v>
      </c>
      <c r="CTU5" s="215">
        <f t="shared" ref="CTU5" si="172">CTU7/CTT7-1</f>
        <v>9.3191381209223323E-4</v>
      </c>
      <c r="CTV5" s="215">
        <f t="shared" ref="CTV5" si="173">CTV7/CTU7-1</f>
        <v>3.0583455591919328E-3</v>
      </c>
      <c r="CTW5" s="215">
        <f t="shared" ref="CTW5" si="174">CTW7/CTV7-1</f>
        <v>2.0139287361753411E-3</v>
      </c>
      <c r="CTX5" s="215">
        <f t="shared" ref="CTX5" si="175">CTX7/CTW7-1</f>
        <v>1.706714574444268E-3</v>
      </c>
      <c r="CTY5" s="215">
        <f t="shared" ref="CTY5" si="176">CTY7/CTX7-1</f>
        <v>1.569295610455157E-4</v>
      </c>
      <c r="CTZ5" s="215">
        <f t="shared" ref="CTZ5" si="177">CTZ7/CTY7-1</f>
        <v>1.7651805527529874E-4</v>
      </c>
      <c r="CUA5" s="215">
        <f t="shared" ref="CUA5" si="178">CUA7/CTZ7-1</f>
        <v>1.2326069356549674E-4</v>
      </c>
      <c r="CUB5" s="215">
        <f t="shared" ref="CUB5" si="179">CUB7/CUA7-1</f>
        <v>2.1287859477703286E-4</v>
      </c>
      <c r="CUC5" s="215">
        <f t="shared" ref="CUC5" si="180">CUC7/CUB7-1</f>
        <v>-2.8004379885016029E-4</v>
      </c>
      <c r="CUD5" s="215">
        <f t="shared" ref="CUD5" si="181">CUD7/CUC7-1</f>
        <v>1.960855717435539E-4</v>
      </c>
      <c r="CUE5" s="215">
        <f t="shared" ref="CUE5" si="182">CUE7/CUD7-1</f>
        <v>7.0016832046437827E-5</v>
      </c>
      <c r="CUF5" s="215">
        <f t="shared" ref="CUF5" si="183">CUF7/CUE7-1</f>
        <v>-2.2403817610650023E-5</v>
      </c>
      <c r="CUG5" s="215">
        <f t="shared" ref="CUG5" si="184">CUG7/CUF7-1</f>
        <v>2.0443941591929971E-4</v>
      </c>
      <c r="CUH5" s="215">
        <f t="shared" ref="CUH5" si="185">CUH7/CUG7-1</f>
        <v>7.5599123050107409E-5</v>
      </c>
      <c r="CUI5" s="215">
        <f t="shared" ref="CUI5" si="186">CUI7/CUH7-1</f>
        <v>3.9196582058087515E-5</v>
      </c>
      <c r="CUJ5" s="215">
        <f t="shared" ref="CUJ5" si="187">CUJ7/CUI7-1</f>
        <v>5.3193276369878362E-5</v>
      </c>
      <c r="CUK5" s="215">
        <f t="shared" ref="CUK5" si="188">CUK7/CUJ7-1</f>
        <v>1.4557385493563224E-4</v>
      </c>
      <c r="CUL5" s="215">
        <f t="shared" ref="CUL5" si="189">CUL7/CUK7-1</f>
        <v>8.1173602344497553E-5</v>
      </c>
      <c r="CUM5" s="215">
        <f t="shared" ref="CUM5" si="190">CUM7/CUL7-1</f>
        <v>-1.4274198965547047E-4</v>
      </c>
      <c r="CUN5" s="215">
        <f t="shared" ref="CUN5" si="191">CUN7/CUM7-1</f>
        <v>1.5675867841236091E-4</v>
      </c>
      <c r="CUO5" s="215">
        <f t="shared" ref="CUO5" si="192">CUO7/CUN7-1</f>
        <v>-1.3434352198338217E-4</v>
      </c>
      <c r="CUP5" s="215">
        <f t="shared" ref="CUP5" si="193">CUP7/CUO7-1</f>
        <v>1.0636957830056915E-4</v>
      </c>
      <c r="CUQ5" s="215">
        <f t="shared" ref="CUQ5" si="194">CUQ7/CUP7-1</f>
        <v>0</v>
      </c>
      <c r="CUR5" s="215">
        <f t="shared" ref="CUR5" si="195">CUR7/CUQ7-1</f>
        <v>1.0076046159479546E-4</v>
      </c>
      <c r="CUS5" s="215">
        <f t="shared" ref="CUS5" si="196">CUS7/CUR7-1</f>
        <v>-5.6532118359220451E-4</v>
      </c>
      <c r="CUT5" s="215">
        <f t="shared" ref="CUT5" si="197">CUT7/CUS7-1</f>
        <v>7.1685190007753086E-4</v>
      </c>
      <c r="CUU5" s="215">
        <f t="shared" ref="CUU5" si="198">CUU7/CUT7-1</f>
        <v>-2.5183771577674818E-5</v>
      </c>
      <c r="CUV5" s="215">
        <f t="shared" ref="CUV5" si="199">CUV7/CUU7-1</f>
        <v>3.3579207754597107E-5</v>
      </c>
      <c r="CUW5" s="215">
        <f t="shared" ref="CUW5" si="200">CUW7/CUV7-1</f>
        <v>-8.9541547278026989E-5</v>
      </c>
      <c r="CUX5" s="215">
        <f t="shared" ref="CUX5" si="201">CUX7/CUW7-1</f>
        <v>6.9960598191087797E-5</v>
      </c>
      <c r="CUY5" s="215">
        <f t="shared" ref="CUY5" si="202">CUY7/CUX7-1</f>
        <v>2.7982281619154392E-5</v>
      </c>
      <c r="CUZ5" s="215">
        <f t="shared" ref="CUZ5" si="203">CUZ7/CUY7-1</f>
        <v>-2.5183348769886038E-5</v>
      </c>
      <c r="CVA5" s="215">
        <f t="shared" ref="CVA5" si="204">CVA7/CUZ7-1</f>
        <v>6.995550829680397E-5</v>
      </c>
      <c r="CVB5" s="215">
        <f t="shared" ref="CVB5" si="205">CVB7/CVA7-1</f>
        <v>-4.1970368919397316E-5</v>
      </c>
      <c r="CVC5" s="215">
        <f t="shared" ref="CVC5" si="206">CVC7/CVB7-1</f>
        <v>6.4357266774894839E-5</v>
      </c>
      <c r="CVD5" s="215">
        <f t="shared" ref="CVD5" si="207">CVD7/CVC7-1</f>
        <v>2.7979619645046583E-4</v>
      </c>
      <c r="CVE5" s="215">
        <f t="shared" ref="CVE5" si="208">CVE7/CVD7-1</f>
        <v>1.6783075946102954E-5</v>
      </c>
      <c r="CVF5" s="215">
        <f t="shared" ref="CVF5" si="209">CVF7/CVE7-1</f>
        <v>-2.7971323799391712E-6</v>
      </c>
      <c r="CVG5" s="215">
        <f t="shared" ref="CVG5" si="210">CVG7/CVF7-1</f>
        <v>6.1537084484974969E-5</v>
      </c>
      <c r="CVH5" s="215">
        <f t="shared" ref="CVH5" si="211">CVH7/CVG7-1</f>
        <v>3.9157553212376683E-5</v>
      </c>
      <c r="CVI5" s="215">
        <f t="shared" ref="CVI5" si="212">CVI7/CVH7-1</f>
        <v>1.4263978699124991E-4</v>
      </c>
      <c r="CVJ5" s="215">
        <f t="shared" ref="CVJ5" si="213">CVJ7/CVI7-1</f>
        <v>1.6219466155864559E-4</v>
      </c>
      <c r="CVK5" s="215">
        <f t="shared" ref="CVK5" si="214">CVK7/CVJ7-1</f>
        <v>3.6627681020418024E-4</v>
      </c>
      <c r="CVL5" s="215">
        <f t="shared" ref="CVL5" si="215">CVL7/CVK7-1</f>
        <v>1.6490396440294042E-4</v>
      </c>
      <c r="CVM5" s="215">
        <f t="shared" ref="CVM5" si="216">CVM7/CVL7-1</f>
        <v>2.0958912148616449E-4</v>
      </c>
      <c r="CVN5" s="215">
        <f t="shared" ref="CVN5" si="217">CVN7/CVM7-1</f>
        <v>1.0616956956632784E-4</v>
      </c>
      <c r="CVO5" s="215">
        <f t="shared" ref="CVO5" si="218">CVO7/CVN7-1</f>
        <v>3.0730033858894501E-5</v>
      </c>
      <c r="CVP5" s="215">
        <f t="shared" ref="CVP5" si="219">CVP7/CVO7-1</f>
        <v>2.7935535955592172E-6</v>
      </c>
      <c r="CVQ5" s="215">
        <f t="shared" ref="CVQ5" si="220">CVQ7/CVP7-1</f>
        <v>1.3688374379849932E-4</v>
      </c>
      <c r="CVR5" s="215">
        <f t="shared" ref="CVR5" si="221">CVR7/CVQ7-1</f>
        <v>6.4242759421961892E-5</v>
      </c>
      <c r="CVS5" s="215">
        <f t="shared" ref="CVS5" si="222">CVS7/CVR7-1</f>
        <v>3.3515808289585891E-5</v>
      </c>
      <c r="CVT5" s="215">
        <f t="shared" ref="CVT5" si="223">CVT7/CVS7-1</f>
        <v>5.3064917944878331E-5</v>
      </c>
      <c r="CVU5" s="215">
        <f t="shared" ref="CVU5" si="224">CVU7/CVT7-1</f>
        <v>6.423307109493237E-5</v>
      </c>
      <c r="CVV5" s="215">
        <f t="shared" ref="CVV5" si="225">CVV7/CVU7-1</f>
        <v>9.7739699632004573E-5</v>
      </c>
      <c r="CVW5" s="215">
        <f t="shared" ref="CVW5" si="226">CVW7/CVV7-1</f>
        <v>1.7032968567187723E-4</v>
      </c>
      <c r="CVX5" s="215">
        <f t="shared" ref="CVX5" si="227">CVX7/CVW7-1</f>
        <v>-3.6293587202362865E-5</v>
      </c>
      <c r="CVY5" s="215">
        <f t="shared" ref="CVY5" si="228">CVY7/CVX7-1</f>
        <v>5.109205783733195E-4</v>
      </c>
      <c r="CVZ5" s="215">
        <f t="shared" ref="CVZ5" si="229">CVZ7/CVY7-1</f>
        <v>6.976225025123739E-5</v>
      </c>
      <c r="CWA5" s="215">
        <f t="shared" ref="CWA5" si="230">CWA7/CVZ7-1</f>
        <v>1.1161181411090126E-5</v>
      </c>
      <c r="CWB5" s="215">
        <f t="shared" ref="CWB5" si="231">CWB7/CWA7-1</f>
        <v>8.0917662093504816E-5</v>
      </c>
      <c r="CWC5" s="215">
        <f t="shared" ref="CWC5" si="232">CWC7/CWB7-1</f>
        <v>1.6740230680323265E-5</v>
      </c>
      <c r="CWD5" s="215">
        <f t="shared" ref="CWD5" si="233">CWD7/CWC7-1</f>
        <v>9.4859719215190097E-5</v>
      </c>
      <c r="CWE5" s="215">
        <f t="shared" ref="CWE5" si="234">CWE7/CWD7-1</f>
        <v>2.2596789582052246E-4</v>
      </c>
      <c r="CWF5" s="215">
        <f t="shared" ref="CWF5" si="235">CWF7/CWE7-1</f>
        <v>9.2040196463916146E-5</v>
      </c>
      <c r="CWG5" s="215">
        <f t="shared" ref="CWG5" si="236">CWG7/CWF7-1</f>
        <v>6.9721004428702216E-5</v>
      </c>
      <c r="CWH5" s="215">
        <f t="shared" ref="CWH5" si="237">CWH7/CWG7-1</f>
        <v>2.6213270049657567E-4</v>
      </c>
      <c r="CWI5" s="215">
        <f t="shared" ref="CWI5" si="238">CWI7/CWH7-1</f>
        <v>1.2824408752942773E-4</v>
      </c>
      <c r="CWJ5" s="215">
        <f t="shared" ref="CWJ5" si="239">CWJ7/CWI7-1</f>
        <v>-6.4113821546141203E-5</v>
      </c>
      <c r="CWK5" s="215">
        <f t="shared" ref="CWK5" si="240">CWK7/CWJ7-1</f>
        <v>-1.0593397525593407E-4</v>
      </c>
      <c r="CWL5" s="215">
        <f t="shared" ref="CWL5" si="241">CWL7/CWK7-1</f>
        <v>2.0352630228948065E-4</v>
      </c>
      <c r="CWM5" s="215">
        <f t="shared" ref="CWM5" si="242">CWM7/CWL7-1</f>
        <v>3.6237034807062862E-4</v>
      </c>
      <c r="CWN5" s="215">
        <f t="shared" ref="CWN5" si="243">CWN7/CWM7-1</f>
        <v>4.736972628660574E-5</v>
      </c>
      <c r="CWO5" s="215">
        <f t="shared" ref="CWO5" si="244">CWO7/CWN7-1</f>
        <v>4.179483750177404E-5</v>
      </c>
      <c r="CWP5" s="215">
        <f t="shared" ref="CWP5" si="245">CWP7/CWO7-1</f>
        <v>9.7517211787856439E-5</v>
      </c>
      <c r="CWQ5" s="215">
        <f t="shared" ref="CWQ5" si="246">CWQ7/CWP7-1</f>
        <v>6.1290556239601557E-5</v>
      </c>
      <c r="CWR5" s="215">
        <f t="shared" ref="CWR5" si="247">CWR7/CWQ7-1</f>
        <v>4.0950725412858269E-4</v>
      </c>
      <c r="CWS5" s="215">
        <f t="shared" ref="CWS5" si="248">CWS7/CWR7-1</f>
        <v>-6.9615582752091676E-5</v>
      </c>
      <c r="CWT5" s="215">
        <f t="shared" ref="CWT5" si="249">CWT7/CWS7-1</f>
        <v>1.7822829931213313E-4</v>
      </c>
      <c r="CWU5" s="215">
        <f t="shared" ref="CWU5" si="250">CWU7/CWT7-1</f>
        <v>6.4039381435287979E-5</v>
      </c>
      <c r="CWV5" s="215">
        <f t="shared" ref="CWV5" si="251">CWV7/CWU7-1</f>
        <v>4.6495182041161875E-4</v>
      </c>
      <c r="CWW5" s="215">
        <f t="shared" ref="CWW5" si="252">CWW7/CWV7-1</f>
        <v>5.0091277438824022E-5</v>
      </c>
      <c r="CWX5" s="215">
        <f t="shared" ref="CWX5" si="253">CWX7/CWW7-1</f>
        <v>-5.2871477785654264E-5</v>
      </c>
      <c r="CWY5" s="215">
        <f t="shared" ref="CWY5" si="254">CWY7/CWX7-1</f>
        <v>-3.6177134381309983E-5</v>
      </c>
      <c r="CWZ5" s="215">
        <f t="shared" ref="CWZ5" si="255">CWZ7/CWY7-1</f>
        <v>2.7829571702886469E-5</v>
      </c>
      <c r="CXA5" s="215">
        <f t="shared" ref="CXA5" si="256">CXA7/CWZ7-1</f>
        <v>8.62692714420632E-5</v>
      </c>
      <c r="CXB5" s="215">
        <f t="shared" ref="CXB5" si="257">CXB7/CXA7-1</f>
        <v>1.6139310072316171E-4</v>
      </c>
      <c r="CXC5" s="215">
        <f t="shared" ref="CXC5" si="258">CXC7/CXB7-1</f>
        <v>-1.0015886308567534E-4</v>
      </c>
      <c r="CXD5" s="215">
        <f t="shared" ref="CXD5" si="259">CXD7/CXC7-1</f>
        <v>-4.4519509283635905E-5</v>
      </c>
      <c r="CXE5" s="215">
        <f t="shared" ref="CXE5" si="260">CXE7/CXD7-1</f>
        <v>-7.5130016667701582E-5</v>
      </c>
      <c r="CXF5" s="215">
        <f t="shared" ref="CXF5" si="261">CXF7/CXE7-1</f>
        <v>2.5601780993467216E-4</v>
      </c>
      <c r="CXG5" s="215">
        <f t="shared" ref="CXG5" si="262">CXG7/CXF7-1</f>
        <v>-4.5348067282069415E-4</v>
      </c>
      <c r="CXH5" s="215">
        <f t="shared" ref="CXH5" si="263">CXH7/CXG7-1</f>
        <v>1.2525084961811928E-4</v>
      </c>
      <c r="CXI5" s="215">
        <f t="shared" ref="CXI5" si="264">CXI7/CXH7-1</f>
        <v>6.4009083723837179E-5</v>
      </c>
      <c r="CXJ5" s="215">
        <f t="shared" ref="CXJ5" si="265">CXJ7/CXI7-1</f>
        <v>1.1687867159038134E-4</v>
      </c>
      <c r="CXK5" s="215">
        <f t="shared" ref="CXK5" si="266">CXK7/CXJ7-1</f>
        <v>-2.2816502452760457E-4</v>
      </c>
      <c r="CXL5" s="215">
        <f t="shared" ref="CXL5" si="267">CXL7/CXK7-1</f>
        <v>1.7255438942176404E-4</v>
      </c>
      <c r="CXM5" s="478">
        <f t="shared" ref="CXM5:CYR5" si="268">CXM7/CXL7-1</f>
        <v>1.2243682677137713E-4</v>
      </c>
      <c r="CXN5" s="478">
        <f t="shared" si="268"/>
        <v>-1.2520415232619708E-4</v>
      </c>
      <c r="CXO5" s="478">
        <f t="shared" si="268"/>
        <v>-1.9478640279513293E-5</v>
      </c>
      <c r="CXP5" s="478">
        <f t="shared" si="268"/>
        <v>1.6696302603813606E-5</v>
      </c>
      <c r="CXQ5" s="478">
        <f t="shared" si="268"/>
        <v>3.1165911171582295E-4</v>
      </c>
      <c r="CXR5" s="478">
        <f t="shared" si="268"/>
        <v>-8.3454109975900082E-5</v>
      </c>
      <c r="CXS5" s="478">
        <f t="shared" si="268"/>
        <v>-1.947425086729071E-4</v>
      </c>
      <c r="CXT5" s="478">
        <f t="shared" si="268"/>
        <v>9.7390220352266965E-5</v>
      </c>
      <c r="CXU5" s="478">
        <f t="shared" si="268"/>
        <v>-3.0605374303660504E-5</v>
      </c>
      <c r="CXV5" s="478">
        <f t="shared" si="268"/>
        <v>1.3633720364047974E-4</v>
      </c>
      <c r="CXW5" s="478">
        <f t="shared" si="268"/>
        <v>-2.5872717358643715E-4</v>
      </c>
      <c r="CXX5" s="478">
        <f t="shared" si="268"/>
        <v>-1.947912811423036E-4</v>
      </c>
      <c r="CXY5" s="478">
        <f t="shared" si="268"/>
        <v>3.4790934317507904E-4</v>
      </c>
      <c r="CXZ5" s="478">
        <f t="shared" si="268"/>
        <v>-2.3927838091997167E-4</v>
      </c>
      <c r="CYA5" s="478">
        <f t="shared" si="268"/>
        <v>2.0037403152550759E-4</v>
      </c>
      <c r="CYB5" s="478">
        <f t="shared" si="268"/>
        <v>1.780745687256502E-4</v>
      </c>
      <c r="CYC5" s="478">
        <f t="shared" si="268"/>
        <v>-5.1743707297524644E-4</v>
      </c>
      <c r="CYD5" s="478">
        <f t="shared" si="268"/>
        <v>1.586515177660619E-4</v>
      </c>
      <c r="CYE5" s="478">
        <f t="shared" si="268"/>
        <v>-1.6697510679442029E-4</v>
      </c>
      <c r="CYF5" s="478">
        <f t="shared" si="268"/>
        <v>3.4792290028540229E-4</v>
      </c>
      <c r="CYG5" s="478">
        <f t="shared" si="268"/>
        <v>-7.7907623817541349E-5</v>
      </c>
      <c r="CYH5" s="478">
        <f t="shared" si="268"/>
        <v>-2.5043687321202324E-4</v>
      </c>
      <c r="CYI5" s="478">
        <f t="shared" si="268"/>
        <v>2.5049960755052503E-4</v>
      </c>
      <c r="CYJ5" s="478">
        <f t="shared" si="268"/>
        <v>-3.5061162249694355E-4</v>
      </c>
      <c r="CYK5" s="478">
        <f t="shared" si="268"/>
        <v>3.4516737834233702E-4</v>
      </c>
      <c r="CYL5" s="478">
        <f t="shared" si="268"/>
        <v>2.1982914544893539E-4</v>
      </c>
      <c r="CYM5" s="478">
        <f t="shared" si="268"/>
        <v>-5.508430959606514E-4</v>
      </c>
      <c r="CYN5" s="478">
        <f t="shared" si="268"/>
        <v>2.3938694673075744E-4</v>
      </c>
      <c r="CYO5" s="478">
        <f t="shared" si="268"/>
        <v>-2.7829029573878117E-5</v>
      </c>
      <c r="CYP5" s="478">
        <f t="shared" si="268"/>
        <v>2.8108102090862452E-4</v>
      </c>
      <c r="CYQ5" s="478">
        <f t="shared" si="268"/>
        <v>-3.0047742524241805E-4</v>
      </c>
      <c r="CYR5" s="478">
        <f t="shared" si="268"/>
        <v>-5.4547478570632357E-4</v>
      </c>
      <c r="CYS5" s="478">
        <f t="shared" ref="CYS5:CZS5" si="269">CYS7/CYR7-1</f>
        <v>1.9491874672827869E-4</v>
      </c>
      <c r="CYT5" s="478">
        <f t="shared" si="269"/>
        <v>-2.0601680428966596E-4</v>
      </c>
      <c r="CYU5" s="478">
        <f t="shared" si="269"/>
        <v>-1.9492091779871323E-5</v>
      </c>
      <c r="CYV5" s="478">
        <f t="shared" si="269"/>
        <v>-2.3390966074754438E-4</v>
      </c>
      <c r="CYW5" s="478">
        <f t="shared" si="269"/>
        <v>-4.2893471000948757E-4</v>
      </c>
      <c r="CYX5" s="478">
        <f t="shared" si="269"/>
        <v>-2.5357018460459013E-4</v>
      </c>
      <c r="CYY5" s="478">
        <f t="shared" si="269"/>
        <v>-4.9054584373886545E-4</v>
      </c>
      <c r="CYZ5" s="478">
        <f t="shared" si="269"/>
        <v>-2.202962566367761E-4</v>
      </c>
      <c r="CZA5" s="478">
        <f t="shared" si="269"/>
        <v>3.7374940381385002E-4</v>
      </c>
      <c r="CZB5" s="478">
        <f t="shared" si="269"/>
        <v>-9.1171935772571544E-4</v>
      </c>
      <c r="CZC5" s="478">
        <f t="shared" si="269"/>
        <v>1.0046436863708763E-4</v>
      </c>
      <c r="CZD5" s="478">
        <f t="shared" si="269"/>
        <v>-9.0408848905598749E-4</v>
      </c>
      <c r="CZE5" s="478">
        <f t="shared" si="269"/>
        <v>-4.0218071320052839E-4</v>
      </c>
      <c r="CZF5" s="478">
        <f t="shared" si="269"/>
        <v>-3.0175689570388631E-4</v>
      </c>
      <c r="CZG5" s="478">
        <f t="shared" si="269"/>
        <v>-5.6456751892142165E-4</v>
      </c>
      <c r="CZH5" s="478">
        <f t="shared" si="269"/>
        <v>-2.2092093267778168E-4</v>
      </c>
      <c r="CZI5" s="478">
        <f t="shared" si="269"/>
        <v>-6.125617106974568E-4</v>
      </c>
      <c r="CZJ5" s="478">
        <f t="shared" si="269"/>
        <v>-1.3154359410694205E-4</v>
      </c>
      <c r="CZK5" s="478">
        <f t="shared" si="269"/>
        <v>-2.1833511080504575E-4</v>
      </c>
      <c r="CZL5" s="478">
        <f t="shared" si="269"/>
        <v>-9.7992278208480776E-4</v>
      </c>
      <c r="CZM5" s="478">
        <f t="shared" si="269"/>
        <v>-1.4853385871349545E-4</v>
      </c>
      <c r="CZN5" s="478">
        <f t="shared" si="269"/>
        <v>-1.0763297156695106E-3</v>
      </c>
      <c r="CZO5" s="478">
        <f t="shared" si="269"/>
        <v>-3.2829756666963306E-4</v>
      </c>
      <c r="CZP5" s="478">
        <f t="shared" si="269"/>
        <v>-8.1680312799103927E-4</v>
      </c>
      <c r="CZQ5" s="478">
        <f t="shared" si="269"/>
        <v>-1.4186349641549523E-3</v>
      </c>
      <c r="CZR5" s="478">
        <f t="shared" si="269"/>
        <v>-3.1788809776323035E-4</v>
      </c>
      <c r="CZS5" s="478">
        <f>CZS7/CZR7-1</f>
        <v>-2.4763759363799487E-4</v>
      </c>
      <c r="CZT5" s="478">
        <f t="shared" ref="CZT5:DCE5" si="270">CZT7/CZS7-1</f>
        <v>-1.0273876206827737E-3</v>
      </c>
      <c r="CZU5" s="478">
        <f t="shared" si="270"/>
        <v>-3.6629520575925945E-5</v>
      </c>
      <c r="CZV5" s="478">
        <f t="shared" si="270"/>
        <v>-1.08201931855334E-3</v>
      </c>
      <c r="CZW5" s="478">
        <f t="shared" si="270"/>
        <v>1.2411567580983274E-4</v>
      </c>
      <c r="CZX5" s="478">
        <f t="shared" si="270"/>
        <v>-2.594823890430531E-4</v>
      </c>
      <c r="CZY5" s="478">
        <f t="shared" si="270"/>
        <v>-1.5516560401729329E-4</v>
      </c>
      <c r="CZZ5" s="478">
        <f t="shared" si="270"/>
        <v>6.7719134887900267E-5</v>
      </c>
      <c r="DAA5" s="478">
        <f t="shared" si="270"/>
        <v>2.2571516439118255E-4</v>
      </c>
      <c r="DAB5" s="478">
        <f t="shared" si="270"/>
        <v>-7.8982479993494614E-5</v>
      </c>
      <c r="DAC5" s="478">
        <f t="shared" si="270"/>
        <v>1.8054564278480179E-4</v>
      </c>
      <c r="DAD5" s="478">
        <f t="shared" si="270"/>
        <v>1.6923098619558985E-5</v>
      </c>
      <c r="DAE5" s="478">
        <f t="shared" si="270"/>
        <v>1.7768952844576802E-4</v>
      </c>
      <c r="DAF5" s="478">
        <f t="shared" si="270"/>
        <v>6.9089206855910135E-4</v>
      </c>
      <c r="DAG5" s="478">
        <f t="shared" si="270"/>
        <v>2.1980561293344358E-4</v>
      </c>
      <c r="DAH5" s="478">
        <f t="shared" si="270"/>
        <v>2.1975730904366664E-4</v>
      </c>
      <c r="DAI5" s="478">
        <f t="shared" si="270"/>
        <v>9.041871470218954E-4</v>
      </c>
      <c r="DAJ5" s="478">
        <f t="shared" si="270"/>
        <v>1.9136816984488547E-4</v>
      </c>
      <c r="DAK5" s="478">
        <f t="shared" si="270"/>
        <v>4.9802478306371079E-4</v>
      </c>
      <c r="DAL5" s="478">
        <f t="shared" si="270"/>
        <v>6.1870572387157097E-5</v>
      </c>
      <c r="DAM5" s="478">
        <f t="shared" si="270"/>
        <v>1.7716385969746007E-4</v>
      </c>
      <c r="DAN5" s="478">
        <f t="shared" si="270"/>
        <v>4.2174399577099564E-5</v>
      </c>
      <c r="DAO5" s="478">
        <f t="shared" si="270"/>
        <v>-5.3418653231385171E-5</v>
      </c>
      <c r="DAP5" s="478">
        <f t="shared" si="270"/>
        <v>-1.9681607818622382E-5</v>
      </c>
      <c r="DAQ5" s="478">
        <f t="shared" si="270"/>
        <v>5.9045985575822968E-5</v>
      </c>
      <c r="DAR5" s="478">
        <f t="shared" si="270"/>
        <v>4.7796309000203152E-5</v>
      </c>
      <c r="DAS5" s="478">
        <f t="shared" si="270"/>
        <v>2.7270708166882152E-4</v>
      </c>
      <c r="DAT5" s="478">
        <f t="shared" si="270"/>
        <v>8.4319401894239476E-5</v>
      </c>
      <c r="DAU5" s="478">
        <f t="shared" si="270"/>
        <v>1.0398516103649058E-4</v>
      </c>
      <c r="DAV5" s="478">
        <f t="shared" si="270"/>
        <v>3.8498610396864308E-4</v>
      </c>
      <c r="DAW5" s="478">
        <f t="shared" si="270"/>
        <v>-8.427108322051069E-6</v>
      </c>
      <c r="DAX5" s="478">
        <f t="shared" si="270"/>
        <v>4.241680267198511E-4</v>
      </c>
      <c r="DAY5" s="478">
        <f t="shared" si="270"/>
        <v>6.1773112971730271E-5</v>
      </c>
      <c r="DAZ5" s="478">
        <f t="shared" si="270"/>
        <v>-4.2115429970457363E-5</v>
      </c>
      <c r="DBA5" s="478">
        <f t="shared" si="270"/>
        <v>4.6890486846806745E-4</v>
      </c>
      <c r="DBB5" s="478">
        <f t="shared" si="270"/>
        <v>8.4194928098302313E-6</v>
      </c>
      <c r="DBC5" s="478">
        <f t="shared" si="270"/>
        <v>2.3013086588141718E-4</v>
      </c>
      <c r="DBD5" s="478">
        <f t="shared" si="270"/>
        <v>-7.5757363194983718E-5</v>
      </c>
      <c r="DBE5" s="478">
        <f t="shared" si="270"/>
        <v>8.9793307031404979E-5</v>
      </c>
      <c r="DBF5" s="478">
        <f t="shared" si="270"/>
        <v>1.0661997833927295E-4</v>
      </c>
      <c r="DBG5" s="478">
        <f t="shared" si="270"/>
        <v>5.3304305865697899E-5</v>
      </c>
      <c r="DBH5" s="478">
        <f t="shared" si="270"/>
        <v>-7.8549526879467813E-5</v>
      </c>
      <c r="DBI5" s="478">
        <f t="shared" si="270"/>
        <v>-7.5750136771080001E-5</v>
      </c>
      <c r="DBJ5" s="478">
        <f t="shared" si="270"/>
        <v>2.637426769320772E-4</v>
      </c>
      <c r="DBK5" s="478">
        <f t="shared" si="270"/>
        <v>1.514718009996141E-4</v>
      </c>
      <c r="DBL5" s="478">
        <f t="shared" si="270"/>
        <v>-1.1218434130988442E-5</v>
      </c>
      <c r="DBM5" s="478">
        <f t="shared" si="270"/>
        <v>1.3181807983131399E-4</v>
      </c>
      <c r="DBN5" s="478">
        <f t="shared" si="270"/>
        <v>-5.888967720035776E-5</v>
      </c>
      <c r="DBO5" s="478">
        <f t="shared" si="270"/>
        <v>6.1697580893804727E-5</v>
      </c>
      <c r="DBP5" s="478">
        <f t="shared" si="270"/>
        <v>7.5715086932159892E-5</v>
      </c>
      <c r="DBQ5" s="478">
        <f t="shared" si="270"/>
        <v>-5.8885053571433588E-5</v>
      </c>
      <c r="DBR5" s="478">
        <f t="shared" si="270"/>
        <v>-1.5703605660022379E-4</v>
      </c>
      <c r="DBS5" s="478">
        <f t="shared" si="270"/>
        <v>8.4139671856497955E-6</v>
      </c>
      <c r="DBT5" s="478">
        <f t="shared" si="270"/>
        <v>6.4506538999919982E-5</v>
      </c>
      <c r="DBU5" s="478">
        <f t="shared" si="270"/>
        <v>3.0848963474827684E-5</v>
      </c>
      <c r="DBV5" s="478">
        <f t="shared" si="270"/>
        <v>1.6265315336783104E-4</v>
      </c>
      <c r="DBW5" s="478">
        <f t="shared" si="270"/>
        <v>5.6078172974149965E-6</v>
      </c>
      <c r="DBX5" s="478">
        <f t="shared" si="270"/>
        <v>-5.6077858499037347E-6</v>
      </c>
      <c r="DBY5" s="478">
        <f t="shared" si="270"/>
        <v>-1.4299934108141787E-4</v>
      </c>
      <c r="DBZ5" s="478">
        <f t="shared" si="270"/>
        <v>-1.0936807686046102E-4</v>
      </c>
      <c r="DCA5" s="478">
        <f t="shared" si="270"/>
        <v>2.9448472185200636E-4</v>
      </c>
      <c r="DCB5" s="478">
        <f t="shared" si="270"/>
        <v>2.8037907251476923E-6</v>
      </c>
      <c r="DCC5" s="478">
        <f t="shared" si="270"/>
        <v>-1.8504966901355946E-4</v>
      </c>
      <c r="DCD5" s="478">
        <f t="shared" si="270"/>
        <v>-1.4582369354587676E-4</v>
      </c>
      <c r="DCE5" s="478">
        <f t="shared" si="270"/>
        <v>1.9913446624952869E-4</v>
      </c>
      <c r="DCF5" s="478">
        <f t="shared" ref="DCF5:DCH5" si="271">DCF7/DCE7-1</f>
        <v>-3.6453981055006857E-5</v>
      </c>
      <c r="DCG5" s="478">
        <f t="shared" si="271"/>
        <v>-5.6085092303703732E-6</v>
      </c>
      <c r="DCH5" s="478">
        <f t="shared" si="271"/>
        <v>2.2434162743056874E-5</v>
      </c>
    </row>
    <row r="6" spans="1:2790" ht="15.75">
      <c r="A6" s="171" t="s">
        <v>298</v>
      </c>
      <c r="B6" s="66">
        <v>1900.5</v>
      </c>
      <c r="C6" s="66">
        <v>1907.5</v>
      </c>
      <c r="D6" s="66">
        <v>1917.5</v>
      </c>
      <c r="E6" s="66">
        <v>1928</v>
      </c>
      <c r="F6" s="66">
        <v>1931.5</v>
      </c>
      <c r="G6" s="66">
        <v>1932</v>
      </c>
      <c r="H6" s="66">
        <v>1935.5</v>
      </c>
      <c r="I6" s="66">
        <v>1941</v>
      </c>
      <c r="J6" s="66">
        <v>1944.5</v>
      </c>
      <c r="K6" s="66">
        <v>1934.5</v>
      </c>
      <c r="L6" s="66">
        <v>1936.5</v>
      </c>
      <c r="M6" s="66">
        <v>1943.5</v>
      </c>
      <c r="N6" s="66">
        <v>1945</v>
      </c>
      <c r="O6" s="66">
        <v>1947</v>
      </c>
      <c r="P6" s="66">
        <v>1945.5</v>
      </c>
      <c r="Q6" s="66">
        <v>1947</v>
      </c>
      <c r="R6" s="66">
        <v>1947.5</v>
      </c>
      <c r="S6" s="66">
        <v>1946</v>
      </c>
      <c r="T6" s="66">
        <v>1945</v>
      </c>
      <c r="U6" s="66">
        <v>1942.5</v>
      </c>
      <c r="V6" s="66">
        <v>1946</v>
      </c>
      <c r="W6" s="66">
        <v>1946.5</v>
      </c>
      <c r="X6" s="66">
        <v>1947.5</v>
      </c>
      <c r="Y6" s="66">
        <v>1950.5</v>
      </c>
      <c r="Z6" s="66">
        <v>1953</v>
      </c>
      <c r="AA6" s="66">
        <v>1954.5</v>
      </c>
      <c r="AB6" s="66">
        <v>1954.5</v>
      </c>
      <c r="AC6" s="66">
        <v>1957.5</v>
      </c>
      <c r="AD6" s="66">
        <v>1960</v>
      </c>
      <c r="AE6" s="66">
        <v>1962.5</v>
      </c>
      <c r="AF6" s="66">
        <v>1963.5</v>
      </c>
      <c r="AG6" s="66">
        <v>1966</v>
      </c>
      <c r="AH6" s="66">
        <v>1970</v>
      </c>
      <c r="AI6" s="66">
        <v>1977.5</v>
      </c>
      <c r="AJ6" s="66">
        <v>1978</v>
      </c>
      <c r="AK6" s="66">
        <v>1980.5</v>
      </c>
      <c r="AL6" s="66">
        <v>1975</v>
      </c>
      <c r="AM6" s="66">
        <v>1973.5</v>
      </c>
      <c r="AN6" s="66">
        <v>1981.5</v>
      </c>
      <c r="AO6" s="66">
        <v>1976</v>
      </c>
      <c r="AP6" s="66">
        <v>1981.5</v>
      </c>
      <c r="AQ6" s="66">
        <v>1983.5</v>
      </c>
      <c r="AR6" s="66">
        <v>1986.5</v>
      </c>
      <c r="AS6" s="66">
        <v>1985.5</v>
      </c>
      <c r="AT6" s="66">
        <v>1991.5</v>
      </c>
      <c r="AU6" s="66">
        <v>1989.5</v>
      </c>
      <c r="AV6" s="66">
        <v>1991.5</v>
      </c>
      <c r="AW6" s="66">
        <v>1988.5</v>
      </c>
      <c r="AX6" s="66">
        <v>1983.5</v>
      </c>
      <c r="AY6" s="66">
        <v>1989.5</v>
      </c>
      <c r="AZ6" s="66">
        <v>1990.5</v>
      </c>
      <c r="BA6" s="66">
        <v>1988.5</v>
      </c>
      <c r="BB6" s="66">
        <v>1989.5</v>
      </c>
      <c r="BC6" s="66">
        <v>1990</v>
      </c>
      <c r="BD6" s="66">
        <v>1993.5</v>
      </c>
      <c r="BE6" s="66">
        <v>1993.5</v>
      </c>
      <c r="BF6" s="66">
        <v>1994.5</v>
      </c>
      <c r="BG6" s="66">
        <v>1985.5</v>
      </c>
      <c r="BH6" s="66">
        <v>1980.5</v>
      </c>
      <c r="BI6" s="66">
        <v>1984.5</v>
      </c>
      <c r="BJ6" s="66">
        <v>1985</v>
      </c>
      <c r="BK6" s="66">
        <v>1986.5</v>
      </c>
      <c r="BL6" s="66">
        <v>1986</v>
      </c>
      <c r="BM6" s="66">
        <v>1986.5</v>
      </c>
      <c r="BN6" s="66">
        <v>1988.5</v>
      </c>
      <c r="BO6" s="66">
        <v>1987.5</v>
      </c>
      <c r="BP6" s="66">
        <v>1987.5</v>
      </c>
      <c r="BQ6" s="66">
        <v>1987</v>
      </c>
      <c r="BR6" s="66">
        <v>1986.5</v>
      </c>
      <c r="BS6" s="66">
        <v>1987.5</v>
      </c>
      <c r="BT6" s="66">
        <v>1985</v>
      </c>
      <c r="BU6" s="66">
        <v>1984</v>
      </c>
      <c r="BV6" s="66">
        <v>1970.5</v>
      </c>
      <c r="BW6" s="66">
        <v>1967.5</v>
      </c>
      <c r="BX6" s="66">
        <v>1970</v>
      </c>
      <c r="BY6" s="66">
        <v>1964</v>
      </c>
      <c r="BZ6" s="66">
        <v>1960.5</v>
      </c>
      <c r="CA6" s="66">
        <v>1963.5</v>
      </c>
      <c r="CB6" s="66">
        <v>1965.5</v>
      </c>
      <c r="CC6" s="66">
        <v>1966.5</v>
      </c>
      <c r="CD6" s="66">
        <v>1964.5</v>
      </c>
      <c r="CE6" s="66">
        <v>1962</v>
      </c>
      <c r="CF6" s="66">
        <v>1960</v>
      </c>
      <c r="CG6" s="66">
        <v>1958</v>
      </c>
      <c r="CH6" s="66">
        <v>1958.5</v>
      </c>
      <c r="CI6" s="66">
        <v>1952</v>
      </c>
      <c r="CJ6" s="66">
        <v>1945.5</v>
      </c>
      <c r="CK6" s="66">
        <v>1944.5</v>
      </c>
      <c r="CL6" s="66">
        <v>1944.5</v>
      </c>
      <c r="CM6" s="66">
        <v>1946.5</v>
      </c>
      <c r="CN6" s="66">
        <v>1943.5</v>
      </c>
      <c r="CO6" s="66">
        <v>1943</v>
      </c>
      <c r="CP6" s="66">
        <v>1943</v>
      </c>
      <c r="CQ6" s="66">
        <v>1943.5</v>
      </c>
      <c r="CR6" s="66">
        <v>1941.5</v>
      </c>
      <c r="CS6" s="66">
        <v>1938.5</v>
      </c>
      <c r="CT6" s="66">
        <v>1936.5</v>
      </c>
      <c r="CU6" s="66">
        <v>1930.5</v>
      </c>
      <c r="CV6" s="66">
        <v>1926</v>
      </c>
      <c r="CW6" s="66">
        <v>1923</v>
      </c>
      <c r="CX6" s="66">
        <v>1917.5</v>
      </c>
      <c r="CY6" s="66">
        <v>1914</v>
      </c>
      <c r="CZ6" s="66">
        <v>1910</v>
      </c>
      <c r="DA6" s="66">
        <v>1902.5</v>
      </c>
      <c r="DB6" s="66">
        <v>1895</v>
      </c>
      <c r="DC6" s="66">
        <v>1887.5</v>
      </c>
      <c r="DD6" s="66">
        <v>1874.5</v>
      </c>
      <c r="DE6" s="66">
        <v>1872</v>
      </c>
      <c r="DF6" s="66">
        <v>1867.5</v>
      </c>
      <c r="DG6" s="66">
        <v>1866</v>
      </c>
      <c r="DH6" s="66">
        <v>1864.15</v>
      </c>
      <c r="DI6" s="66">
        <v>1863.65</v>
      </c>
      <c r="DJ6" s="66">
        <v>1870.5</v>
      </c>
      <c r="DK6" s="66">
        <v>1879.5</v>
      </c>
      <c r="DL6" s="66">
        <v>1894.5</v>
      </c>
      <c r="DM6" s="66">
        <v>1914.5</v>
      </c>
      <c r="DN6" s="66">
        <v>1919.5</v>
      </c>
      <c r="DO6" s="66">
        <v>1927.5</v>
      </c>
      <c r="DP6" s="66">
        <v>1930</v>
      </c>
      <c r="DQ6" s="66">
        <v>1935.5</v>
      </c>
      <c r="DR6" s="66">
        <v>1942.5</v>
      </c>
      <c r="DS6" s="66">
        <v>1948.5</v>
      </c>
      <c r="DT6" s="66">
        <v>1957.5</v>
      </c>
      <c r="DU6" s="66">
        <v>1959.5</v>
      </c>
      <c r="DV6" s="66">
        <v>1974.5</v>
      </c>
      <c r="DW6" s="66">
        <v>1974.5</v>
      </c>
      <c r="DX6" s="66">
        <v>1982.5</v>
      </c>
      <c r="DY6" s="66">
        <v>1966.5</v>
      </c>
      <c r="DZ6" s="66">
        <v>1975</v>
      </c>
      <c r="EA6" s="66">
        <v>1970</v>
      </c>
      <c r="EB6" s="66">
        <v>1972.5</v>
      </c>
      <c r="EC6" s="66">
        <v>1975.5</v>
      </c>
      <c r="ED6" s="66">
        <v>1979</v>
      </c>
      <c r="EE6" s="66">
        <v>1986</v>
      </c>
      <c r="EF6" s="66">
        <v>1987.5</v>
      </c>
      <c r="EG6" s="66">
        <v>1976</v>
      </c>
      <c r="EH6" s="66">
        <v>1981.5</v>
      </c>
      <c r="EI6" s="66">
        <v>1986.5</v>
      </c>
      <c r="EJ6" s="66">
        <v>1986</v>
      </c>
      <c r="EK6" s="66">
        <v>1987</v>
      </c>
      <c r="EL6" s="66">
        <v>1979</v>
      </c>
      <c r="EM6" s="66">
        <v>1985.5</v>
      </c>
      <c r="EN6" s="66">
        <v>1987.5</v>
      </c>
      <c r="EO6" s="66">
        <v>1987.5</v>
      </c>
      <c r="EP6" s="66">
        <v>1987.5</v>
      </c>
      <c r="EQ6" s="66">
        <v>1988.5</v>
      </c>
      <c r="ER6" s="66">
        <v>1988</v>
      </c>
      <c r="ES6" s="66">
        <v>1988</v>
      </c>
      <c r="ET6" s="66">
        <v>1990.5</v>
      </c>
      <c r="EU6" s="66">
        <v>1989.5</v>
      </c>
      <c r="EV6" s="66">
        <v>1986.8664852634552</v>
      </c>
      <c r="EW6" s="66">
        <v>1989.4621067404371</v>
      </c>
      <c r="EX6" s="66">
        <v>1989.2178545891138</v>
      </c>
      <c r="EY6" s="66">
        <v>1991.5000589595086</v>
      </c>
      <c r="EZ6" s="66">
        <v>1990.7466470631734</v>
      </c>
      <c r="FA6" s="66">
        <v>1992.4520637333217</v>
      </c>
      <c r="FB6" s="66">
        <v>1992.609680279023</v>
      </c>
      <c r="FC6" s="66">
        <v>1991.8056915194047</v>
      </c>
      <c r="FD6" s="66">
        <v>1992.7180765135263</v>
      </c>
      <c r="FE6" s="66">
        <v>1991.5359002423729</v>
      </c>
      <c r="FF6" s="66">
        <v>1990.0952910015155</v>
      </c>
      <c r="FG6" s="66">
        <v>1990.7690632398687</v>
      </c>
      <c r="FH6" s="66">
        <v>1992.1178075056459</v>
      </c>
      <c r="FI6" s="66">
        <v>1992.5280070276181</v>
      </c>
      <c r="FJ6" s="66">
        <v>1991.430478969366</v>
      </c>
      <c r="FK6" s="66">
        <v>1991.5323785376418</v>
      </c>
      <c r="FL6" s="66">
        <v>1991.8793826849535</v>
      </c>
      <c r="FM6" s="66">
        <v>1991.5739954006353</v>
      </c>
      <c r="FN6" s="66">
        <v>1992.8605628315099</v>
      </c>
      <c r="FO6" s="66">
        <v>1993.5145767537877</v>
      </c>
      <c r="FP6" s="66">
        <v>1990.2697769440529</v>
      </c>
      <c r="FQ6" s="66">
        <v>1993.5041747311093</v>
      </c>
      <c r="FR6" s="66">
        <v>1994.1917250294912</v>
      </c>
      <c r="FS6" s="66">
        <v>1995.8086603019401</v>
      </c>
      <c r="FT6" s="66">
        <v>1997.3150296491208</v>
      </c>
      <c r="FU6" s="66">
        <v>1993.5786653715963</v>
      </c>
      <c r="FV6" s="66">
        <v>1986.8788051810925</v>
      </c>
      <c r="FW6" s="66">
        <v>1989.0354439699806</v>
      </c>
      <c r="FX6" s="66">
        <v>1992.6383616143362</v>
      </c>
      <c r="FY6" s="66">
        <v>1993.0170153699091</v>
      </c>
      <c r="FZ6" s="66">
        <v>1994.0227704689789</v>
      </c>
      <c r="GA6" s="66">
        <v>1995.2102701722556</v>
      </c>
      <c r="GB6" s="66">
        <v>1994.5975361512733</v>
      </c>
      <c r="GC6" s="66">
        <v>1996.360632260717</v>
      </c>
      <c r="GD6" s="66">
        <v>1997.0184577265729</v>
      </c>
      <c r="GE6" s="66">
        <v>1993.0255109627738</v>
      </c>
      <c r="GF6" s="66">
        <v>1997.1950821487956</v>
      </c>
      <c r="GG6" s="66">
        <v>1996.7237739323034</v>
      </c>
      <c r="GH6" s="66">
        <v>1996.5</v>
      </c>
      <c r="GI6" s="66">
        <v>1996.5</v>
      </c>
      <c r="GJ6" s="66">
        <v>1998</v>
      </c>
      <c r="GK6" s="66">
        <v>1997</v>
      </c>
      <c r="GL6" s="66">
        <v>1997.5</v>
      </c>
      <c r="GM6" s="66">
        <v>1996</v>
      </c>
      <c r="GN6" s="66">
        <v>1995.5</v>
      </c>
      <c r="GO6" s="66">
        <v>1996.5</v>
      </c>
      <c r="GP6" s="66">
        <v>1996</v>
      </c>
      <c r="GQ6" s="66">
        <v>1995.5</v>
      </c>
      <c r="GR6" s="66">
        <v>1992</v>
      </c>
      <c r="GS6" s="66">
        <v>1992.5</v>
      </c>
      <c r="GT6" s="66">
        <v>1994</v>
      </c>
      <c r="GU6" s="66">
        <v>1994</v>
      </c>
      <c r="GV6" s="66">
        <v>1994</v>
      </c>
      <c r="GW6" s="66">
        <v>1993</v>
      </c>
      <c r="GX6" s="66">
        <v>1992.5</v>
      </c>
      <c r="GY6" s="66">
        <v>1994</v>
      </c>
      <c r="GZ6" s="66">
        <v>1991.5</v>
      </c>
      <c r="HA6" s="66">
        <v>1993</v>
      </c>
      <c r="HB6" s="66">
        <v>1993.5</v>
      </c>
      <c r="HC6" s="66">
        <v>1994</v>
      </c>
      <c r="HD6" s="66">
        <v>1993.5</v>
      </c>
      <c r="HE6" s="66">
        <v>1993.5</v>
      </c>
      <c r="HF6" s="66">
        <v>1993</v>
      </c>
      <c r="HG6" s="66">
        <v>1994</v>
      </c>
      <c r="HH6" s="66">
        <v>1992</v>
      </c>
      <c r="HI6" s="66">
        <v>1994</v>
      </c>
      <c r="HJ6" s="66">
        <v>1994.5</v>
      </c>
      <c r="HK6" s="66">
        <v>1994</v>
      </c>
      <c r="HL6" s="66">
        <v>1994</v>
      </c>
      <c r="HM6" s="66">
        <v>1994</v>
      </c>
      <c r="HN6" s="66">
        <v>1993.5</v>
      </c>
      <c r="HO6" s="66">
        <v>1993.5</v>
      </c>
      <c r="HP6" s="66">
        <v>1993.9749999999999</v>
      </c>
      <c r="HQ6" s="66">
        <v>1993.5</v>
      </c>
      <c r="HR6" s="66">
        <v>1994.5</v>
      </c>
      <c r="HS6" s="66">
        <v>1994.5</v>
      </c>
      <c r="HT6" s="66">
        <v>1995.5</v>
      </c>
      <c r="HU6" s="66">
        <v>1995</v>
      </c>
      <c r="HV6" s="66">
        <v>1996</v>
      </c>
      <c r="HW6" s="66">
        <v>1995</v>
      </c>
      <c r="HX6" s="66">
        <v>1996.5</v>
      </c>
      <c r="HY6" s="66">
        <v>1997</v>
      </c>
      <c r="HZ6" s="66">
        <v>1998</v>
      </c>
      <c r="IA6" s="66">
        <v>1998</v>
      </c>
      <c r="IB6" s="66">
        <v>1999</v>
      </c>
      <c r="IC6" s="66">
        <v>1999</v>
      </c>
      <c r="ID6" s="66">
        <v>1999</v>
      </c>
      <c r="IE6" s="66">
        <v>1999</v>
      </c>
      <c r="IF6" s="66">
        <v>2000</v>
      </c>
      <c r="IG6" s="66">
        <v>1999</v>
      </c>
      <c r="IH6" s="66">
        <v>1998</v>
      </c>
      <c r="II6" s="66">
        <v>1997</v>
      </c>
      <c r="IJ6" s="66">
        <v>1997.5</v>
      </c>
      <c r="IK6" s="66">
        <v>1997.5</v>
      </c>
      <c r="IL6" s="66">
        <v>1997</v>
      </c>
      <c r="IM6" s="66">
        <v>1996</v>
      </c>
      <c r="IN6" s="66">
        <v>1996</v>
      </c>
      <c r="IO6" s="66">
        <v>1997</v>
      </c>
      <c r="IP6" s="66">
        <v>1997</v>
      </c>
      <c r="IQ6" s="66">
        <v>1997</v>
      </c>
      <c r="IR6" s="66">
        <v>1996.5</v>
      </c>
      <c r="IS6" s="66">
        <v>1996.5</v>
      </c>
      <c r="IT6" s="66">
        <v>1997.5</v>
      </c>
      <c r="IU6" s="66">
        <v>1997.5</v>
      </c>
      <c r="IV6" s="66">
        <v>1999</v>
      </c>
      <c r="IW6" s="66">
        <v>2000</v>
      </c>
      <c r="IX6" s="66">
        <v>2000</v>
      </c>
      <c r="IY6" s="66">
        <v>1999</v>
      </c>
      <c r="IZ6" s="66">
        <v>2001</v>
      </c>
      <c r="JA6" s="66">
        <v>2001.5</v>
      </c>
      <c r="JB6" s="66">
        <v>2001.5</v>
      </c>
      <c r="JC6" s="66">
        <v>2003.5</v>
      </c>
      <c r="JD6" s="66">
        <v>2007</v>
      </c>
      <c r="JE6" s="66">
        <v>2008.5</v>
      </c>
      <c r="JF6" s="66">
        <v>2009</v>
      </c>
      <c r="JG6" s="66">
        <v>2008.5</v>
      </c>
      <c r="JH6" s="66">
        <v>2007.5</v>
      </c>
      <c r="JI6" s="66">
        <v>2008</v>
      </c>
      <c r="JJ6" s="66">
        <v>2008</v>
      </c>
      <c r="JK6" s="66">
        <v>2009</v>
      </c>
      <c r="JL6" s="66">
        <v>2009.5</v>
      </c>
      <c r="JM6" s="66">
        <v>2011</v>
      </c>
      <c r="JN6" s="66">
        <v>2011.5</v>
      </c>
      <c r="JO6" s="66">
        <v>2011.5</v>
      </c>
      <c r="JP6" s="66">
        <v>2015</v>
      </c>
      <c r="JQ6" s="66">
        <v>2018.5</v>
      </c>
      <c r="JR6" s="66">
        <v>2019</v>
      </c>
      <c r="JS6" s="66">
        <v>2019.5</v>
      </c>
      <c r="JT6" s="66">
        <v>2020.5</v>
      </c>
      <c r="JU6" s="66">
        <v>2022.5</v>
      </c>
      <c r="JV6" s="66">
        <v>2022.5</v>
      </c>
      <c r="JW6" s="66">
        <v>2026</v>
      </c>
      <c r="JX6" s="66">
        <v>2027.5</v>
      </c>
      <c r="JY6" s="66">
        <v>2033.5</v>
      </c>
      <c r="JZ6" s="66">
        <v>2033</v>
      </c>
      <c r="KA6" s="66">
        <v>2035</v>
      </c>
      <c r="KB6" s="66">
        <v>2037</v>
      </c>
      <c r="KC6" s="66">
        <v>2038.5</v>
      </c>
      <c r="KD6" s="66">
        <v>2039</v>
      </c>
      <c r="KE6" s="66">
        <v>2032.5</v>
      </c>
      <c r="KF6" s="66">
        <v>2037.5</v>
      </c>
      <c r="KG6" s="66">
        <v>2037.5</v>
      </c>
      <c r="KH6" s="66">
        <v>2044</v>
      </c>
      <c r="KI6" s="66">
        <v>2044.5</v>
      </c>
      <c r="KJ6" s="66">
        <v>2048.5</v>
      </c>
      <c r="KK6" s="66">
        <v>2050</v>
      </c>
      <c r="KL6" s="66">
        <v>2050</v>
      </c>
      <c r="KM6" s="66">
        <v>2047.5</v>
      </c>
      <c r="KN6" s="66">
        <v>2046.5</v>
      </c>
      <c r="KO6" s="66">
        <v>2044</v>
      </c>
      <c r="KP6" s="66">
        <v>2047.5</v>
      </c>
      <c r="KQ6" s="66">
        <v>2049</v>
      </c>
      <c r="KR6" s="66">
        <v>2047.5</v>
      </c>
      <c r="KS6" s="66">
        <v>2049.5</v>
      </c>
      <c r="KT6" s="66">
        <v>2049</v>
      </c>
      <c r="KU6" s="66">
        <v>2050</v>
      </c>
      <c r="KV6" s="66">
        <v>2052</v>
      </c>
      <c r="KW6" s="66">
        <v>2052.5</v>
      </c>
      <c r="KX6" s="66">
        <v>2052.5</v>
      </c>
      <c r="KY6" s="66">
        <v>2051.5</v>
      </c>
      <c r="KZ6" s="66">
        <v>2051</v>
      </c>
      <c r="LA6" s="66">
        <v>2050</v>
      </c>
      <c r="LB6" s="66">
        <v>2051.5</v>
      </c>
      <c r="LC6" s="66">
        <v>2045.5</v>
      </c>
      <c r="LD6" s="66">
        <v>2040.5</v>
      </c>
      <c r="LE6" s="66">
        <v>2034</v>
      </c>
      <c r="LF6" s="66">
        <v>2033.5</v>
      </c>
      <c r="LG6" s="66">
        <v>2027.5</v>
      </c>
      <c r="LH6" s="66">
        <v>2024.5</v>
      </c>
      <c r="LI6" s="66">
        <v>2010</v>
      </c>
      <c r="LJ6" s="66">
        <v>2010.5</v>
      </c>
      <c r="LK6" s="66">
        <v>2005.5</v>
      </c>
      <c r="LL6" s="66">
        <v>2001.5</v>
      </c>
      <c r="LM6" s="66">
        <v>1996</v>
      </c>
      <c r="LN6" s="66">
        <v>1981</v>
      </c>
      <c r="LO6" s="66">
        <v>1982.5</v>
      </c>
      <c r="LP6" s="66">
        <v>1986</v>
      </c>
      <c r="LQ6" s="66">
        <v>1998.5</v>
      </c>
      <c r="LR6" s="66">
        <v>1999.5</v>
      </c>
      <c r="LS6" s="66">
        <v>2005.5</v>
      </c>
      <c r="LT6" s="66">
        <v>2010.5</v>
      </c>
      <c r="LU6" s="66">
        <v>2015</v>
      </c>
      <c r="LV6" s="66">
        <v>2015.5</v>
      </c>
      <c r="LW6" s="66">
        <v>2017</v>
      </c>
      <c r="LX6" s="66">
        <v>2020.5</v>
      </c>
      <c r="LY6" s="66">
        <v>2022</v>
      </c>
      <c r="LZ6" s="66">
        <v>2022</v>
      </c>
      <c r="MA6" s="66">
        <v>2021.5</v>
      </c>
      <c r="MB6" s="66">
        <v>2021.5</v>
      </c>
      <c r="MC6" s="66">
        <v>2021</v>
      </c>
      <c r="MD6" s="66">
        <v>2014.5</v>
      </c>
      <c r="ME6" s="66">
        <v>2009.5</v>
      </c>
      <c r="MF6" s="66">
        <v>2010</v>
      </c>
      <c r="MG6" s="66">
        <v>2008</v>
      </c>
      <c r="MH6" s="66">
        <v>2002</v>
      </c>
      <c r="MI6" s="66">
        <v>2000</v>
      </c>
      <c r="MJ6" s="66">
        <v>2004.5</v>
      </c>
      <c r="MK6" s="66">
        <v>2002</v>
      </c>
      <c r="ML6" s="66">
        <v>2001.5</v>
      </c>
      <c r="MM6" s="66">
        <v>2000.5</v>
      </c>
      <c r="MN6" s="66">
        <v>2001</v>
      </c>
      <c r="MO6" s="66">
        <v>1999.5</v>
      </c>
      <c r="MP6" s="66">
        <v>1996.5</v>
      </c>
      <c r="MQ6" s="66">
        <v>1993.5</v>
      </c>
      <c r="MR6" s="66">
        <v>1992</v>
      </c>
      <c r="MS6" s="66">
        <v>1990.5</v>
      </c>
      <c r="MT6" s="66">
        <v>1988</v>
      </c>
      <c r="MU6" s="66">
        <v>1987.5</v>
      </c>
      <c r="MV6" s="66">
        <v>1982.5</v>
      </c>
      <c r="MW6" s="66">
        <v>1982.5</v>
      </c>
      <c r="MX6" s="66">
        <v>1980.5</v>
      </c>
      <c r="MY6" s="66">
        <v>1975.5</v>
      </c>
      <c r="MZ6" s="66">
        <v>1971.5</v>
      </c>
      <c r="NA6" s="66">
        <v>1970</v>
      </c>
      <c r="NB6" s="66">
        <v>1966.5</v>
      </c>
      <c r="NC6" s="66">
        <v>1963.5</v>
      </c>
      <c r="ND6" s="66">
        <v>1955.5</v>
      </c>
      <c r="NE6" s="66">
        <v>1950.5</v>
      </c>
      <c r="NF6" s="66">
        <v>1949.5</v>
      </c>
      <c r="NG6" s="66">
        <v>1946.5</v>
      </c>
      <c r="NH6" s="66">
        <v>1945</v>
      </c>
      <c r="NI6" s="66">
        <v>1944.5</v>
      </c>
      <c r="NJ6" s="66">
        <v>1965</v>
      </c>
      <c r="NK6" s="66">
        <v>1990</v>
      </c>
      <c r="NL6" s="66">
        <v>2015</v>
      </c>
      <c r="NM6" s="66">
        <v>1997.5</v>
      </c>
      <c r="NN6" s="66">
        <v>2010</v>
      </c>
      <c r="NO6" s="66">
        <v>2013.5</v>
      </c>
      <c r="NP6" s="66">
        <v>2010</v>
      </c>
      <c r="NQ6" s="66">
        <v>2022.5</v>
      </c>
      <c r="NR6" s="66">
        <v>2024.5</v>
      </c>
      <c r="NS6" s="66">
        <v>2030</v>
      </c>
      <c r="NT6" s="66">
        <v>2040</v>
      </c>
      <c r="NU6" s="66">
        <v>2044</v>
      </c>
      <c r="NV6" s="66">
        <v>2044</v>
      </c>
      <c r="NW6" s="66">
        <v>2052.5</v>
      </c>
      <c r="NX6" s="66">
        <v>2058.5</v>
      </c>
      <c r="NY6" s="66">
        <v>2065.5</v>
      </c>
      <c r="NZ6" s="66">
        <v>2072.5</v>
      </c>
      <c r="OA6" s="66">
        <v>2077.5</v>
      </c>
      <c r="OB6" s="66">
        <v>2081.5</v>
      </c>
      <c r="OC6" s="66">
        <v>2085.5</v>
      </c>
      <c r="OD6" s="66">
        <v>2089.5</v>
      </c>
      <c r="OE6" s="66">
        <v>2102.5</v>
      </c>
      <c r="OF6" s="66">
        <v>2115.5</v>
      </c>
      <c r="OG6" s="66">
        <v>2130</v>
      </c>
      <c r="OH6" s="66">
        <v>2135.5</v>
      </c>
      <c r="OI6" s="66">
        <v>2151.5</v>
      </c>
      <c r="OJ6" s="66">
        <v>2160.5</v>
      </c>
      <c r="OK6" s="66">
        <v>2180</v>
      </c>
      <c r="OL6" s="66">
        <v>2190</v>
      </c>
      <c r="OM6" s="66">
        <v>2222.5</v>
      </c>
      <c r="ON6" s="66">
        <v>2270</v>
      </c>
      <c r="OO6" s="66">
        <v>2270</v>
      </c>
      <c r="OP6" s="66">
        <v>2260</v>
      </c>
      <c r="OQ6" s="66">
        <v>2250</v>
      </c>
      <c r="OR6" s="66">
        <v>2260</v>
      </c>
      <c r="OS6" s="66">
        <v>2250</v>
      </c>
      <c r="OT6" s="66">
        <v>2249</v>
      </c>
      <c r="OU6" s="66">
        <v>2242.5</v>
      </c>
      <c r="OV6" s="66">
        <v>2220</v>
      </c>
      <c r="OW6" s="66">
        <v>2240</v>
      </c>
      <c r="OX6" s="66">
        <v>2207.5</v>
      </c>
      <c r="OY6" s="66">
        <v>2175</v>
      </c>
      <c r="OZ6" s="66">
        <v>2207.5</v>
      </c>
      <c r="PA6" s="66">
        <v>2210</v>
      </c>
      <c r="PB6" s="66">
        <v>2222.5</v>
      </c>
      <c r="PC6" s="66">
        <v>2225.5</v>
      </c>
      <c r="PD6" s="66">
        <v>2229.5</v>
      </c>
      <c r="PE6" s="66">
        <v>2234.5</v>
      </c>
      <c r="PF6" s="66">
        <v>2238.5</v>
      </c>
      <c r="PG6" s="66">
        <v>2239.5</v>
      </c>
      <c r="PH6" s="66">
        <v>2244.5</v>
      </c>
      <c r="PI6" s="66">
        <v>2247</v>
      </c>
      <c r="PJ6" s="66">
        <v>2248</v>
      </c>
      <c r="PK6" s="66">
        <v>2250</v>
      </c>
      <c r="PL6" s="66">
        <v>2250.5</v>
      </c>
      <c r="PM6" s="66">
        <v>2250.5</v>
      </c>
      <c r="PN6" s="66">
        <v>2253.5</v>
      </c>
      <c r="PO6" s="66">
        <v>2262</v>
      </c>
      <c r="PP6" s="66">
        <v>2264.5</v>
      </c>
      <c r="PQ6" s="66">
        <v>2269.5</v>
      </c>
      <c r="PR6" s="66">
        <v>2275</v>
      </c>
      <c r="PS6" s="66">
        <v>2282.5</v>
      </c>
      <c r="PT6" s="66">
        <v>2287.5</v>
      </c>
      <c r="PU6" s="66">
        <v>2290</v>
      </c>
      <c r="PV6" s="66">
        <v>2290</v>
      </c>
      <c r="PW6" s="66">
        <v>2283.5</v>
      </c>
      <c r="PX6" s="66">
        <v>2270</v>
      </c>
      <c r="PY6" s="66">
        <v>2277.5</v>
      </c>
      <c r="PZ6" s="66">
        <v>2272.5</v>
      </c>
      <c r="QA6" s="66">
        <v>2275.5</v>
      </c>
      <c r="QB6" s="66">
        <v>2273.5</v>
      </c>
      <c r="QC6" s="66">
        <v>2280.5</v>
      </c>
      <c r="QD6" s="66">
        <v>2296</v>
      </c>
      <c r="QE6" s="66">
        <v>2299.5</v>
      </c>
      <c r="QF6" s="66">
        <v>2311.5</v>
      </c>
      <c r="QG6" s="66">
        <v>2330</v>
      </c>
      <c r="QH6" s="66">
        <v>2332.5</v>
      </c>
      <c r="QI6" s="66">
        <v>2337.5</v>
      </c>
      <c r="QJ6" s="66">
        <v>2342.5</v>
      </c>
      <c r="QK6" s="66">
        <v>2349.5</v>
      </c>
      <c r="QL6" s="66">
        <v>2354.5</v>
      </c>
      <c r="QM6" s="66">
        <v>2372.5</v>
      </c>
      <c r="QN6" s="66">
        <v>2395</v>
      </c>
      <c r="QO6" s="66">
        <v>2390</v>
      </c>
      <c r="QP6" s="66">
        <v>2396.5</v>
      </c>
      <c r="QQ6" s="66">
        <v>2400.5</v>
      </c>
      <c r="QR6" s="66">
        <v>2412.5</v>
      </c>
      <c r="QS6" s="66">
        <v>2425.5</v>
      </c>
      <c r="QT6" s="66">
        <v>2445</v>
      </c>
      <c r="QU6" s="66">
        <v>2480</v>
      </c>
      <c r="QV6" s="66">
        <v>2560</v>
      </c>
      <c r="QW6" s="66">
        <v>2450</v>
      </c>
      <c r="QX6" s="66">
        <v>2460</v>
      </c>
      <c r="QY6" s="66">
        <v>2440</v>
      </c>
      <c r="QZ6" s="66">
        <v>2435</v>
      </c>
      <c r="RA6" s="66">
        <v>2436.5</v>
      </c>
      <c r="RB6" s="66">
        <v>2440</v>
      </c>
      <c r="RC6" s="66">
        <v>2443.5</v>
      </c>
      <c r="RD6" s="66">
        <v>2455</v>
      </c>
      <c r="RE6" s="66">
        <v>2467.5</v>
      </c>
      <c r="RF6" s="66">
        <v>2467.5</v>
      </c>
      <c r="RG6" s="66">
        <v>2467.5</v>
      </c>
      <c r="RH6" s="66">
        <v>2465.5</v>
      </c>
      <c r="RI6" s="66">
        <v>2467.5</v>
      </c>
      <c r="RJ6" s="66">
        <v>2469.5</v>
      </c>
      <c r="RK6" s="66">
        <v>2473.5</v>
      </c>
      <c r="RL6" s="66">
        <v>2474.5</v>
      </c>
      <c r="RM6" s="66">
        <v>2478.5</v>
      </c>
      <c r="RN6" s="66">
        <v>2476.5</v>
      </c>
      <c r="RO6" s="66">
        <v>2480</v>
      </c>
      <c r="RP6" s="66">
        <v>2481.5</v>
      </c>
      <c r="RQ6" s="66">
        <v>2483.5</v>
      </c>
      <c r="RR6" s="66">
        <v>2487</v>
      </c>
      <c r="RS6" s="66">
        <v>2490</v>
      </c>
      <c r="RT6" s="66">
        <v>2484</v>
      </c>
      <c r="RU6" s="66">
        <v>2492.5</v>
      </c>
      <c r="RV6" s="66">
        <v>2490</v>
      </c>
      <c r="RW6" s="66">
        <v>2490</v>
      </c>
      <c r="RX6" s="66">
        <v>2490.5</v>
      </c>
      <c r="RY6" s="66">
        <v>2491.5</v>
      </c>
      <c r="RZ6" s="66">
        <v>2490.5</v>
      </c>
      <c r="SA6" s="66">
        <v>2493.5</v>
      </c>
      <c r="SB6" s="66">
        <v>2485.5</v>
      </c>
      <c r="SC6" s="66">
        <v>2489.5</v>
      </c>
      <c r="SD6" s="75">
        <v>2494.5</v>
      </c>
      <c r="SE6" s="75">
        <v>2497</v>
      </c>
      <c r="SF6" s="75">
        <v>2497.5</v>
      </c>
      <c r="SG6" s="75">
        <v>2505.5</v>
      </c>
      <c r="SH6" s="75">
        <v>2497.5</v>
      </c>
      <c r="SI6" s="75">
        <v>2501.5</v>
      </c>
      <c r="SJ6" s="75">
        <v>2499.5</v>
      </c>
      <c r="SK6" s="75">
        <v>2497</v>
      </c>
      <c r="SL6" s="75">
        <v>2497</v>
      </c>
      <c r="SM6" s="75">
        <v>2497.5</v>
      </c>
      <c r="SN6" s="75">
        <v>2495</v>
      </c>
      <c r="SO6" s="75">
        <v>2493.5</v>
      </c>
      <c r="SP6" s="75">
        <v>2493.5</v>
      </c>
      <c r="SQ6" s="75">
        <v>2490</v>
      </c>
      <c r="SR6" s="75">
        <v>2489</v>
      </c>
      <c r="SS6" s="75">
        <v>2486</v>
      </c>
      <c r="ST6" s="75">
        <v>2483.5</v>
      </c>
      <c r="SU6" s="75">
        <v>2477.5</v>
      </c>
      <c r="SV6" s="75">
        <v>2479</v>
      </c>
      <c r="SW6" s="75">
        <v>2465</v>
      </c>
      <c r="SX6" s="75">
        <v>2456.5</v>
      </c>
      <c r="SY6" s="75">
        <v>2452.5</v>
      </c>
      <c r="SZ6" s="75">
        <v>2466.5</v>
      </c>
      <c r="TA6" s="75">
        <v>2472.5</v>
      </c>
      <c r="TB6" s="75">
        <v>2479.5</v>
      </c>
      <c r="TC6" s="75">
        <v>2478.5</v>
      </c>
      <c r="TD6" s="75">
        <v>2479</v>
      </c>
      <c r="TE6" s="75">
        <v>2480</v>
      </c>
      <c r="TF6" s="75">
        <v>2483.5</v>
      </c>
      <c r="TG6" s="75">
        <v>2486.5</v>
      </c>
      <c r="TH6" s="75">
        <v>2486.5</v>
      </c>
      <c r="TI6" s="75">
        <v>2485.5</v>
      </c>
      <c r="TJ6" s="75">
        <v>2486.5</v>
      </c>
      <c r="TK6" s="75">
        <v>2482.5</v>
      </c>
      <c r="TL6" s="75">
        <v>2483.5</v>
      </c>
      <c r="TM6" s="75">
        <v>2483.5</v>
      </c>
      <c r="TN6" s="75">
        <v>2480.5</v>
      </c>
      <c r="TO6" s="75">
        <v>2477.5</v>
      </c>
      <c r="TP6" s="75">
        <v>2472.5</v>
      </c>
      <c r="TQ6" s="75">
        <v>2469.5</v>
      </c>
      <c r="TR6" s="75">
        <v>2474.5</v>
      </c>
      <c r="TS6" s="75">
        <v>2472</v>
      </c>
      <c r="TT6" s="75">
        <v>2469.5</v>
      </c>
      <c r="TU6" s="75">
        <v>2467.5</v>
      </c>
      <c r="TV6" s="75">
        <v>2465.5</v>
      </c>
      <c r="TW6" s="75">
        <v>2459.5</v>
      </c>
      <c r="TX6" s="75">
        <v>2461.5</v>
      </c>
      <c r="TY6" s="75">
        <v>2456.5</v>
      </c>
      <c r="TZ6" s="75">
        <v>2455.5</v>
      </c>
      <c r="UA6" s="75">
        <v>2455.5</v>
      </c>
      <c r="UB6" s="75">
        <v>2459</v>
      </c>
      <c r="UC6" s="75">
        <v>2459</v>
      </c>
      <c r="UD6" s="75">
        <v>2460.5</v>
      </c>
      <c r="UE6" s="75">
        <v>2461</v>
      </c>
      <c r="UF6" s="75">
        <v>2459.5</v>
      </c>
      <c r="UG6" s="75">
        <v>2459.5</v>
      </c>
      <c r="UH6" s="75">
        <v>2459</v>
      </c>
      <c r="UI6" s="75">
        <v>2455.5</v>
      </c>
      <c r="UJ6" s="75">
        <v>2454.5</v>
      </c>
      <c r="UK6" s="75">
        <v>2451.5</v>
      </c>
      <c r="UL6" s="75">
        <v>2449.5</v>
      </c>
      <c r="UM6" s="75">
        <v>2443</v>
      </c>
      <c r="UN6" s="75">
        <v>2443</v>
      </c>
      <c r="UO6" s="75">
        <v>2437.5</v>
      </c>
      <c r="UP6" s="75">
        <v>2437.5</v>
      </c>
      <c r="UQ6" s="75">
        <v>2431.5</v>
      </c>
      <c r="UR6" s="75">
        <v>2425.5</v>
      </c>
      <c r="US6" s="75">
        <v>2417.5</v>
      </c>
      <c r="UT6" s="75">
        <v>2412.5</v>
      </c>
      <c r="UU6" s="75">
        <v>2409.5</v>
      </c>
      <c r="UV6" s="75">
        <v>2407.5</v>
      </c>
      <c r="UW6" s="75">
        <v>2406.5</v>
      </c>
      <c r="UX6" s="75">
        <v>2407</v>
      </c>
      <c r="UY6" s="75">
        <v>2412</v>
      </c>
      <c r="UZ6" s="75">
        <v>2425.5</v>
      </c>
      <c r="VA6" s="75">
        <v>2424.5</v>
      </c>
      <c r="VB6" s="75">
        <v>2424</v>
      </c>
      <c r="VC6" s="75">
        <v>2424.5</v>
      </c>
      <c r="VD6" s="75">
        <v>2421.5</v>
      </c>
      <c r="VE6" s="75">
        <v>2422.5</v>
      </c>
      <c r="VF6" s="75">
        <v>2421.5</v>
      </c>
      <c r="VG6" s="75">
        <v>2418.5</v>
      </c>
      <c r="VH6" s="75">
        <v>2420</v>
      </c>
      <c r="VI6" s="75">
        <v>2419.5</v>
      </c>
      <c r="VJ6" s="75">
        <v>2418.5</v>
      </c>
      <c r="VK6" s="75">
        <v>2416.5</v>
      </c>
      <c r="VL6" s="75">
        <v>2411.5</v>
      </c>
      <c r="VM6" s="75">
        <v>2412.5</v>
      </c>
      <c r="VN6" s="75">
        <v>2412.5</v>
      </c>
      <c r="VO6" s="75">
        <v>2412.5</v>
      </c>
      <c r="VP6" s="75">
        <v>2412.5</v>
      </c>
      <c r="VQ6" s="75">
        <v>2413.5</v>
      </c>
      <c r="VR6" s="75">
        <v>2422.5</v>
      </c>
      <c r="VS6" s="75">
        <v>2421.5</v>
      </c>
      <c r="VT6" s="75">
        <v>2420</v>
      </c>
      <c r="VU6" s="75">
        <v>2419.5</v>
      </c>
      <c r="VV6" s="75">
        <v>2418.5</v>
      </c>
      <c r="VW6" s="75">
        <v>2416.5</v>
      </c>
      <c r="VX6" s="75">
        <v>2412</v>
      </c>
      <c r="VY6" s="75">
        <v>2412.5</v>
      </c>
      <c r="VZ6" s="75">
        <v>2409</v>
      </c>
      <c r="WA6" s="75">
        <v>2404.5</v>
      </c>
      <c r="WB6" s="75">
        <v>2400.5</v>
      </c>
      <c r="WC6" s="75">
        <v>2399.5</v>
      </c>
      <c r="WD6" s="75">
        <v>2392.5</v>
      </c>
      <c r="WE6" s="75">
        <v>2392</v>
      </c>
      <c r="WF6" s="75">
        <v>2389.5</v>
      </c>
      <c r="WG6" s="75">
        <v>2381.5</v>
      </c>
      <c r="WH6" s="75">
        <v>2377.5</v>
      </c>
      <c r="WI6" s="75">
        <v>2375</v>
      </c>
      <c r="WJ6" s="75">
        <v>2374.5</v>
      </c>
      <c r="WK6" s="75">
        <v>2372.5</v>
      </c>
      <c r="WL6" s="75">
        <v>2371.5</v>
      </c>
      <c r="WM6" s="75">
        <v>2371.5</v>
      </c>
      <c r="WN6" s="75">
        <v>2365.5</v>
      </c>
      <c r="WO6" s="75">
        <v>2363</v>
      </c>
      <c r="WP6" s="75">
        <v>2362</v>
      </c>
      <c r="WQ6" s="75">
        <v>2360</v>
      </c>
      <c r="WR6" s="75">
        <v>2362</v>
      </c>
      <c r="WS6" s="75">
        <v>2363.5</v>
      </c>
      <c r="WT6" s="75">
        <v>2371.5</v>
      </c>
      <c r="WU6" s="75">
        <v>2354.5</v>
      </c>
      <c r="WV6" s="75">
        <v>2351.5</v>
      </c>
      <c r="WW6" s="75">
        <v>2351.5</v>
      </c>
      <c r="WX6" s="75">
        <v>2355.5</v>
      </c>
      <c r="WY6" s="75">
        <v>2360</v>
      </c>
      <c r="WZ6" s="75">
        <v>2373.5</v>
      </c>
      <c r="XA6" s="75">
        <v>2397.5</v>
      </c>
      <c r="XB6" s="75">
        <v>2410</v>
      </c>
      <c r="XC6" s="75">
        <v>2405</v>
      </c>
      <c r="XD6" s="75">
        <v>2410</v>
      </c>
      <c r="XE6" s="75">
        <v>2418.5</v>
      </c>
      <c r="XF6" s="75">
        <v>2420</v>
      </c>
      <c r="XG6" s="75">
        <v>2424.5</v>
      </c>
      <c r="XH6" s="75">
        <v>2426.5</v>
      </c>
      <c r="XI6" s="75">
        <v>2427.5</v>
      </c>
      <c r="XJ6" s="75">
        <v>2431.5</v>
      </c>
      <c r="XK6" s="75">
        <v>2439.5</v>
      </c>
      <c r="XL6" s="75">
        <v>2444.5</v>
      </c>
      <c r="XM6" s="75">
        <v>2448</v>
      </c>
      <c r="XN6" s="75">
        <v>2450</v>
      </c>
      <c r="XO6" s="75">
        <v>2457.5</v>
      </c>
      <c r="XP6" s="75">
        <v>2466.5</v>
      </c>
      <c r="XQ6" s="75">
        <v>2462.5</v>
      </c>
      <c r="XR6" s="75">
        <v>2447.5</v>
      </c>
      <c r="XS6" s="75">
        <v>2449.5</v>
      </c>
      <c r="XT6" s="75">
        <v>2452</v>
      </c>
      <c r="XU6" s="75">
        <v>2444</v>
      </c>
      <c r="XV6" s="75">
        <v>2440</v>
      </c>
      <c r="XW6" s="75">
        <v>2445</v>
      </c>
      <c r="XX6" s="75">
        <v>2441.5</v>
      </c>
      <c r="XY6" s="75">
        <v>2443.5</v>
      </c>
      <c r="XZ6" s="75">
        <v>2446.5</v>
      </c>
      <c r="YA6" s="75">
        <v>2447.5</v>
      </c>
      <c r="YB6" s="75">
        <v>2445.5</v>
      </c>
      <c r="YC6" s="75">
        <v>2444.5</v>
      </c>
      <c r="YD6" s="75">
        <v>2444.5</v>
      </c>
      <c r="YE6" s="75">
        <v>2442.5</v>
      </c>
      <c r="YF6" s="75">
        <v>2437.5</v>
      </c>
      <c r="YG6" s="75">
        <v>2437</v>
      </c>
      <c r="YH6" s="75">
        <v>2434.5</v>
      </c>
      <c r="YI6" s="75">
        <v>2430.5</v>
      </c>
      <c r="YJ6" s="75">
        <v>2429.5</v>
      </c>
      <c r="YK6" s="75">
        <v>2432.5</v>
      </c>
      <c r="YL6" s="75">
        <v>2434.5</v>
      </c>
      <c r="YM6" s="75">
        <v>2438</v>
      </c>
      <c r="YN6" s="75">
        <v>2438.5</v>
      </c>
      <c r="YO6" s="75">
        <v>2442</v>
      </c>
      <c r="YP6" s="75">
        <v>2442.5</v>
      </c>
      <c r="YQ6" s="75">
        <v>2447.5</v>
      </c>
      <c r="YR6" s="75">
        <v>2452.5</v>
      </c>
      <c r="YS6" s="75">
        <v>2458</v>
      </c>
      <c r="YT6" s="75">
        <v>2458</v>
      </c>
      <c r="YU6" s="75">
        <v>2460</v>
      </c>
      <c r="YV6" s="75">
        <v>2461.5</v>
      </c>
      <c r="YW6" s="75">
        <v>2478.5</v>
      </c>
      <c r="YX6" s="75">
        <v>2480.5</v>
      </c>
      <c r="YY6" s="75">
        <v>2468.5</v>
      </c>
      <c r="YZ6" s="75">
        <v>2465</v>
      </c>
      <c r="ZA6" s="75">
        <v>2468.5</v>
      </c>
      <c r="ZB6" s="75">
        <v>2471.5</v>
      </c>
      <c r="ZC6" s="75">
        <v>2469.5</v>
      </c>
      <c r="ZD6" s="75">
        <v>2462.5</v>
      </c>
      <c r="ZE6" s="75">
        <v>2463.5</v>
      </c>
      <c r="ZF6" s="75">
        <v>2464.5</v>
      </c>
      <c r="ZG6" s="75">
        <v>2465.5</v>
      </c>
      <c r="ZH6" s="75">
        <v>2467.5</v>
      </c>
      <c r="ZI6" s="75">
        <v>2464.5</v>
      </c>
      <c r="ZJ6" s="75">
        <v>2464.5</v>
      </c>
      <c r="ZK6" s="75">
        <v>2464</v>
      </c>
      <c r="ZL6" s="75">
        <v>2462.5</v>
      </c>
      <c r="ZM6" s="75">
        <v>2462.5</v>
      </c>
      <c r="ZN6" s="75">
        <v>2462.5</v>
      </c>
      <c r="ZO6" s="75">
        <v>2463.5</v>
      </c>
      <c r="ZP6" s="75">
        <v>2462</v>
      </c>
      <c r="ZQ6" s="75">
        <v>2461.5</v>
      </c>
      <c r="ZR6" s="75">
        <v>2460</v>
      </c>
      <c r="ZS6" s="75">
        <v>2457.5</v>
      </c>
      <c r="ZT6" s="75">
        <v>2458.5</v>
      </c>
      <c r="ZU6" s="75">
        <v>2458</v>
      </c>
      <c r="ZV6" s="75">
        <v>2455.5</v>
      </c>
      <c r="ZW6" s="75">
        <v>2456.5</v>
      </c>
      <c r="ZX6" s="75">
        <v>2458.5</v>
      </c>
      <c r="ZY6" s="75">
        <v>2456.5</v>
      </c>
      <c r="ZZ6" s="75">
        <v>2457.5</v>
      </c>
      <c r="AAA6" s="75">
        <v>2456.5</v>
      </c>
      <c r="AAB6" s="75">
        <v>2456.5</v>
      </c>
      <c r="AAC6" s="75">
        <v>2457.5</v>
      </c>
      <c r="AAD6" s="75">
        <v>2456.5</v>
      </c>
      <c r="AAE6" s="75">
        <v>2457.5</v>
      </c>
      <c r="AAF6" s="75">
        <v>2457.5</v>
      </c>
      <c r="AAG6" s="75">
        <v>2457</v>
      </c>
      <c r="AAH6" s="75">
        <v>2456.5</v>
      </c>
      <c r="AAI6" s="75">
        <v>2454</v>
      </c>
      <c r="AAJ6" s="75">
        <v>2454.5</v>
      </c>
      <c r="AAK6" s="75">
        <v>2452.5</v>
      </c>
      <c r="AAL6" s="75">
        <v>2452.5</v>
      </c>
      <c r="AAM6" s="75">
        <v>2452.5</v>
      </c>
      <c r="AAN6" s="75">
        <v>2447</v>
      </c>
      <c r="AAO6" s="75">
        <v>2448.5</v>
      </c>
      <c r="AAP6" s="75">
        <v>2446</v>
      </c>
      <c r="AAQ6" s="75">
        <v>2445.5</v>
      </c>
      <c r="AAR6" s="75">
        <v>2443.5</v>
      </c>
      <c r="AAS6" s="75">
        <v>2443.5</v>
      </c>
      <c r="AAT6" s="75">
        <v>2444.5</v>
      </c>
      <c r="AAU6" s="75">
        <v>2445.5</v>
      </c>
      <c r="AAV6" s="75">
        <v>2445</v>
      </c>
      <c r="AAW6" s="75">
        <v>2446.5</v>
      </c>
      <c r="AAX6" s="75">
        <v>2446.5</v>
      </c>
      <c r="AAY6" s="75">
        <v>2445.5</v>
      </c>
      <c r="AAZ6" s="75">
        <v>2445.5</v>
      </c>
      <c r="ABA6" s="75">
        <v>2443.5</v>
      </c>
      <c r="ABB6" s="75">
        <v>2443.5</v>
      </c>
      <c r="ABC6" s="75">
        <v>2441</v>
      </c>
      <c r="ABD6" s="75">
        <v>2438.5</v>
      </c>
      <c r="ABE6" s="75">
        <v>2438.5</v>
      </c>
      <c r="ABF6" s="75">
        <v>2437.5</v>
      </c>
      <c r="ABG6" s="75">
        <v>2437.5</v>
      </c>
      <c r="ABH6" s="75">
        <v>2437.5</v>
      </c>
      <c r="ABI6" s="75">
        <v>2435.5</v>
      </c>
      <c r="ABJ6" s="75">
        <v>2430.5</v>
      </c>
      <c r="ABK6" s="75">
        <v>2428.5</v>
      </c>
      <c r="ABL6" s="75">
        <v>2427.5</v>
      </c>
      <c r="ABM6" s="75">
        <v>2428</v>
      </c>
      <c r="ABN6" s="75">
        <v>2427.5</v>
      </c>
      <c r="ABO6" s="75">
        <v>2427.5</v>
      </c>
      <c r="ABP6" s="75">
        <v>2429.5</v>
      </c>
      <c r="ABQ6" s="75">
        <v>2428.5</v>
      </c>
      <c r="ABR6" s="75">
        <v>2428.5</v>
      </c>
      <c r="ABS6" s="75">
        <v>2428.5</v>
      </c>
      <c r="ABT6" s="75">
        <v>2430.5</v>
      </c>
      <c r="ABU6" s="75">
        <v>2429.5</v>
      </c>
      <c r="ABV6" s="75">
        <v>2431.5</v>
      </c>
      <c r="ABW6" s="75">
        <v>2434.5</v>
      </c>
      <c r="ABX6" s="75">
        <v>2438</v>
      </c>
      <c r="ABY6" s="75">
        <v>2437</v>
      </c>
      <c r="ABZ6" s="75">
        <v>2437</v>
      </c>
      <c r="ACA6" s="75">
        <v>2437.5</v>
      </c>
      <c r="ACB6" s="75">
        <v>2436.5</v>
      </c>
      <c r="ACC6" s="75">
        <v>2434</v>
      </c>
      <c r="ACD6" s="75">
        <v>2434</v>
      </c>
      <c r="ACE6" s="75">
        <v>2427.5</v>
      </c>
      <c r="ACF6" s="75">
        <v>2427.5</v>
      </c>
      <c r="ACG6" s="75">
        <v>2424</v>
      </c>
      <c r="ACH6" s="75">
        <v>2419.5</v>
      </c>
      <c r="ACI6" s="75">
        <v>2421.5</v>
      </c>
      <c r="ACJ6" s="75">
        <v>2420.5</v>
      </c>
      <c r="ACK6" s="75">
        <v>2421.5</v>
      </c>
      <c r="ACL6" s="75">
        <v>2420.5</v>
      </c>
      <c r="ACM6" s="75">
        <v>2419</v>
      </c>
      <c r="ACN6" s="75">
        <v>2420.5</v>
      </c>
      <c r="ACO6" s="75">
        <v>2419</v>
      </c>
      <c r="ACP6" s="75">
        <v>2419</v>
      </c>
      <c r="ACQ6" s="75">
        <v>2416.5</v>
      </c>
      <c r="ACR6" s="75">
        <v>2415.5</v>
      </c>
      <c r="ACS6" s="75">
        <v>2413.5</v>
      </c>
      <c r="ACT6" s="75">
        <v>2413.5</v>
      </c>
      <c r="ACU6" s="75">
        <v>2410</v>
      </c>
      <c r="ACV6" s="75">
        <v>2408</v>
      </c>
      <c r="ACW6" s="75">
        <v>2403.5</v>
      </c>
      <c r="ACX6" s="75">
        <v>2400.5</v>
      </c>
      <c r="ACY6" s="75">
        <v>2397.5</v>
      </c>
      <c r="ACZ6" s="75">
        <v>2392.5</v>
      </c>
      <c r="ADA6" s="75">
        <v>2392.5</v>
      </c>
      <c r="ADB6" s="75">
        <v>2400</v>
      </c>
      <c r="ADC6" s="75">
        <v>2397.5</v>
      </c>
      <c r="ADD6" s="75">
        <v>2400.5</v>
      </c>
      <c r="ADE6" s="75">
        <v>2400</v>
      </c>
      <c r="ADF6" s="75">
        <v>2398.5</v>
      </c>
      <c r="ADG6" s="75">
        <v>2396</v>
      </c>
      <c r="ADH6" s="75">
        <v>2394.5</v>
      </c>
      <c r="ADI6" s="75">
        <v>2393.5</v>
      </c>
      <c r="ADJ6" s="75">
        <v>2395</v>
      </c>
      <c r="ADK6" s="75">
        <v>2395.5</v>
      </c>
      <c r="ADL6" s="75">
        <v>2395.5</v>
      </c>
      <c r="ADM6" s="75">
        <v>2395.5</v>
      </c>
      <c r="ADN6" s="75">
        <v>2395.5</v>
      </c>
      <c r="ADO6" s="75">
        <v>2396</v>
      </c>
      <c r="ADP6" s="75">
        <v>2396.5</v>
      </c>
      <c r="ADQ6" s="75">
        <v>2395.5</v>
      </c>
      <c r="ADR6" s="75">
        <v>2396.5</v>
      </c>
      <c r="ADS6" s="75">
        <v>2396.5</v>
      </c>
      <c r="ADT6" s="75">
        <v>2398.5</v>
      </c>
      <c r="ADU6" s="75">
        <v>2400.5</v>
      </c>
      <c r="ADV6" s="75">
        <v>2400.5</v>
      </c>
      <c r="ADW6" s="75">
        <v>2399</v>
      </c>
      <c r="ADX6" s="75">
        <v>2398.5</v>
      </c>
      <c r="ADY6" s="75">
        <v>2396.5</v>
      </c>
      <c r="ADZ6" s="75">
        <v>2395.5</v>
      </c>
      <c r="AEA6" s="75">
        <v>2395.5</v>
      </c>
      <c r="AEB6" s="75">
        <v>2393.5</v>
      </c>
      <c r="AEC6" s="75">
        <v>2393.5</v>
      </c>
      <c r="AED6" s="75">
        <v>2391.5</v>
      </c>
      <c r="AEE6" s="75">
        <v>2391.5</v>
      </c>
      <c r="AEF6" s="75">
        <v>2392.5</v>
      </c>
      <c r="AEG6" s="75">
        <v>2390.5</v>
      </c>
      <c r="AEH6" s="75">
        <v>2392.5</v>
      </c>
      <c r="AEI6" s="75">
        <v>2392.5</v>
      </c>
      <c r="AEJ6" s="75">
        <v>2392.5</v>
      </c>
      <c r="AEK6" s="75">
        <v>2392.5</v>
      </c>
      <c r="AEL6" s="75">
        <v>2394</v>
      </c>
      <c r="AEM6" s="75">
        <v>2394</v>
      </c>
      <c r="AEN6" s="75">
        <v>2397.5</v>
      </c>
      <c r="AEO6" s="75">
        <v>2394.5</v>
      </c>
      <c r="AEP6" s="75">
        <v>2395</v>
      </c>
      <c r="AEQ6" s="75">
        <v>2395</v>
      </c>
      <c r="AER6" s="75">
        <v>2395</v>
      </c>
      <c r="AES6" s="75">
        <v>2397</v>
      </c>
      <c r="AET6" s="75">
        <v>2397</v>
      </c>
      <c r="AEU6" s="75">
        <v>2398.5</v>
      </c>
      <c r="AEV6" s="75">
        <v>2398.5</v>
      </c>
      <c r="AEW6" s="75">
        <v>2402.5</v>
      </c>
      <c r="AEX6" s="75">
        <v>2403.5</v>
      </c>
      <c r="AEY6" s="75">
        <v>2402</v>
      </c>
      <c r="AEZ6" s="75">
        <v>2404</v>
      </c>
      <c r="AFA6" s="75">
        <v>2404</v>
      </c>
      <c r="AFB6" s="75">
        <v>2403.5</v>
      </c>
      <c r="AFC6" s="75">
        <v>2404.5</v>
      </c>
      <c r="AFD6" s="75">
        <v>2405</v>
      </c>
      <c r="AFE6" s="75">
        <v>2402.5</v>
      </c>
      <c r="AFF6" s="75">
        <v>2401.5</v>
      </c>
      <c r="AFG6" s="75">
        <v>2404.5</v>
      </c>
      <c r="AFH6" s="75">
        <v>2402</v>
      </c>
      <c r="AFI6" s="75">
        <v>2401</v>
      </c>
      <c r="AFJ6" s="75">
        <v>2403</v>
      </c>
      <c r="AFK6" s="75">
        <v>2404.5</v>
      </c>
      <c r="AFL6" s="75">
        <v>2406.5</v>
      </c>
      <c r="AFM6" s="75">
        <v>2407.5</v>
      </c>
      <c r="AFN6" s="75">
        <v>2408.5</v>
      </c>
      <c r="AFO6" s="75">
        <v>2413</v>
      </c>
      <c r="AFP6" s="75">
        <v>2414.5</v>
      </c>
      <c r="AFQ6" s="75">
        <v>2414</v>
      </c>
      <c r="AFR6" s="75">
        <v>2413</v>
      </c>
      <c r="AFS6" s="75">
        <v>2411.5</v>
      </c>
      <c r="AFT6" s="75">
        <v>2409.5</v>
      </c>
      <c r="AFU6" s="75">
        <v>2409.5</v>
      </c>
      <c r="AFV6" s="75">
        <v>2410</v>
      </c>
      <c r="AFW6" s="75">
        <v>2412</v>
      </c>
      <c r="AFX6" s="75">
        <v>2411.5</v>
      </c>
      <c r="AFY6" s="75">
        <v>2412.5</v>
      </c>
      <c r="AFZ6" s="75">
        <v>2412.5</v>
      </c>
      <c r="AGA6" s="75">
        <v>2414.5</v>
      </c>
      <c r="AGB6" s="75">
        <v>2415.5</v>
      </c>
      <c r="AGC6" s="75">
        <v>2415.5</v>
      </c>
      <c r="AGD6" s="75">
        <v>2416.5</v>
      </c>
      <c r="AGE6" s="75">
        <v>2418.5</v>
      </c>
      <c r="AGF6" s="75">
        <v>2424</v>
      </c>
      <c r="AGG6" s="75">
        <v>2427</v>
      </c>
      <c r="AGH6" s="75">
        <v>2437.5</v>
      </c>
      <c r="AGI6" s="75">
        <v>2447.5</v>
      </c>
      <c r="AGJ6" s="75">
        <v>2467.5</v>
      </c>
      <c r="AGK6" s="75">
        <v>2465</v>
      </c>
      <c r="AGL6" s="75">
        <v>2470.5</v>
      </c>
      <c r="AGM6" s="75">
        <v>2467.5</v>
      </c>
      <c r="AGN6" s="75">
        <v>2465.5</v>
      </c>
      <c r="AGO6" s="75">
        <v>2465</v>
      </c>
      <c r="AGP6" s="75">
        <v>2462.5</v>
      </c>
      <c r="AGQ6" s="75">
        <v>2463.5</v>
      </c>
      <c r="AGR6" s="75">
        <v>2463.5</v>
      </c>
      <c r="AGS6" s="75">
        <v>2464.5</v>
      </c>
      <c r="AGT6" s="75">
        <v>2463.5</v>
      </c>
      <c r="AGU6" s="75">
        <v>2464.5</v>
      </c>
      <c r="AGV6" s="75">
        <v>2464.5</v>
      </c>
      <c r="AGW6" s="75">
        <v>2464.5</v>
      </c>
      <c r="AGX6" s="75">
        <v>2460</v>
      </c>
      <c r="AGY6" s="75">
        <v>2462.5</v>
      </c>
      <c r="AGZ6" s="75">
        <v>2462.5</v>
      </c>
      <c r="AHA6" s="75">
        <v>2460</v>
      </c>
      <c r="AHB6" s="75">
        <v>2463.5</v>
      </c>
      <c r="AHC6" s="75">
        <v>2467.5</v>
      </c>
      <c r="AHD6" s="75">
        <v>2466.5</v>
      </c>
      <c r="AHE6" s="75">
        <v>2466.5</v>
      </c>
      <c r="AHF6" s="75">
        <v>2466.5</v>
      </c>
      <c r="AHG6" s="75">
        <v>2465.5</v>
      </c>
      <c r="AHH6" s="75">
        <v>2465</v>
      </c>
      <c r="AHI6" s="75">
        <v>2463.5</v>
      </c>
      <c r="AHJ6" s="75">
        <v>2463</v>
      </c>
      <c r="AHK6" s="75">
        <v>2460</v>
      </c>
      <c r="AHL6" s="75">
        <v>2457.5</v>
      </c>
      <c r="AHM6" s="75">
        <v>2455</v>
      </c>
      <c r="AHN6" s="75">
        <v>2456.5</v>
      </c>
      <c r="AHO6" s="75">
        <v>2455</v>
      </c>
      <c r="AHP6" s="75">
        <v>2455.5</v>
      </c>
      <c r="AHQ6" s="75">
        <v>2458</v>
      </c>
      <c r="AHR6" s="75">
        <v>2460</v>
      </c>
      <c r="AHS6" s="75">
        <v>2460.5</v>
      </c>
      <c r="AHT6" s="75">
        <v>2467.5</v>
      </c>
      <c r="AHU6" s="75">
        <v>2466</v>
      </c>
      <c r="AHV6" s="75">
        <v>2468.5</v>
      </c>
      <c r="AHW6" s="75">
        <v>2468.5</v>
      </c>
      <c r="AHX6" s="75">
        <v>2471.5</v>
      </c>
      <c r="AHY6" s="75">
        <v>2471.5</v>
      </c>
      <c r="AHZ6" s="75">
        <v>2470.5</v>
      </c>
      <c r="AIA6" s="75">
        <v>2474.5</v>
      </c>
      <c r="AIB6" s="75">
        <v>2472.5</v>
      </c>
      <c r="AIC6" s="75">
        <v>2476.5</v>
      </c>
      <c r="AID6" s="75">
        <v>2473.5</v>
      </c>
      <c r="AIE6" s="75">
        <v>2474.5</v>
      </c>
      <c r="AIF6" s="75">
        <v>2473.5</v>
      </c>
      <c r="AIG6" s="75">
        <v>2474.5</v>
      </c>
      <c r="AIH6" s="75">
        <v>2476.5</v>
      </c>
      <c r="AII6" s="75">
        <v>2477.5</v>
      </c>
      <c r="AIJ6" s="75">
        <v>2479.5</v>
      </c>
      <c r="AIK6" s="75">
        <v>2481.5</v>
      </c>
      <c r="AIL6" s="75">
        <v>2484.5</v>
      </c>
      <c r="AIM6" s="75">
        <v>2488.5</v>
      </c>
      <c r="AIN6" s="75">
        <v>2494.5</v>
      </c>
      <c r="AIO6" s="75">
        <v>2497.5</v>
      </c>
      <c r="AIP6" s="75">
        <v>2497</v>
      </c>
      <c r="AIQ6" s="75">
        <v>2503.5</v>
      </c>
      <c r="AIR6" s="75">
        <v>2506.5</v>
      </c>
      <c r="AIS6" s="75">
        <v>2517.5</v>
      </c>
      <c r="AIT6" s="75">
        <v>2525</v>
      </c>
      <c r="AIU6" s="75">
        <v>2530</v>
      </c>
      <c r="AIV6" s="75">
        <v>2528.5</v>
      </c>
      <c r="AIW6" s="75">
        <v>2541.5</v>
      </c>
      <c r="AIX6" s="75">
        <v>2547</v>
      </c>
      <c r="AIY6" s="75">
        <v>2555.5</v>
      </c>
      <c r="AIZ6" s="75">
        <v>2563.5</v>
      </c>
      <c r="AJA6" s="75">
        <v>2569</v>
      </c>
      <c r="AJB6" s="75">
        <v>2570.5</v>
      </c>
      <c r="AJC6" s="75">
        <v>2574.5</v>
      </c>
      <c r="AJD6" s="75">
        <v>2567.5</v>
      </c>
      <c r="AJE6" s="75">
        <v>2566.5</v>
      </c>
      <c r="AJF6" s="75">
        <v>2566.5</v>
      </c>
      <c r="AJG6" s="75">
        <v>2566.5</v>
      </c>
      <c r="AJH6" s="75">
        <v>2566.5</v>
      </c>
      <c r="AJI6" s="75">
        <v>2564.5</v>
      </c>
      <c r="AJJ6" s="75">
        <v>2565</v>
      </c>
      <c r="AJK6" s="75">
        <v>2566</v>
      </c>
      <c r="AJL6" s="75">
        <v>2566.5</v>
      </c>
      <c r="AJM6" s="75">
        <v>2566</v>
      </c>
      <c r="AJN6" s="75">
        <v>2564.5</v>
      </c>
      <c r="AJO6" s="75">
        <v>2563.5</v>
      </c>
      <c r="AJP6" s="75">
        <v>2564.5</v>
      </c>
      <c r="AJQ6" s="75">
        <v>2565</v>
      </c>
      <c r="AJR6" s="75">
        <v>2565</v>
      </c>
      <c r="AJS6" s="75">
        <v>2566.5</v>
      </c>
      <c r="AJT6" s="75">
        <v>2566</v>
      </c>
      <c r="AJU6" s="75">
        <v>2566.5</v>
      </c>
      <c r="AJV6" s="75">
        <v>2566.5</v>
      </c>
      <c r="AJW6" s="75">
        <v>2566.5</v>
      </c>
      <c r="AJX6" s="75">
        <v>2566.5</v>
      </c>
      <c r="AJY6" s="75">
        <v>2566.5</v>
      </c>
      <c r="AJZ6" s="75">
        <v>2566.5</v>
      </c>
      <c r="AKA6" s="75">
        <v>2567.5</v>
      </c>
      <c r="AKB6" s="75">
        <v>2566.5</v>
      </c>
      <c r="AKC6" s="75">
        <v>2566.5</v>
      </c>
      <c r="AKD6" s="75">
        <v>2566.5</v>
      </c>
      <c r="AKE6" s="75">
        <v>2567.5</v>
      </c>
      <c r="AKF6" s="75">
        <v>2567.5</v>
      </c>
      <c r="AKG6" s="75">
        <v>2571.5</v>
      </c>
      <c r="AKH6" s="75">
        <v>2571.5</v>
      </c>
      <c r="AKI6" s="75">
        <v>2571</v>
      </c>
      <c r="AKJ6" s="75">
        <v>2571</v>
      </c>
      <c r="AKK6" s="75">
        <v>2575</v>
      </c>
      <c r="AKL6" s="75">
        <v>2576.5</v>
      </c>
      <c r="AKM6" s="75">
        <v>2580.5</v>
      </c>
      <c r="AKN6" s="75">
        <v>2586</v>
      </c>
      <c r="AKO6" s="75">
        <v>2590.5</v>
      </c>
      <c r="AKP6" s="75">
        <v>2596.5</v>
      </c>
      <c r="AKQ6" s="75">
        <v>2604.5</v>
      </c>
      <c r="AKR6" s="75">
        <v>2610.5</v>
      </c>
      <c r="AKS6" s="75">
        <v>2619.5</v>
      </c>
      <c r="AKT6" s="75">
        <v>2637.5</v>
      </c>
      <c r="AKU6" s="75">
        <v>2655</v>
      </c>
      <c r="AKV6" s="75">
        <v>2644</v>
      </c>
      <c r="AKW6" s="75">
        <v>2665</v>
      </c>
      <c r="AKX6" s="75">
        <v>2635</v>
      </c>
      <c r="AKY6" s="75">
        <v>2642.5</v>
      </c>
      <c r="AKZ6" s="75">
        <v>2637.5</v>
      </c>
      <c r="ALA6" s="75">
        <v>2638.5</v>
      </c>
      <c r="ALB6" s="75">
        <v>2635.5</v>
      </c>
      <c r="ALC6" s="75">
        <v>2636.5</v>
      </c>
      <c r="ALD6" s="75">
        <v>2637.5</v>
      </c>
      <c r="ALE6" s="75">
        <v>2635.5</v>
      </c>
      <c r="ALF6" s="75">
        <v>2637.5</v>
      </c>
      <c r="ALG6" s="75">
        <v>2640</v>
      </c>
      <c r="ALH6" s="75">
        <v>2642.5</v>
      </c>
      <c r="ALI6" s="75">
        <v>2642.5</v>
      </c>
      <c r="ALJ6" s="75">
        <v>2644</v>
      </c>
      <c r="ALK6" s="75">
        <v>2645</v>
      </c>
      <c r="ALL6" s="75">
        <v>2644</v>
      </c>
      <c r="ALM6" s="75">
        <v>2648</v>
      </c>
      <c r="ALN6" s="75">
        <v>2647.5</v>
      </c>
      <c r="ALO6" s="75">
        <v>2648</v>
      </c>
      <c r="ALP6" s="75">
        <v>2652.5</v>
      </c>
      <c r="ALQ6" s="75">
        <v>2659</v>
      </c>
      <c r="ALR6" s="75">
        <v>2662.5</v>
      </c>
      <c r="ALS6" s="75">
        <v>2666.5</v>
      </c>
      <c r="ALT6" s="75">
        <v>2667.5</v>
      </c>
      <c r="ALU6" s="75">
        <v>2668</v>
      </c>
      <c r="ALV6" s="75">
        <v>2670.5</v>
      </c>
      <c r="ALW6" s="75">
        <v>2667.5</v>
      </c>
      <c r="ALX6" s="75">
        <v>2664.5</v>
      </c>
      <c r="ALY6" s="75">
        <v>2665.5</v>
      </c>
      <c r="ALZ6" s="75">
        <v>2662</v>
      </c>
      <c r="AMA6" s="75">
        <v>2655.5</v>
      </c>
      <c r="AMB6" s="75">
        <v>2652.5</v>
      </c>
      <c r="AMC6" s="75">
        <v>2649.5</v>
      </c>
      <c r="AMD6" s="75">
        <v>2647.5</v>
      </c>
      <c r="AME6" s="75">
        <v>2643.5</v>
      </c>
      <c r="AMF6" s="75">
        <v>2642.5</v>
      </c>
      <c r="AMG6" s="75">
        <v>2632.5</v>
      </c>
      <c r="AMH6" s="75">
        <v>2630</v>
      </c>
      <c r="AMI6" s="75">
        <v>2631.5</v>
      </c>
      <c r="AMJ6" s="75">
        <v>2631.5</v>
      </c>
      <c r="AMK6" s="75">
        <v>2630.5</v>
      </c>
      <c r="AML6" s="75">
        <v>2630</v>
      </c>
      <c r="AMM6" s="75">
        <v>2632.5</v>
      </c>
      <c r="AMN6" s="66">
        <v>2632.5</v>
      </c>
      <c r="AMO6" s="66">
        <v>2632.5</v>
      </c>
      <c r="AMP6" s="66">
        <v>2635.5</v>
      </c>
      <c r="AMQ6" s="75">
        <v>2634.5</v>
      </c>
      <c r="AMR6" s="75">
        <v>2632</v>
      </c>
      <c r="AMS6" s="75">
        <v>2633</v>
      </c>
      <c r="AMT6" s="75">
        <v>2635</v>
      </c>
      <c r="AMU6" s="75">
        <v>2639</v>
      </c>
      <c r="AMV6" s="75">
        <v>2637.5</v>
      </c>
      <c r="AMW6" s="75">
        <v>2637.5</v>
      </c>
      <c r="AMX6" s="75">
        <v>2637.5</v>
      </c>
      <c r="AMY6" s="75">
        <v>2637.5</v>
      </c>
      <c r="AMZ6" s="75">
        <v>2637.5</v>
      </c>
      <c r="ANA6" s="75">
        <v>2639.5</v>
      </c>
      <c r="ANB6" s="75">
        <v>2638.5</v>
      </c>
      <c r="ANC6" s="75">
        <v>2636.5</v>
      </c>
      <c r="AND6" s="75">
        <v>2636.5</v>
      </c>
      <c r="ANE6" s="75">
        <v>2635.5</v>
      </c>
      <c r="ANF6" s="75">
        <v>2634.5</v>
      </c>
      <c r="ANG6" s="75">
        <v>2634.5</v>
      </c>
      <c r="ANH6" s="75">
        <v>2634.5</v>
      </c>
      <c r="ANI6" s="75">
        <v>2634.5</v>
      </c>
      <c r="ANJ6" s="75">
        <v>2633.5</v>
      </c>
      <c r="ANK6" s="75">
        <v>2632.5</v>
      </c>
      <c r="ANL6" s="75">
        <v>2632</v>
      </c>
      <c r="ANM6" s="75">
        <v>2631.5</v>
      </c>
      <c r="ANN6" s="75">
        <v>2632.5</v>
      </c>
      <c r="ANO6" s="75">
        <v>2633</v>
      </c>
      <c r="ANP6" s="75">
        <v>2631.5</v>
      </c>
      <c r="ANQ6" s="75">
        <v>2631.5</v>
      </c>
      <c r="ANR6" s="75">
        <v>2630.5</v>
      </c>
      <c r="ANS6" s="75">
        <v>2631</v>
      </c>
      <c r="ANT6" s="75">
        <v>2632</v>
      </c>
      <c r="ANU6" s="75">
        <v>2632</v>
      </c>
      <c r="ANV6" s="75">
        <v>2632.5</v>
      </c>
      <c r="ANW6" s="75">
        <v>2633.5</v>
      </c>
      <c r="ANX6" s="75">
        <v>2632.5</v>
      </c>
      <c r="ANY6" s="75">
        <v>2633</v>
      </c>
      <c r="ANZ6" s="75">
        <v>2632.5</v>
      </c>
      <c r="AOA6" s="75">
        <v>2633</v>
      </c>
      <c r="AOB6" s="75">
        <v>2632</v>
      </c>
      <c r="AOC6" s="75">
        <v>2633</v>
      </c>
      <c r="AOD6" s="75">
        <v>2633.5</v>
      </c>
      <c r="AOE6" s="75">
        <v>2633.5</v>
      </c>
      <c r="AOF6" s="75">
        <v>2634</v>
      </c>
      <c r="AOG6" s="75">
        <v>2634</v>
      </c>
      <c r="AOH6" s="75">
        <v>2634</v>
      </c>
      <c r="AOI6" s="75">
        <v>2635</v>
      </c>
      <c r="AOJ6" s="75">
        <v>2638.5</v>
      </c>
      <c r="AOK6" s="75">
        <v>2638.5</v>
      </c>
      <c r="AOL6" s="75">
        <v>2639</v>
      </c>
      <c r="AOM6" s="75">
        <v>2639.5</v>
      </c>
      <c r="AON6" s="75">
        <v>2641</v>
      </c>
      <c r="AOO6" s="75">
        <v>2642.5</v>
      </c>
      <c r="AOP6" s="75">
        <v>2643</v>
      </c>
      <c r="AOQ6" s="75">
        <v>2643.5</v>
      </c>
      <c r="AOR6" s="75">
        <v>2644.5</v>
      </c>
      <c r="AOS6" s="75">
        <v>2644.5</v>
      </c>
      <c r="AOT6" s="75">
        <v>2644.5</v>
      </c>
      <c r="AOU6" s="75">
        <v>2644</v>
      </c>
      <c r="AOV6" s="75">
        <v>2645</v>
      </c>
      <c r="AOW6" s="75">
        <v>2643.5</v>
      </c>
      <c r="AOX6" s="75">
        <v>2644.5</v>
      </c>
      <c r="AOY6" s="75">
        <v>2644.5</v>
      </c>
      <c r="AOZ6" s="75">
        <v>2644.5</v>
      </c>
      <c r="APA6" s="75">
        <v>2644.5</v>
      </c>
      <c r="APB6" s="75">
        <v>2644.5</v>
      </c>
      <c r="APC6" s="75">
        <v>2644.5</v>
      </c>
      <c r="APD6" s="75">
        <v>2646.5</v>
      </c>
      <c r="APE6" s="75">
        <v>2647</v>
      </c>
      <c r="APF6" s="75">
        <v>2648.5</v>
      </c>
      <c r="APG6" s="75">
        <v>2648.5</v>
      </c>
      <c r="APH6" s="75">
        <v>2647.5</v>
      </c>
      <c r="API6" s="75">
        <v>2648.5</v>
      </c>
      <c r="APJ6" s="76">
        <v>2648.5</v>
      </c>
      <c r="APK6" s="76">
        <v>2649</v>
      </c>
      <c r="APL6" s="76">
        <v>2650</v>
      </c>
      <c r="APM6" s="76">
        <v>2651</v>
      </c>
      <c r="APN6" s="76">
        <v>2651.5</v>
      </c>
      <c r="APO6" s="76">
        <v>2651.5</v>
      </c>
      <c r="APP6" s="76">
        <v>2651.5</v>
      </c>
      <c r="APQ6" s="76">
        <v>2654.5</v>
      </c>
      <c r="APR6" s="76">
        <v>2654.5</v>
      </c>
      <c r="APS6" s="76">
        <v>2653.5</v>
      </c>
      <c r="APT6" s="76">
        <v>2653.5</v>
      </c>
      <c r="APU6" s="76">
        <v>2654.5</v>
      </c>
      <c r="APV6" s="76">
        <v>2654.5</v>
      </c>
      <c r="APW6" s="76">
        <v>2654.5</v>
      </c>
      <c r="APX6" s="76">
        <v>2654.5</v>
      </c>
      <c r="APY6" s="76">
        <v>2655</v>
      </c>
      <c r="APZ6" s="76">
        <v>2655.5</v>
      </c>
      <c r="AQA6" s="76">
        <v>2657.5</v>
      </c>
      <c r="AQB6" s="76">
        <v>2657.5</v>
      </c>
      <c r="AQC6" s="76">
        <v>2657.5</v>
      </c>
      <c r="AQD6" s="76">
        <v>2657</v>
      </c>
      <c r="AQE6" s="76">
        <v>2657.5</v>
      </c>
      <c r="AQF6" s="76">
        <v>2658.5</v>
      </c>
      <c r="AQG6" s="76">
        <v>2659</v>
      </c>
      <c r="AQH6" s="76">
        <v>2659</v>
      </c>
      <c r="AQI6" s="76">
        <v>2660.5</v>
      </c>
      <c r="AQJ6" s="76">
        <v>2659.5</v>
      </c>
      <c r="AQK6" s="76">
        <v>2659.5</v>
      </c>
      <c r="AQL6" s="76">
        <v>2660</v>
      </c>
      <c r="AQM6" s="76">
        <v>2660</v>
      </c>
      <c r="AQN6" s="76">
        <v>2660</v>
      </c>
      <c r="AQO6" s="76">
        <v>2660</v>
      </c>
      <c r="AQP6" s="76">
        <v>2659.5</v>
      </c>
      <c r="AQQ6" s="76">
        <v>2660</v>
      </c>
      <c r="AQR6" s="76">
        <v>2661</v>
      </c>
      <c r="AQS6" s="76">
        <v>2661.5</v>
      </c>
      <c r="AQT6" s="76">
        <v>2662</v>
      </c>
      <c r="AQU6" s="76">
        <v>2664.5</v>
      </c>
      <c r="AQV6" s="76">
        <v>2663.5</v>
      </c>
      <c r="AQW6" s="76">
        <v>2664</v>
      </c>
      <c r="AQX6" s="76">
        <v>2665.5</v>
      </c>
      <c r="AQY6" s="76">
        <v>2665.5</v>
      </c>
      <c r="AQZ6" s="76">
        <v>2666.5</v>
      </c>
      <c r="ARA6" s="76">
        <v>2667</v>
      </c>
      <c r="ARB6" s="76">
        <v>2668</v>
      </c>
      <c r="ARC6" s="76">
        <v>2666.5</v>
      </c>
      <c r="ARD6" s="76">
        <v>2665</v>
      </c>
      <c r="ARE6" s="76">
        <v>2666.5</v>
      </c>
      <c r="ARF6" s="76">
        <v>2667.5</v>
      </c>
      <c r="ARG6" s="76">
        <v>2669.5</v>
      </c>
      <c r="ARH6" s="76">
        <v>2668.5</v>
      </c>
      <c r="ARI6" s="76">
        <v>2668.5</v>
      </c>
      <c r="ARJ6" s="76">
        <v>2669</v>
      </c>
      <c r="ARK6" s="76">
        <v>2670</v>
      </c>
      <c r="ARL6" s="76">
        <v>2672.5</v>
      </c>
      <c r="ARM6" s="76">
        <v>2673.5</v>
      </c>
      <c r="ARN6" s="76">
        <v>2673.5</v>
      </c>
      <c r="ARO6" s="75">
        <v>2673.5</v>
      </c>
      <c r="ARP6" s="75">
        <v>2674.5</v>
      </c>
      <c r="ARQ6" s="75">
        <v>2673.5</v>
      </c>
      <c r="ARR6" s="75">
        <v>2673.5</v>
      </c>
      <c r="ARS6" s="75">
        <v>2674.5</v>
      </c>
      <c r="ART6" s="75">
        <v>2674.5</v>
      </c>
      <c r="ARU6" s="75">
        <v>2673.5</v>
      </c>
      <c r="ARV6" s="75">
        <v>2672.5</v>
      </c>
      <c r="ARW6" s="75">
        <v>2674</v>
      </c>
      <c r="ARX6" s="75">
        <v>2673.5</v>
      </c>
      <c r="ARY6" s="75">
        <v>2672.5</v>
      </c>
      <c r="ARZ6" s="75">
        <v>2672.5</v>
      </c>
      <c r="ASA6" s="75">
        <v>2672</v>
      </c>
      <c r="ASB6" s="75">
        <v>2673.5</v>
      </c>
      <c r="ASC6" s="75">
        <v>2673.5</v>
      </c>
      <c r="ASD6" s="75">
        <v>2674</v>
      </c>
      <c r="ASE6" s="75">
        <v>2673.5</v>
      </c>
      <c r="ASF6" s="75">
        <v>2672</v>
      </c>
      <c r="ASG6" s="75">
        <v>2672.5</v>
      </c>
      <c r="ASH6" s="75">
        <v>2671.5</v>
      </c>
      <c r="ASI6" s="75">
        <v>2670</v>
      </c>
      <c r="ASJ6" s="75">
        <v>2670</v>
      </c>
      <c r="ASK6" s="75">
        <v>2670</v>
      </c>
      <c r="ASL6" s="75">
        <v>2670</v>
      </c>
      <c r="ASM6" s="75">
        <v>2669.5</v>
      </c>
      <c r="ASN6" s="75">
        <v>2670</v>
      </c>
      <c r="ASO6" s="75">
        <v>2669.5</v>
      </c>
      <c r="ASP6" s="75">
        <v>2667.5</v>
      </c>
      <c r="ASQ6" s="75">
        <v>2668.5</v>
      </c>
      <c r="ASR6" s="75">
        <v>2668.5</v>
      </c>
      <c r="ASS6" s="75">
        <v>2668.5</v>
      </c>
      <c r="AST6" s="75">
        <v>2669</v>
      </c>
      <c r="ASU6" s="75">
        <v>2669</v>
      </c>
      <c r="ASV6" s="75">
        <v>2669.5</v>
      </c>
      <c r="ASW6" s="75">
        <v>2669</v>
      </c>
      <c r="ASX6" s="75">
        <v>2669</v>
      </c>
      <c r="ASY6" s="75">
        <v>2669</v>
      </c>
      <c r="ASZ6" s="75">
        <v>2669</v>
      </c>
      <c r="ATA6" s="75">
        <v>2671.5</v>
      </c>
      <c r="ATB6" s="75">
        <v>2671.5</v>
      </c>
      <c r="ATC6" s="75">
        <v>2673</v>
      </c>
      <c r="ATD6" s="75">
        <v>2674</v>
      </c>
      <c r="ATE6" s="75">
        <v>2674.5</v>
      </c>
      <c r="ATF6" s="75">
        <v>2674.5</v>
      </c>
      <c r="ATG6" s="75">
        <v>2677.5</v>
      </c>
      <c r="ATH6" s="75">
        <v>2683</v>
      </c>
      <c r="ATI6" s="75">
        <v>2690</v>
      </c>
      <c r="ATJ6" s="75">
        <v>2715</v>
      </c>
      <c r="ATK6" s="75">
        <v>2702.5</v>
      </c>
      <c r="ATL6" s="75">
        <v>2705</v>
      </c>
      <c r="ATM6" s="75">
        <v>2692.5</v>
      </c>
      <c r="ATN6" s="75">
        <v>2696</v>
      </c>
      <c r="ATO6" s="75">
        <v>2697.5</v>
      </c>
      <c r="ATP6" s="75">
        <v>2705</v>
      </c>
      <c r="ATQ6" s="75">
        <v>2705</v>
      </c>
      <c r="ATR6" s="75">
        <v>2702.5</v>
      </c>
      <c r="ATS6" s="75">
        <v>2705.5</v>
      </c>
      <c r="ATT6" s="75">
        <v>2705.5</v>
      </c>
      <c r="ATU6" s="75">
        <v>2705</v>
      </c>
      <c r="ATV6" s="75">
        <v>2706</v>
      </c>
      <c r="ATW6" s="75">
        <v>2707.5</v>
      </c>
      <c r="ATX6" s="75">
        <v>2705</v>
      </c>
      <c r="ATY6" s="75">
        <v>2705.5</v>
      </c>
      <c r="ATZ6" s="75">
        <v>2706</v>
      </c>
      <c r="AUA6" s="75">
        <v>2705.5</v>
      </c>
      <c r="AUB6" s="75">
        <v>2705.5</v>
      </c>
      <c r="AUC6" s="75">
        <v>2706.5</v>
      </c>
      <c r="AUD6" s="75">
        <v>2708</v>
      </c>
      <c r="AUE6" s="75">
        <v>2708.5</v>
      </c>
      <c r="AUF6" s="75">
        <v>2709.5</v>
      </c>
      <c r="AUG6" s="75">
        <v>2710.5</v>
      </c>
      <c r="AUH6" s="75">
        <v>2711.5</v>
      </c>
      <c r="AUI6" s="75">
        <v>2716.5</v>
      </c>
      <c r="AUJ6" s="75">
        <v>2717</v>
      </c>
      <c r="AUK6" s="75">
        <v>2718.5</v>
      </c>
      <c r="AUL6" s="75">
        <v>2721.5</v>
      </c>
      <c r="AUM6" s="75">
        <v>2722.5</v>
      </c>
      <c r="AUN6" s="75">
        <v>2723</v>
      </c>
      <c r="AUO6" s="75">
        <v>2724</v>
      </c>
      <c r="AUP6" s="75">
        <v>2724.5</v>
      </c>
      <c r="AUQ6" s="75">
        <v>2723.5</v>
      </c>
      <c r="AUR6" s="75">
        <v>2725</v>
      </c>
      <c r="AUS6" s="75">
        <v>2726.5</v>
      </c>
      <c r="AUT6" s="75">
        <v>2726.5</v>
      </c>
      <c r="AUU6" s="75">
        <v>2728.5</v>
      </c>
      <c r="AUV6" s="75">
        <v>2730.5</v>
      </c>
      <c r="AUW6" s="75">
        <v>2732</v>
      </c>
      <c r="AUX6" s="75">
        <v>2733</v>
      </c>
      <c r="AUY6" s="75">
        <v>2733.5</v>
      </c>
      <c r="AUZ6" s="75">
        <v>2734</v>
      </c>
      <c r="AVA6" s="75">
        <v>2736</v>
      </c>
      <c r="AVB6" s="75">
        <v>2736</v>
      </c>
      <c r="AVC6" s="75">
        <v>2735.5</v>
      </c>
      <c r="AVD6" s="75">
        <v>2736</v>
      </c>
      <c r="AVE6" s="75">
        <v>2734.5</v>
      </c>
      <c r="AVF6" s="75">
        <v>2734.5</v>
      </c>
      <c r="AVG6" s="75">
        <v>2734.5</v>
      </c>
      <c r="AVH6" s="75">
        <v>2738</v>
      </c>
      <c r="AVI6" s="75">
        <v>2738</v>
      </c>
      <c r="AVJ6" s="75">
        <v>2740</v>
      </c>
      <c r="AVK6" s="75">
        <v>2741.5</v>
      </c>
      <c r="AVL6" s="75">
        <v>2741.5</v>
      </c>
      <c r="AVM6" s="75">
        <v>2742</v>
      </c>
      <c r="AVN6" s="75">
        <v>2741.5</v>
      </c>
      <c r="AVO6" s="75">
        <v>2746</v>
      </c>
      <c r="AVP6" s="75">
        <v>2745.5</v>
      </c>
      <c r="AVQ6" s="75">
        <v>2746</v>
      </c>
      <c r="AVR6" s="75">
        <v>2747.5</v>
      </c>
      <c r="AVS6" s="75">
        <v>2749.5</v>
      </c>
      <c r="AVT6" s="75">
        <v>2750</v>
      </c>
      <c r="AVU6" s="75">
        <v>2751</v>
      </c>
      <c r="AVV6" s="75">
        <v>2752</v>
      </c>
      <c r="AVW6" s="75">
        <v>2750.5</v>
      </c>
      <c r="AVX6" s="75">
        <v>2750.5</v>
      </c>
      <c r="AVY6" s="75">
        <v>2752</v>
      </c>
      <c r="AVZ6" s="75">
        <v>2752.5</v>
      </c>
      <c r="AWA6" s="75">
        <v>2752.5</v>
      </c>
      <c r="AWB6" s="75">
        <v>2753</v>
      </c>
      <c r="AWC6" s="75">
        <v>2754</v>
      </c>
      <c r="AWD6" s="75">
        <v>2755.5</v>
      </c>
      <c r="AWE6" s="75">
        <v>2755.5</v>
      </c>
      <c r="AWF6" s="75">
        <v>2756.5</v>
      </c>
      <c r="AWG6" s="75">
        <v>2756.5</v>
      </c>
      <c r="AWH6" s="75">
        <v>2755.5</v>
      </c>
      <c r="AWI6" s="75">
        <v>2756.5</v>
      </c>
      <c r="AWJ6" s="75">
        <v>2757.5</v>
      </c>
      <c r="AWK6" s="75">
        <v>2758</v>
      </c>
      <c r="AWL6" s="75">
        <v>2758</v>
      </c>
      <c r="AWM6" s="75">
        <v>2759.5</v>
      </c>
      <c r="AWN6" s="75">
        <v>2761</v>
      </c>
      <c r="AWO6" s="75">
        <v>2761.5</v>
      </c>
      <c r="AWP6" s="75">
        <v>2761.5</v>
      </c>
      <c r="AWQ6" s="75">
        <v>2762</v>
      </c>
      <c r="AWR6" s="75">
        <v>2763.5</v>
      </c>
      <c r="AWS6" s="75">
        <v>2765</v>
      </c>
      <c r="AWT6" s="75">
        <v>2766.5</v>
      </c>
      <c r="AWU6" s="75">
        <v>2768</v>
      </c>
      <c r="AWV6" s="75">
        <v>2768</v>
      </c>
      <c r="AWW6" s="75">
        <v>2768</v>
      </c>
      <c r="AWX6" s="75">
        <v>2768.5</v>
      </c>
      <c r="AWY6" s="75">
        <v>2768.5</v>
      </c>
      <c r="AWZ6" s="75">
        <v>2768.5</v>
      </c>
      <c r="AXA6" s="75">
        <v>2768.5</v>
      </c>
      <c r="AXB6" s="75">
        <v>2769.5</v>
      </c>
      <c r="AXC6" s="75">
        <v>2768.5</v>
      </c>
      <c r="AXD6" s="75">
        <v>2769.5</v>
      </c>
      <c r="AXE6" s="75">
        <v>2769.5</v>
      </c>
      <c r="AXF6" s="75">
        <v>2770.5</v>
      </c>
      <c r="AXG6" s="75">
        <v>2771</v>
      </c>
      <c r="AXH6" s="75">
        <v>2770.5</v>
      </c>
      <c r="AXI6" s="75">
        <v>2772.5</v>
      </c>
      <c r="AXJ6" s="75">
        <v>2772.5</v>
      </c>
      <c r="AXK6" s="75">
        <v>2773.5</v>
      </c>
      <c r="AXL6" s="75">
        <v>2775.5</v>
      </c>
      <c r="AXM6" s="75">
        <v>2776.5</v>
      </c>
      <c r="AXN6" s="75">
        <v>2778.5</v>
      </c>
      <c r="AXO6" s="75">
        <v>2779.5</v>
      </c>
      <c r="AXP6" s="75">
        <v>2781.5</v>
      </c>
      <c r="AXQ6" s="75">
        <v>2783.5</v>
      </c>
      <c r="AXR6" s="75">
        <v>2783</v>
      </c>
      <c r="AXS6" s="75">
        <v>2782</v>
      </c>
      <c r="AXT6" s="75">
        <v>2782.5</v>
      </c>
      <c r="AXU6" s="75">
        <v>2783.5</v>
      </c>
      <c r="AXV6" s="75">
        <v>2784</v>
      </c>
      <c r="AXW6" s="75">
        <v>2783.5</v>
      </c>
      <c r="AXX6" s="75">
        <v>2784.5</v>
      </c>
      <c r="AXY6" s="75">
        <v>2784.5</v>
      </c>
      <c r="AXZ6" s="75">
        <v>2785.5</v>
      </c>
      <c r="AYA6" s="75">
        <v>2786</v>
      </c>
      <c r="AYB6" s="75">
        <v>2785.5</v>
      </c>
      <c r="AYC6" s="75">
        <v>2786</v>
      </c>
      <c r="AYD6" s="75">
        <v>2787.5</v>
      </c>
      <c r="AYE6" s="75">
        <v>2788.5</v>
      </c>
      <c r="AYF6" s="75">
        <v>2789</v>
      </c>
      <c r="AYG6" s="75">
        <v>2789</v>
      </c>
      <c r="AYH6" s="75">
        <v>2790.5</v>
      </c>
      <c r="AYI6" s="75">
        <v>2791</v>
      </c>
      <c r="AYJ6" s="75">
        <v>2791</v>
      </c>
      <c r="AYK6" s="75">
        <v>2791</v>
      </c>
      <c r="AYL6" s="75">
        <v>2791.5</v>
      </c>
      <c r="AYM6" s="75">
        <v>2789.3383450624101</v>
      </c>
      <c r="AYN6" s="75">
        <v>2789.2613700752372</v>
      </c>
      <c r="AYO6" s="75">
        <v>2790.6357857177863</v>
      </c>
      <c r="AYP6" s="75">
        <v>2790.8931519892503</v>
      </c>
      <c r="AYQ6" s="75">
        <v>2790.1269897281104</v>
      </c>
      <c r="AYR6" s="75">
        <v>2792.004447983144</v>
      </c>
      <c r="AYS6" s="75">
        <v>2792.4336950934885</v>
      </c>
      <c r="AYT6" s="75">
        <v>2793.5815007514811</v>
      </c>
      <c r="AYU6" s="75">
        <v>2794.2521174975554</v>
      </c>
      <c r="AYV6" s="75">
        <v>2795.8702179175466</v>
      </c>
      <c r="AYW6" s="75">
        <v>2795.8973517695686</v>
      </c>
      <c r="AYX6" s="75">
        <v>2797.7868596130206</v>
      </c>
      <c r="AYY6" s="75">
        <v>2799.1388498308979</v>
      </c>
      <c r="AYZ6" s="75">
        <v>2800.2073359625015</v>
      </c>
      <c r="AZA6" s="75">
        <v>2800.535654384742</v>
      </c>
      <c r="AZB6" s="75">
        <v>2801.7515867938901</v>
      </c>
      <c r="AZC6" s="75">
        <v>2802.9710615043268</v>
      </c>
      <c r="AZD6" s="75">
        <v>2809</v>
      </c>
      <c r="AZE6" s="75">
        <v>2811</v>
      </c>
      <c r="AZF6" s="75">
        <v>2811</v>
      </c>
      <c r="AZG6" s="75">
        <v>2813</v>
      </c>
      <c r="AZH6" s="75">
        <v>2812.5</v>
      </c>
      <c r="AZI6" s="75">
        <v>2812</v>
      </c>
      <c r="AZJ6" s="75">
        <v>2812</v>
      </c>
      <c r="AZK6" s="75">
        <v>2813.5</v>
      </c>
      <c r="AZL6" s="75">
        <v>2814.5</v>
      </c>
      <c r="AZM6" s="75">
        <v>2817.5</v>
      </c>
      <c r="AZN6" s="75">
        <v>2818</v>
      </c>
      <c r="AZO6" s="75">
        <v>2819</v>
      </c>
      <c r="AZP6" s="75">
        <v>2821.5</v>
      </c>
      <c r="AZQ6" s="75">
        <v>2822.5</v>
      </c>
      <c r="AZR6" s="75">
        <v>2823</v>
      </c>
      <c r="AZS6" s="75">
        <v>2823.5</v>
      </c>
      <c r="AZT6" s="75">
        <v>2823.5</v>
      </c>
      <c r="AZU6" s="75">
        <v>2824</v>
      </c>
      <c r="AZV6" s="75">
        <v>2825</v>
      </c>
      <c r="AZW6" s="75">
        <v>2824.5</v>
      </c>
      <c r="AZX6" s="75">
        <v>2826</v>
      </c>
      <c r="AZY6" s="75">
        <v>2827.5</v>
      </c>
      <c r="AZZ6" s="75">
        <v>2829</v>
      </c>
      <c r="BAA6" s="75">
        <v>2830.5</v>
      </c>
      <c r="BAB6" s="75">
        <v>2831.5</v>
      </c>
      <c r="BAC6" s="75">
        <v>2832.5</v>
      </c>
      <c r="BAD6" s="75">
        <v>2834</v>
      </c>
      <c r="BAE6" s="75">
        <v>2834</v>
      </c>
      <c r="BAF6" s="75">
        <v>2836.5</v>
      </c>
      <c r="BAG6" s="75">
        <v>2836.5</v>
      </c>
      <c r="BAH6" s="75">
        <v>2837.5</v>
      </c>
      <c r="BAI6" s="75">
        <v>2841.5</v>
      </c>
      <c r="BAJ6" s="75">
        <v>2842</v>
      </c>
      <c r="BAK6" s="75">
        <v>2843</v>
      </c>
      <c r="BAL6" s="75">
        <v>2845</v>
      </c>
      <c r="BAM6" s="75">
        <v>2845</v>
      </c>
      <c r="BAN6" s="75">
        <v>2845</v>
      </c>
      <c r="BAO6" s="75">
        <v>2846.5</v>
      </c>
      <c r="BAP6" s="75">
        <v>2847</v>
      </c>
      <c r="BAQ6" s="75">
        <v>2847.5</v>
      </c>
      <c r="BAR6" s="75">
        <v>2848</v>
      </c>
      <c r="BAS6" s="75">
        <v>2848</v>
      </c>
      <c r="BAT6" s="75">
        <v>2848.5</v>
      </c>
      <c r="BAU6" s="75">
        <v>2849.5</v>
      </c>
      <c r="BAV6" s="75">
        <v>2849.5</v>
      </c>
      <c r="BAW6" s="75">
        <v>2850.75</v>
      </c>
      <c r="BAX6" s="75">
        <v>2849.5</v>
      </c>
      <c r="BAY6" s="75">
        <v>2849.5</v>
      </c>
      <c r="BAZ6" s="75">
        <v>2850</v>
      </c>
      <c r="BBA6" s="75">
        <v>2850</v>
      </c>
      <c r="BBB6" s="75">
        <v>2850</v>
      </c>
      <c r="BBC6" s="75">
        <v>2851.5</v>
      </c>
      <c r="BBD6" s="75">
        <v>2851</v>
      </c>
      <c r="BBE6" s="75">
        <v>2851.5</v>
      </c>
      <c r="BBF6" s="75">
        <v>2852</v>
      </c>
      <c r="BBG6" s="75">
        <v>2853</v>
      </c>
      <c r="BBH6" s="75">
        <v>2853</v>
      </c>
      <c r="BBI6" s="75">
        <v>2853</v>
      </c>
      <c r="BBJ6" s="75">
        <v>2853.5</v>
      </c>
      <c r="BBK6" s="66">
        <v>2853.5</v>
      </c>
      <c r="BBL6" s="66">
        <v>2854.5</v>
      </c>
      <c r="BBM6" s="66">
        <v>2853.5</v>
      </c>
      <c r="BBN6" s="66">
        <v>2853.5</v>
      </c>
      <c r="BBO6" s="66">
        <v>2854.5</v>
      </c>
      <c r="BBP6" s="66">
        <v>2854</v>
      </c>
      <c r="BBQ6" s="66">
        <v>2853.75</v>
      </c>
      <c r="BBR6" s="66">
        <v>2854</v>
      </c>
      <c r="BBS6" s="66">
        <v>2854</v>
      </c>
      <c r="BBT6" s="66">
        <v>2854.5</v>
      </c>
      <c r="BBU6" s="66">
        <v>2854.5</v>
      </c>
      <c r="BBV6" s="66">
        <v>2855</v>
      </c>
      <c r="BBW6" s="66">
        <v>2854</v>
      </c>
      <c r="BBX6" s="66">
        <v>2854</v>
      </c>
      <c r="BBY6" s="66">
        <v>2854.5</v>
      </c>
      <c r="BBZ6" s="66">
        <v>2854.5</v>
      </c>
      <c r="BCA6" s="66">
        <v>2854</v>
      </c>
      <c r="BCB6" s="66">
        <v>2854.5</v>
      </c>
      <c r="BCC6" s="66">
        <v>2854.5</v>
      </c>
      <c r="BCD6" s="66">
        <v>2854.5</v>
      </c>
      <c r="BCE6" s="66">
        <v>2855</v>
      </c>
      <c r="BCF6" s="66">
        <v>2855</v>
      </c>
      <c r="BCG6" s="66">
        <v>2856</v>
      </c>
      <c r="BCH6" s="66">
        <v>2855</v>
      </c>
      <c r="BCI6" s="66">
        <v>2854</v>
      </c>
      <c r="BCJ6" s="66">
        <v>2854.5</v>
      </c>
      <c r="BCK6" s="66">
        <v>2854.5</v>
      </c>
      <c r="BCL6" s="66">
        <v>2854.5</v>
      </c>
      <c r="BCM6" s="66">
        <v>2854.5</v>
      </c>
      <c r="BCN6" s="66">
        <v>2853.5</v>
      </c>
      <c r="BCO6" s="66">
        <v>2854</v>
      </c>
      <c r="BCP6" s="66">
        <v>2854</v>
      </c>
      <c r="BCQ6" s="66">
        <v>2854</v>
      </c>
      <c r="BCR6" s="66">
        <v>2854</v>
      </c>
      <c r="BCS6" s="66">
        <v>2854.5</v>
      </c>
      <c r="BCT6" s="66">
        <v>2854.5</v>
      </c>
      <c r="BCU6" s="66">
        <v>2854.5</v>
      </c>
      <c r="BCV6" s="66">
        <v>2854.5</v>
      </c>
      <c r="BCW6" s="66">
        <v>2853.5</v>
      </c>
      <c r="BCX6" s="66">
        <v>2853.5</v>
      </c>
      <c r="BCY6" s="66">
        <v>2853</v>
      </c>
      <c r="BCZ6" s="66">
        <v>2852.5</v>
      </c>
      <c r="BDA6" s="66">
        <v>2851.5</v>
      </c>
      <c r="BDB6" s="66">
        <v>2851.5</v>
      </c>
      <c r="BDC6" s="66">
        <v>2851.5</v>
      </c>
      <c r="BDD6" s="66">
        <v>2852.5</v>
      </c>
      <c r="BDE6" s="66">
        <v>2852.5</v>
      </c>
      <c r="BDF6" s="66">
        <v>2851.5</v>
      </c>
      <c r="BDG6" s="66">
        <v>2850</v>
      </c>
      <c r="BDH6" s="66">
        <v>2851.5</v>
      </c>
      <c r="BDI6" s="66">
        <v>2851.5</v>
      </c>
      <c r="BDJ6" s="66">
        <v>2850.5</v>
      </c>
      <c r="BDK6" s="66">
        <v>2849</v>
      </c>
      <c r="BDL6" s="66">
        <v>2848.5</v>
      </c>
      <c r="BDM6" s="66">
        <v>2850.5</v>
      </c>
      <c r="BDN6" s="66">
        <v>2851.5</v>
      </c>
      <c r="BDO6" s="66">
        <v>2851.5</v>
      </c>
      <c r="BDP6" s="66">
        <v>2851.5</v>
      </c>
      <c r="BDQ6" s="66">
        <v>2851.5</v>
      </c>
      <c r="BDR6" s="66">
        <v>2851.5</v>
      </c>
      <c r="BDS6" s="66">
        <v>2851.5</v>
      </c>
      <c r="BDT6" s="66">
        <v>2851.5</v>
      </c>
      <c r="BDU6" s="66">
        <v>2851.5</v>
      </c>
      <c r="BDV6" s="66">
        <v>2851.5</v>
      </c>
      <c r="BDW6" s="66">
        <v>2851.5</v>
      </c>
      <c r="BDX6" s="66">
        <v>2851.5</v>
      </c>
      <c r="BDY6" s="66">
        <v>2851.5</v>
      </c>
      <c r="BDZ6" s="66">
        <v>2851.5</v>
      </c>
      <c r="BEA6" s="77">
        <v>2851.5</v>
      </c>
      <c r="BEB6" s="77">
        <v>2851.5</v>
      </c>
      <c r="BEC6" s="77">
        <v>2851.5</v>
      </c>
      <c r="BED6" s="77">
        <v>2851.5</v>
      </c>
      <c r="BEE6" s="77">
        <v>2851.5</v>
      </c>
      <c r="BEF6" s="77">
        <v>2851.5</v>
      </c>
      <c r="BEG6" s="77">
        <v>2851.5</v>
      </c>
      <c r="BEH6" s="77">
        <v>2851.5</v>
      </c>
      <c r="BEI6" s="77">
        <v>2851.5</v>
      </c>
      <c r="BEJ6" s="77">
        <v>2852.5</v>
      </c>
      <c r="BEK6" s="77">
        <v>2851.5</v>
      </c>
      <c r="BEL6" s="77">
        <v>2850</v>
      </c>
      <c r="BEM6" s="77">
        <v>2850</v>
      </c>
      <c r="BEN6" s="77">
        <v>2850.5</v>
      </c>
      <c r="BEO6" s="77">
        <v>2850.5</v>
      </c>
      <c r="BEP6" s="77">
        <v>2850.5</v>
      </c>
      <c r="BEQ6" s="77">
        <v>2850.5</v>
      </c>
      <c r="BER6" s="77">
        <v>2850.5</v>
      </c>
      <c r="BES6" s="77">
        <v>2850.5</v>
      </c>
      <c r="BET6" s="77">
        <v>2850.5</v>
      </c>
      <c r="BEU6" s="77">
        <v>2850.5</v>
      </c>
      <c r="BEV6" s="77">
        <v>2850.5</v>
      </c>
      <c r="BEW6" s="201">
        <v>2850.5</v>
      </c>
      <c r="BEX6" s="201">
        <v>2850.5</v>
      </c>
      <c r="BEY6" s="201">
        <v>2850.5</v>
      </c>
      <c r="BEZ6" s="201">
        <v>2850.5</v>
      </c>
      <c r="BFA6" s="201">
        <v>2850.5</v>
      </c>
      <c r="BFB6" s="201">
        <v>2850</v>
      </c>
      <c r="BFC6" s="201">
        <v>2850</v>
      </c>
      <c r="BFD6" s="201">
        <v>2851</v>
      </c>
      <c r="BFE6" s="201">
        <v>2851</v>
      </c>
      <c r="BFF6" s="201">
        <v>2851.5</v>
      </c>
      <c r="BFG6" s="201">
        <v>2851.5</v>
      </c>
      <c r="BFH6" s="201">
        <v>2851</v>
      </c>
      <c r="BFI6" s="201">
        <v>2850</v>
      </c>
      <c r="BFJ6" s="201">
        <v>2850.5</v>
      </c>
      <c r="BFK6" s="201">
        <v>2850.5</v>
      </c>
      <c r="BFL6" s="201">
        <v>2849</v>
      </c>
      <c r="BFM6" s="201">
        <v>2848.5</v>
      </c>
      <c r="BFN6" s="201">
        <v>2849</v>
      </c>
      <c r="BFO6" s="201">
        <v>2849</v>
      </c>
      <c r="BFP6" s="201">
        <v>2849</v>
      </c>
      <c r="BFQ6" s="201">
        <v>2849.5</v>
      </c>
      <c r="BFR6" s="201">
        <v>2849.5</v>
      </c>
      <c r="BFS6" s="201">
        <v>2850</v>
      </c>
      <c r="BFT6" s="201">
        <v>2850</v>
      </c>
      <c r="BFU6" s="201">
        <v>2849.5</v>
      </c>
      <c r="BFV6" s="201">
        <v>2849.5</v>
      </c>
      <c r="BFW6" s="201">
        <v>2849.5</v>
      </c>
      <c r="BFX6" s="201">
        <v>2849.5</v>
      </c>
      <c r="BFY6" s="201">
        <v>2849.5</v>
      </c>
      <c r="BFZ6" s="201">
        <v>2849.5</v>
      </c>
      <c r="BGA6" s="201">
        <v>2849.5</v>
      </c>
      <c r="BGB6" s="201">
        <v>2849.5</v>
      </c>
      <c r="BGC6" s="201">
        <v>2849.5</v>
      </c>
      <c r="BGD6" s="201">
        <v>2849.5</v>
      </c>
      <c r="BGE6" s="201">
        <v>2849.5</v>
      </c>
      <c r="BGF6" s="201">
        <v>2850</v>
      </c>
      <c r="BGG6" s="201">
        <v>2850</v>
      </c>
      <c r="BGH6" s="201">
        <v>2850</v>
      </c>
      <c r="BGI6" s="201">
        <v>2849.5</v>
      </c>
      <c r="BGJ6" s="201">
        <v>2849</v>
      </c>
      <c r="BGK6" s="201">
        <v>2849.5</v>
      </c>
      <c r="BGL6" s="201">
        <v>2849.5</v>
      </c>
      <c r="BGM6" s="201">
        <v>2849.5</v>
      </c>
      <c r="BGN6" s="201">
        <v>2848.5</v>
      </c>
      <c r="BGO6" s="201">
        <v>2848.5</v>
      </c>
      <c r="BGP6" s="201">
        <v>2849.5</v>
      </c>
      <c r="BGQ6" s="201">
        <v>2849.5</v>
      </c>
      <c r="BGR6" s="201">
        <v>2849</v>
      </c>
      <c r="BGS6" s="201">
        <v>2849</v>
      </c>
      <c r="BGT6" s="201">
        <v>2849</v>
      </c>
      <c r="BGU6" s="201">
        <v>2849</v>
      </c>
      <c r="BGV6" s="201">
        <v>2849</v>
      </c>
      <c r="BGW6" s="201">
        <v>2849</v>
      </c>
      <c r="BGX6" s="201">
        <v>2849.5</v>
      </c>
      <c r="BGY6" s="201">
        <v>2849.5</v>
      </c>
      <c r="BGZ6" s="201">
        <v>2849.5</v>
      </c>
      <c r="BHA6" s="201">
        <v>2849.5</v>
      </c>
      <c r="BHB6" s="201">
        <v>2850.5</v>
      </c>
      <c r="BHC6" s="201">
        <v>2850</v>
      </c>
      <c r="BHD6" s="201">
        <v>2849.5</v>
      </c>
      <c r="BHE6" s="201">
        <v>2849.5</v>
      </c>
      <c r="BHF6" s="201">
        <v>2849.5</v>
      </c>
      <c r="BHG6" s="201">
        <v>2849.5</v>
      </c>
      <c r="BHH6" s="201">
        <v>2849.5</v>
      </c>
      <c r="BHI6" s="201">
        <v>2849.5</v>
      </c>
      <c r="BHJ6" s="201">
        <v>2849.5</v>
      </c>
      <c r="BHK6" s="201">
        <v>2851</v>
      </c>
      <c r="BHL6" s="201">
        <v>2850</v>
      </c>
      <c r="BHM6" s="201">
        <v>2850</v>
      </c>
      <c r="BHN6" s="201">
        <v>2850</v>
      </c>
      <c r="BHO6" s="201">
        <v>2850</v>
      </c>
      <c r="BHP6" s="201">
        <v>2850</v>
      </c>
      <c r="BHQ6" s="201">
        <v>2850</v>
      </c>
      <c r="BHR6" s="201">
        <v>2850</v>
      </c>
      <c r="BHS6" s="201">
        <v>2850</v>
      </c>
      <c r="BHT6" s="201">
        <v>2850</v>
      </c>
      <c r="BHU6" s="201">
        <v>2850</v>
      </c>
      <c r="BHV6" s="201">
        <v>2850</v>
      </c>
      <c r="BHW6" s="201">
        <v>2850</v>
      </c>
      <c r="BHX6" s="201">
        <v>2850</v>
      </c>
      <c r="BHY6" s="201">
        <v>2850</v>
      </c>
      <c r="BHZ6" s="201">
        <v>2850</v>
      </c>
      <c r="BIA6" s="201">
        <v>2850</v>
      </c>
      <c r="BIB6" s="201">
        <v>2850</v>
      </c>
      <c r="BIC6" s="201">
        <v>2850</v>
      </c>
      <c r="BID6" s="201">
        <v>2850</v>
      </c>
      <c r="BIE6" s="201">
        <v>2850</v>
      </c>
      <c r="BIF6" s="201">
        <v>2850</v>
      </c>
      <c r="BIG6" s="201">
        <v>2850</v>
      </c>
      <c r="BIH6" s="201">
        <v>2851.5</v>
      </c>
      <c r="BII6" s="201">
        <v>2851.5</v>
      </c>
      <c r="BIJ6" s="201">
        <v>2851.5</v>
      </c>
      <c r="BIK6" s="201">
        <v>2851.5</v>
      </c>
      <c r="BIL6" s="201">
        <v>2851.5</v>
      </c>
      <c r="BIM6" s="201">
        <v>2851.5</v>
      </c>
      <c r="BIN6" s="201">
        <v>2851.5</v>
      </c>
      <c r="BIO6" s="201">
        <v>2851.5</v>
      </c>
      <c r="BIP6" s="201">
        <v>2849.5</v>
      </c>
      <c r="BIQ6" s="201">
        <v>2851</v>
      </c>
      <c r="BIR6" s="201">
        <v>2850.5</v>
      </c>
      <c r="BIS6" s="201">
        <v>2850.5</v>
      </c>
      <c r="BIT6" s="201">
        <v>2851</v>
      </c>
      <c r="BIU6" s="201">
        <v>2850</v>
      </c>
      <c r="BIV6" s="201">
        <v>2850</v>
      </c>
      <c r="BIW6" s="201">
        <v>2850</v>
      </c>
      <c r="BIX6" s="201">
        <v>2850</v>
      </c>
      <c r="BIY6" s="201">
        <v>2851</v>
      </c>
      <c r="BIZ6" s="201">
        <v>2851</v>
      </c>
      <c r="BJA6" s="201">
        <v>2851.5</v>
      </c>
      <c r="BJB6" s="201">
        <v>2851.5</v>
      </c>
      <c r="BJC6" s="201">
        <v>2851.5</v>
      </c>
      <c r="BJD6" s="201">
        <v>2851.5</v>
      </c>
      <c r="BJE6" s="201">
        <v>2851.5</v>
      </c>
      <c r="BJF6" s="201">
        <v>2851.5</v>
      </c>
      <c r="BJG6" s="201">
        <v>2851</v>
      </c>
      <c r="BJH6" s="201">
        <v>2851.5</v>
      </c>
      <c r="BJI6" s="201">
        <v>2851.5</v>
      </c>
      <c r="BJJ6" s="201">
        <v>2851</v>
      </c>
      <c r="BJK6" s="201">
        <v>2851</v>
      </c>
      <c r="BJL6" s="201">
        <v>2851.5</v>
      </c>
      <c r="BJM6" s="201">
        <v>2851</v>
      </c>
      <c r="BJN6" s="201">
        <v>2851.5</v>
      </c>
      <c r="BJO6" s="201">
        <v>2851.5</v>
      </c>
      <c r="BJP6" s="201">
        <v>2851.5</v>
      </c>
      <c r="BJQ6" s="201">
        <v>2850</v>
      </c>
      <c r="BJR6" s="201">
        <v>2851</v>
      </c>
      <c r="BJS6" s="201">
        <v>2851</v>
      </c>
      <c r="BJT6" s="201">
        <v>2851</v>
      </c>
      <c r="BJU6" s="201">
        <v>2851</v>
      </c>
      <c r="BJV6" s="201">
        <v>2850</v>
      </c>
      <c r="BJW6" s="201">
        <v>2849</v>
      </c>
      <c r="BJX6" s="201">
        <v>2849.5</v>
      </c>
      <c r="BJY6" s="201">
        <v>2849.5</v>
      </c>
      <c r="BJZ6" s="201">
        <v>2850</v>
      </c>
      <c r="BKA6" s="201">
        <v>2849.5</v>
      </c>
      <c r="BKB6" s="201">
        <v>2849.5</v>
      </c>
      <c r="BKC6" s="201">
        <v>2849.5</v>
      </c>
      <c r="BKD6" s="201">
        <v>2849.5</v>
      </c>
      <c r="BKE6" s="201">
        <v>2849.5</v>
      </c>
      <c r="BKF6" s="201">
        <v>2849.5</v>
      </c>
      <c r="BKG6" s="201">
        <v>2849.5</v>
      </c>
      <c r="BKH6" s="201">
        <v>2849.5</v>
      </c>
      <c r="BKI6" s="201">
        <v>2849.5</v>
      </c>
      <c r="BKJ6" s="201">
        <v>2849.5</v>
      </c>
      <c r="BKK6" s="201">
        <v>2850</v>
      </c>
      <c r="BKL6" s="201">
        <v>2848.5</v>
      </c>
      <c r="BKM6" s="201">
        <v>2849.5</v>
      </c>
      <c r="BKN6" s="201">
        <v>2850.5</v>
      </c>
      <c r="BKO6" s="201">
        <v>2851</v>
      </c>
      <c r="BKP6" s="201">
        <v>2850.5</v>
      </c>
      <c r="BKQ6" s="201">
        <v>2849.5</v>
      </c>
      <c r="BKR6" s="201">
        <v>2849.5</v>
      </c>
      <c r="BKS6" s="201">
        <v>2850</v>
      </c>
      <c r="BKT6" s="201">
        <v>2850.5</v>
      </c>
      <c r="BKU6" s="201">
        <v>2850</v>
      </c>
      <c r="BKV6" s="201">
        <v>2849.5</v>
      </c>
      <c r="BKW6" s="201">
        <v>2850</v>
      </c>
      <c r="BKX6" s="201">
        <v>2849.5</v>
      </c>
      <c r="BKY6" s="201">
        <v>2849.5</v>
      </c>
      <c r="BKZ6" s="201">
        <v>2849.5</v>
      </c>
      <c r="BLA6" s="201">
        <v>2849.5</v>
      </c>
      <c r="BLB6" s="201">
        <v>2849.5</v>
      </c>
      <c r="BLC6" s="201">
        <v>2849.5</v>
      </c>
      <c r="BLD6" s="201">
        <v>2848.5</v>
      </c>
      <c r="BLE6" s="201">
        <v>2849.5</v>
      </c>
      <c r="BLF6" s="201">
        <v>2849.5</v>
      </c>
      <c r="BLG6" s="201">
        <v>2849</v>
      </c>
      <c r="BLH6" s="201">
        <v>2849.5</v>
      </c>
      <c r="BLI6" s="201">
        <v>2849.5</v>
      </c>
      <c r="BLJ6" s="201">
        <v>2849.5</v>
      </c>
      <c r="BLK6" s="201">
        <v>2849.5</v>
      </c>
      <c r="BLL6" s="201">
        <v>2849</v>
      </c>
      <c r="BLM6" s="201">
        <v>2849.5</v>
      </c>
      <c r="BLN6" s="201">
        <v>2850</v>
      </c>
      <c r="BLO6" s="201">
        <v>2849.5</v>
      </c>
      <c r="BLP6" s="201">
        <v>2849.5</v>
      </c>
      <c r="BLQ6" s="201">
        <v>2849.5</v>
      </c>
      <c r="BLR6" s="201">
        <v>2849</v>
      </c>
      <c r="BLS6" s="201">
        <v>2849</v>
      </c>
      <c r="BLT6" s="201">
        <v>2849.5</v>
      </c>
      <c r="BLU6" s="201">
        <v>2849.5</v>
      </c>
      <c r="BLV6" s="201">
        <v>2849</v>
      </c>
      <c r="BLW6" s="201">
        <v>2849.5</v>
      </c>
      <c r="BLX6" s="201">
        <v>2849.5</v>
      </c>
      <c r="BLY6" s="201">
        <v>2849.5</v>
      </c>
      <c r="BLZ6" s="201">
        <v>2849</v>
      </c>
      <c r="BMA6" s="201">
        <v>2849.5</v>
      </c>
      <c r="BMB6" s="201">
        <v>2849.5</v>
      </c>
      <c r="BMC6" s="201">
        <v>2849</v>
      </c>
      <c r="BMD6" s="201">
        <v>2849</v>
      </c>
      <c r="BME6" s="201">
        <v>2849.5</v>
      </c>
      <c r="BMF6" s="201">
        <v>2851</v>
      </c>
      <c r="BMG6" s="201">
        <v>2850</v>
      </c>
      <c r="BMH6" s="201">
        <v>2850</v>
      </c>
      <c r="BMI6" s="201">
        <v>2849.5</v>
      </c>
      <c r="BMJ6" s="201">
        <v>2849.5</v>
      </c>
      <c r="BMK6" s="201">
        <v>2849.5</v>
      </c>
      <c r="BML6" s="201">
        <v>2850</v>
      </c>
      <c r="BMM6" s="201">
        <v>2850</v>
      </c>
      <c r="BMN6" s="201">
        <v>2850.5</v>
      </c>
      <c r="BMO6" s="201">
        <v>2851</v>
      </c>
      <c r="BMP6" s="201">
        <v>2850.5</v>
      </c>
      <c r="BMQ6" s="201">
        <v>2851</v>
      </c>
      <c r="BMR6" s="201">
        <v>2851</v>
      </c>
      <c r="BMS6" s="201">
        <v>2851</v>
      </c>
      <c r="BMT6" s="201">
        <v>2851</v>
      </c>
      <c r="BMU6" s="201">
        <v>2851</v>
      </c>
      <c r="BMV6" s="201">
        <v>2851</v>
      </c>
      <c r="BMW6" s="201">
        <v>2851</v>
      </c>
      <c r="BMX6" s="201">
        <v>2851.5</v>
      </c>
      <c r="BMY6" s="201">
        <v>2851</v>
      </c>
      <c r="BMZ6" s="201">
        <v>2851</v>
      </c>
      <c r="BNA6" s="201">
        <v>2852</v>
      </c>
      <c r="BNB6" s="201">
        <v>2852</v>
      </c>
      <c r="BNC6" s="201">
        <v>2852</v>
      </c>
      <c r="BND6" s="201">
        <v>2852</v>
      </c>
      <c r="BNE6" s="201">
        <v>2851</v>
      </c>
      <c r="BNF6" s="201">
        <v>2851</v>
      </c>
      <c r="BNG6" s="201">
        <v>2851</v>
      </c>
      <c r="BNH6" s="201">
        <v>2852</v>
      </c>
      <c r="BNI6" s="201">
        <v>2852</v>
      </c>
      <c r="BNJ6" s="201">
        <v>2852</v>
      </c>
      <c r="BNK6" s="201">
        <v>2852</v>
      </c>
      <c r="BNL6" s="201">
        <v>2852</v>
      </c>
      <c r="BNM6" s="201">
        <v>2852</v>
      </c>
      <c r="BNN6" s="201">
        <v>2851</v>
      </c>
      <c r="BNO6" s="201">
        <v>2851.5</v>
      </c>
      <c r="BNP6" s="201">
        <v>2852</v>
      </c>
      <c r="BNQ6" s="201">
        <v>2852</v>
      </c>
      <c r="BNR6" s="201">
        <v>2852</v>
      </c>
      <c r="BNS6" s="201">
        <v>2852</v>
      </c>
      <c r="BNT6" s="201">
        <v>2852</v>
      </c>
      <c r="BNU6" s="201">
        <v>2853</v>
      </c>
      <c r="BNV6" s="201">
        <v>2853</v>
      </c>
      <c r="BNW6" s="201">
        <v>2853</v>
      </c>
      <c r="BNX6" s="201">
        <v>2853</v>
      </c>
      <c r="BNY6" s="201">
        <v>2853</v>
      </c>
      <c r="BNZ6" s="201">
        <v>2853</v>
      </c>
      <c r="BOA6" s="201">
        <v>2852</v>
      </c>
      <c r="BOB6" s="201">
        <v>2852</v>
      </c>
      <c r="BOC6" s="201">
        <v>2852</v>
      </c>
      <c r="BOD6" s="201">
        <v>2852</v>
      </c>
      <c r="BOE6" s="201">
        <v>2852</v>
      </c>
      <c r="BOF6" s="201">
        <v>2852</v>
      </c>
      <c r="BOG6" s="201">
        <v>2852</v>
      </c>
      <c r="BOH6" s="201">
        <v>2852.5</v>
      </c>
      <c r="BOI6" s="201">
        <v>2852</v>
      </c>
      <c r="BOJ6" s="201">
        <v>2853</v>
      </c>
      <c r="BOK6" s="201">
        <v>2852.5</v>
      </c>
      <c r="BOL6" s="201">
        <v>2853</v>
      </c>
      <c r="BOM6" s="201">
        <v>2853</v>
      </c>
      <c r="BON6" s="201">
        <v>2853</v>
      </c>
      <c r="BOO6" s="201">
        <v>2853</v>
      </c>
      <c r="BOP6" s="201">
        <v>2853</v>
      </c>
      <c r="BOQ6" s="201">
        <v>2853</v>
      </c>
      <c r="BOR6" s="201">
        <v>2852</v>
      </c>
      <c r="BOS6" s="201">
        <v>2852.5</v>
      </c>
      <c r="BOT6" s="201">
        <v>2852</v>
      </c>
      <c r="BOU6" s="201">
        <v>2853</v>
      </c>
      <c r="BOV6" s="201">
        <v>2853</v>
      </c>
      <c r="BOW6" s="201">
        <v>2852</v>
      </c>
      <c r="BOX6" s="201">
        <v>2853</v>
      </c>
      <c r="BOY6" s="201">
        <v>2853</v>
      </c>
      <c r="BOZ6" s="201">
        <v>2852</v>
      </c>
      <c r="BPA6" s="201">
        <v>2851.5</v>
      </c>
      <c r="BPB6" s="201">
        <v>2852</v>
      </c>
      <c r="BPC6" s="201">
        <v>2852</v>
      </c>
      <c r="BPD6" s="201">
        <v>2851.5</v>
      </c>
      <c r="BPE6" s="201">
        <v>2853.5</v>
      </c>
      <c r="BPF6" s="201">
        <v>2853.5</v>
      </c>
      <c r="BPG6" s="201">
        <v>2856.5</v>
      </c>
      <c r="BPH6" s="201">
        <v>2856.5</v>
      </c>
      <c r="BPI6" s="201">
        <v>2855.5</v>
      </c>
      <c r="BPJ6" s="201">
        <v>2857</v>
      </c>
      <c r="BPK6" s="201">
        <v>2859</v>
      </c>
      <c r="BPL6" s="201">
        <v>2862.5</v>
      </c>
      <c r="BPM6" s="201">
        <v>2862.5</v>
      </c>
      <c r="BPN6" s="201">
        <v>2864.5</v>
      </c>
      <c r="BPO6" s="201">
        <v>2864.5</v>
      </c>
      <c r="BPP6" s="201">
        <v>2865.5</v>
      </c>
      <c r="BPQ6" s="201">
        <v>2867.5</v>
      </c>
      <c r="BPR6" s="201">
        <v>2868</v>
      </c>
      <c r="BPS6" s="201">
        <v>2868.5</v>
      </c>
      <c r="BPT6" s="201">
        <v>2868.5</v>
      </c>
      <c r="BPU6" s="201">
        <v>2871.5</v>
      </c>
      <c r="BPV6" s="201">
        <v>2872.5</v>
      </c>
      <c r="BPW6" s="201">
        <v>2877.5</v>
      </c>
      <c r="BPX6" s="201">
        <v>2880</v>
      </c>
      <c r="BPY6" s="201">
        <v>2883</v>
      </c>
      <c r="BPZ6" s="201">
        <v>2890</v>
      </c>
      <c r="BQA6" s="201">
        <v>2895</v>
      </c>
      <c r="BQB6" s="201">
        <v>2883</v>
      </c>
      <c r="BQC6" s="201">
        <v>2887.5</v>
      </c>
      <c r="BQD6" s="201">
        <v>2897.5</v>
      </c>
      <c r="BQE6" s="201">
        <v>2902.5</v>
      </c>
      <c r="BQF6" s="201">
        <v>2912.5</v>
      </c>
      <c r="BQG6" s="201">
        <v>2920</v>
      </c>
      <c r="BQH6" s="201">
        <v>2935</v>
      </c>
      <c r="BQI6" s="201">
        <v>2980</v>
      </c>
      <c r="BQJ6" s="201">
        <v>2960</v>
      </c>
      <c r="BQK6" s="201">
        <v>2965</v>
      </c>
      <c r="BQL6" s="201">
        <v>2990</v>
      </c>
      <c r="BQM6" s="201">
        <v>3000</v>
      </c>
      <c r="BQN6" s="201">
        <v>3035</v>
      </c>
      <c r="BQO6" s="201">
        <v>3100</v>
      </c>
      <c r="BQP6" s="201">
        <v>3120</v>
      </c>
      <c r="BQQ6" s="201">
        <v>3145</v>
      </c>
      <c r="BQR6" s="201">
        <v>3170</v>
      </c>
      <c r="BQS6" s="201">
        <v>3175</v>
      </c>
      <c r="BQT6" s="201">
        <v>3195</v>
      </c>
      <c r="BQU6" s="201">
        <v>3125</v>
      </c>
      <c r="BQV6" s="201">
        <v>3125</v>
      </c>
      <c r="BQW6" s="201">
        <v>3155</v>
      </c>
      <c r="BQX6" s="201">
        <v>3170</v>
      </c>
      <c r="BQY6" s="201">
        <v>3165</v>
      </c>
      <c r="BQZ6" s="201">
        <v>3175</v>
      </c>
      <c r="BRA6" s="201">
        <v>3177.5</v>
      </c>
      <c r="BRB6" s="201">
        <v>3125</v>
      </c>
      <c r="BRC6" s="201">
        <v>3145</v>
      </c>
      <c r="BRD6" s="201">
        <v>3140</v>
      </c>
      <c r="BRE6" s="201">
        <v>3130</v>
      </c>
      <c r="BRF6" s="201">
        <v>3110</v>
      </c>
      <c r="BRG6" s="201">
        <v>3090</v>
      </c>
      <c r="BRH6" s="201">
        <v>3110</v>
      </c>
      <c r="BRI6" s="201">
        <v>3090</v>
      </c>
      <c r="BRJ6" s="201">
        <v>3090</v>
      </c>
      <c r="BRK6" s="201">
        <v>3107.5</v>
      </c>
      <c r="BRL6" s="201">
        <v>3110</v>
      </c>
      <c r="BRM6" s="201">
        <v>3112.5</v>
      </c>
      <c r="BRN6" s="201">
        <v>3110</v>
      </c>
      <c r="BRO6" s="201">
        <v>3090</v>
      </c>
      <c r="BRP6" s="201">
        <v>3106</v>
      </c>
      <c r="BRQ6" s="201">
        <v>3097.5</v>
      </c>
      <c r="BRR6" s="201">
        <v>3107.5</v>
      </c>
      <c r="BRS6" s="201">
        <v>3108.5</v>
      </c>
      <c r="BRT6" s="201">
        <v>3105</v>
      </c>
      <c r="BRU6" s="201">
        <v>3110</v>
      </c>
      <c r="BRV6" s="201">
        <v>3120</v>
      </c>
      <c r="BRW6" s="201">
        <v>3125</v>
      </c>
      <c r="BRX6" s="201">
        <v>3130</v>
      </c>
      <c r="BRY6" s="201">
        <v>3130</v>
      </c>
      <c r="BRZ6" s="201">
        <v>3131.5</v>
      </c>
      <c r="BSA6" s="201">
        <v>3131.5</v>
      </c>
      <c r="BSB6" s="201">
        <v>3132.5</v>
      </c>
      <c r="BSC6" s="201">
        <v>3130.5</v>
      </c>
      <c r="BSD6" s="201">
        <v>3127.5</v>
      </c>
      <c r="BSE6" s="201">
        <v>3127.5</v>
      </c>
      <c r="BSF6" s="201">
        <v>3124</v>
      </c>
      <c r="BSG6" s="201">
        <v>3124</v>
      </c>
      <c r="BSH6" s="201">
        <v>3121.5</v>
      </c>
      <c r="BSI6" s="201">
        <v>3122.5</v>
      </c>
      <c r="BSJ6" s="201">
        <v>3122.5</v>
      </c>
      <c r="BSK6" s="201">
        <v>3127</v>
      </c>
      <c r="BSL6" s="201">
        <v>3125.5</v>
      </c>
      <c r="BSM6" s="201">
        <v>3124.5</v>
      </c>
      <c r="BSN6" s="201">
        <v>3125.5</v>
      </c>
      <c r="BSO6" s="201">
        <v>3125</v>
      </c>
      <c r="BSP6" s="201">
        <v>3124</v>
      </c>
      <c r="BSQ6" s="201">
        <v>3124</v>
      </c>
      <c r="BSR6" s="201">
        <v>3125</v>
      </c>
      <c r="BSS6" s="201">
        <v>3125</v>
      </c>
      <c r="BST6" s="201">
        <v>3124.5</v>
      </c>
      <c r="BSU6" s="201">
        <v>3125</v>
      </c>
      <c r="BSV6" s="201">
        <v>3125</v>
      </c>
      <c r="BSW6" s="201">
        <v>3129</v>
      </c>
      <c r="BSX6" s="201">
        <v>3135</v>
      </c>
      <c r="BSY6" s="201">
        <v>3144</v>
      </c>
      <c r="BSZ6" s="201">
        <v>3153.5</v>
      </c>
      <c r="BTA6" s="201">
        <v>3155</v>
      </c>
      <c r="BTB6" s="201">
        <v>3150</v>
      </c>
      <c r="BTC6" s="201">
        <v>3147.5</v>
      </c>
      <c r="BTD6" s="201">
        <v>3151</v>
      </c>
      <c r="BTE6" s="201">
        <v>3157.5</v>
      </c>
      <c r="BTF6" s="201">
        <v>3162.5</v>
      </c>
      <c r="BTG6" s="201">
        <v>3172.5</v>
      </c>
      <c r="BTH6" s="201">
        <v>3163.5</v>
      </c>
      <c r="BTI6" s="201">
        <v>3165</v>
      </c>
      <c r="BTJ6" s="201">
        <v>3162.5</v>
      </c>
      <c r="BTK6" s="201">
        <v>3177.5</v>
      </c>
      <c r="BTL6" s="201">
        <v>3172.5</v>
      </c>
      <c r="BTM6" s="201">
        <v>3180</v>
      </c>
      <c r="BTN6" s="201">
        <v>3177.5</v>
      </c>
      <c r="BTO6" s="201">
        <v>3176.5</v>
      </c>
      <c r="BTP6" s="201">
        <v>3181.5</v>
      </c>
      <c r="BTQ6" s="201">
        <v>3187.5</v>
      </c>
      <c r="BTR6" s="201">
        <v>3186.5</v>
      </c>
      <c r="BTS6" s="201">
        <v>3185</v>
      </c>
      <c r="BTT6" s="201">
        <v>3193.5</v>
      </c>
      <c r="BTU6" s="201">
        <v>3203</v>
      </c>
      <c r="BTV6" s="201">
        <v>3206.5</v>
      </c>
      <c r="BTW6" s="201">
        <v>3206.5</v>
      </c>
      <c r="BTX6" s="201">
        <v>3204</v>
      </c>
      <c r="BTY6" s="201">
        <v>3195</v>
      </c>
      <c r="BTZ6" s="201">
        <v>3195</v>
      </c>
      <c r="BUA6" s="201">
        <v>3193.5</v>
      </c>
      <c r="BUB6" s="201">
        <v>3200</v>
      </c>
      <c r="BUC6" s="201">
        <v>3194</v>
      </c>
      <c r="BUD6" s="201">
        <v>3199</v>
      </c>
      <c r="BUE6" s="201">
        <v>3204</v>
      </c>
      <c r="BUF6" s="201">
        <v>3212.5</v>
      </c>
      <c r="BUG6" s="201">
        <v>3210</v>
      </c>
      <c r="BUH6" s="201">
        <v>3211.5</v>
      </c>
      <c r="BUI6" s="201">
        <v>3210</v>
      </c>
      <c r="BUJ6" s="201">
        <v>3209</v>
      </c>
      <c r="BUK6" s="201">
        <v>3211.5</v>
      </c>
      <c r="BUL6" s="201">
        <v>3215.5</v>
      </c>
      <c r="BUM6" s="201">
        <v>3215.5</v>
      </c>
      <c r="BUN6" s="201">
        <v>3218.5</v>
      </c>
      <c r="BUO6" s="201">
        <v>3227.5</v>
      </c>
      <c r="BUP6" s="201">
        <v>3225</v>
      </c>
      <c r="BUQ6" s="201">
        <v>3235</v>
      </c>
      <c r="BUR6" s="201">
        <v>3240</v>
      </c>
      <c r="BUS6" s="201">
        <v>3235</v>
      </c>
      <c r="BUT6" s="201">
        <v>3240</v>
      </c>
      <c r="BUU6" s="201">
        <v>3257</v>
      </c>
      <c r="BUV6" s="201">
        <v>3260.5</v>
      </c>
      <c r="BUW6" s="201">
        <v>3271</v>
      </c>
      <c r="BUX6" s="201">
        <v>3290</v>
      </c>
      <c r="BUY6" s="201">
        <v>3325</v>
      </c>
      <c r="BUZ6" s="201">
        <v>3340</v>
      </c>
      <c r="BVA6" s="201">
        <v>3390</v>
      </c>
      <c r="BVB6" s="201">
        <v>3410</v>
      </c>
      <c r="BVC6" s="201">
        <v>3427.5</v>
      </c>
      <c r="BVD6" s="201">
        <v>3424</v>
      </c>
      <c r="BVE6" s="201">
        <v>3400</v>
      </c>
      <c r="BVF6" s="201">
        <v>3425</v>
      </c>
      <c r="BVG6" s="201">
        <v>3450</v>
      </c>
      <c r="BVH6" s="201">
        <v>3470</v>
      </c>
      <c r="BVI6" s="201">
        <v>3494</v>
      </c>
      <c r="BVJ6" s="201">
        <v>3550</v>
      </c>
      <c r="BVK6" s="201">
        <v>3535</v>
      </c>
      <c r="BVL6" s="201">
        <v>3505</v>
      </c>
      <c r="BVM6" s="201">
        <v>3485</v>
      </c>
      <c r="BVN6" s="201">
        <v>3445</v>
      </c>
      <c r="BVO6" s="201">
        <v>3440</v>
      </c>
      <c r="BVP6" s="201">
        <v>3465</v>
      </c>
      <c r="BVQ6" s="201">
        <v>3470</v>
      </c>
      <c r="BVR6" s="201">
        <v>3444</v>
      </c>
      <c r="BVS6" s="201">
        <v>3435</v>
      </c>
      <c r="BVT6" s="201">
        <v>3440</v>
      </c>
      <c r="BVU6" s="201">
        <v>3430</v>
      </c>
      <c r="BVV6" s="201">
        <v>3422.5</v>
      </c>
      <c r="BVW6" s="201">
        <v>3417.5</v>
      </c>
      <c r="BVX6" s="201">
        <v>3416</v>
      </c>
      <c r="BVY6" s="201">
        <v>3400</v>
      </c>
      <c r="BVZ6" s="201">
        <v>3412.5</v>
      </c>
      <c r="BWA6" s="201">
        <v>3405</v>
      </c>
      <c r="BWB6" s="201">
        <v>3413</v>
      </c>
      <c r="BWC6" s="201">
        <v>3410</v>
      </c>
      <c r="BWD6" s="201">
        <v>3415</v>
      </c>
      <c r="BWE6" s="201">
        <v>3414</v>
      </c>
      <c r="BWF6" s="201">
        <v>3407.5</v>
      </c>
      <c r="BWG6" s="201">
        <v>3415</v>
      </c>
      <c r="BWH6" s="201">
        <v>3417.5</v>
      </c>
      <c r="BWI6" s="201">
        <v>3421.5</v>
      </c>
      <c r="BWJ6" s="201">
        <v>3420</v>
      </c>
      <c r="BWK6" s="201">
        <v>3420</v>
      </c>
      <c r="BWL6" s="201">
        <v>3419</v>
      </c>
      <c r="BWM6" s="201">
        <v>3427.5</v>
      </c>
      <c r="BWN6" s="201">
        <v>3427.5</v>
      </c>
      <c r="BWO6" s="201">
        <v>3427</v>
      </c>
      <c r="BWP6" s="201">
        <v>3427.5</v>
      </c>
      <c r="BWQ6" s="201">
        <v>3440</v>
      </c>
      <c r="BWR6" s="201">
        <v>3440</v>
      </c>
      <c r="BWS6" s="201">
        <v>3441</v>
      </c>
      <c r="BWT6" s="201">
        <v>3430</v>
      </c>
      <c r="BWU6" s="201">
        <v>3435</v>
      </c>
      <c r="BWV6" s="201">
        <v>3427.5</v>
      </c>
      <c r="BWW6" s="201">
        <v>3429</v>
      </c>
      <c r="BWX6" s="201">
        <v>3434</v>
      </c>
      <c r="BWY6" s="201">
        <v>3445</v>
      </c>
      <c r="BWZ6" s="201">
        <v>3440</v>
      </c>
      <c r="BXA6" s="201">
        <v>3439</v>
      </c>
      <c r="BXB6" s="201">
        <v>3440</v>
      </c>
      <c r="BXC6" s="201">
        <v>3440</v>
      </c>
      <c r="BXD6" s="201">
        <v>3440</v>
      </c>
      <c r="BXE6" s="201">
        <v>3442.5</v>
      </c>
      <c r="BXF6" s="201">
        <v>3442.5</v>
      </c>
      <c r="BXG6" s="201">
        <v>3443</v>
      </c>
      <c r="BXH6" s="201">
        <v>3444.5</v>
      </c>
      <c r="BXI6" s="201">
        <v>3444.5</v>
      </c>
      <c r="BXJ6" s="201">
        <v>3448.5</v>
      </c>
      <c r="BXK6" s="201">
        <v>3448</v>
      </c>
      <c r="BXL6" s="201">
        <v>3449.5</v>
      </c>
      <c r="BXM6" s="201">
        <v>3449.5</v>
      </c>
      <c r="BXN6" s="201">
        <v>3448.5</v>
      </c>
      <c r="BXO6" s="201">
        <v>3455</v>
      </c>
      <c r="BXP6" s="201">
        <v>3456</v>
      </c>
      <c r="BXQ6" s="201">
        <v>3458</v>
      </c>
      <c r="BXR6" s="201">
        <v>3467.5</v>
      </c>
      <c r="BXS6" s="201">
        <v>3460</v>
      </c>
      <c r="BXT6" s="201">
        <v>3464</v>
      </c>
      <c r="BXU6" s="201">
        <v>3461.5</v>
      </c>
      <c r="BXV6" s="201">
        <v>3462.5</v>
      </c>
      <c r="BXW6" s="201">
        <v>3469</v>
      </c>
      <c r="BXX6" s="201">
        <v>3470</v>
      </c>
      <c r="BXY6" s="201">
        <v>3470</v>
      </c>
      <c r="BXZ6" s="201">
        <v>3470</v>
      </c>
      <c r="BYA6" s="201">
        <v>3470</v>
      </c>
      <c r="BYB6" s="201">
        <v>3470</v>
      </c>
      <c r="BYC6" s="201">
        <v>3470</v>
      </c>
      <c r="BYD6" s="201">
        <v>3470</v>
      </c>
      <c r="BYE6" s="201">
        <v>3475</v>
      </c>
      <c r="BYF6" s="201">
        <v>3475</v>
      </c>
      <c r="BYG6" s="201">
        <v>3480</v>
      </c>
      <c r="BYH6" s="201">
        <v>3480</v>
      </c>
      <c r="BYI6" s="201">
        <v>3481</v>
      </c>
      <c r="BYJ6" s="201">
        <v>3480</v>
      </c>
      <c r="BYK6" s="201">
        <v>3482.5</v>
      </c>
      <c r="BYL6" s="201">
        <v>3487.5</v>
      </c>
      <c r="BYM6" s="201">
        <v>3490</v>
      </c>
      <c r="BYN6" s="201">
        <v>3488</v>
      </c>
      <c r="BYO6" s="201">
        <v>3497.5</v>
      </c>
      <c r="BYP6" s="201">
        <v>3504</v>
      </c>
      <c r="BYQ6" s="201">
        <v>3502.5</v>
      </c>
      <c r="BYR6" s="201">
        <v>3497.5</v>
      </c>
      <c r="BYS6" s="201">
        <v>3500</v>
      </c>
      <c r="BYT6" s="201">
        <v>3507.5</v>
      </c>
      <c r="BYU6" s="201">
        <v>3508.5</v>
      </c>
      <c r="BYV6" s="201">
        <v>3513</v>
      </c>
      <c r="BYW6" s="201">
        <v>3512.5</v>
      </c>
      <c r="BYX6" s="201">
        <v>3509</v>
      </c>
      <c r="BYY6" s="201">
        <v>3508.5</v>
      </c>
      <c r="BYZ6" s="201">
        <v>3510</v>
      </c>
      <c r="BZA6" s="201">
        <v>3512.5</v>
      </c>
      <c r="BZB6" s="201">
        <v>3517.5</v>
      </c>
      <c r="BZC6" s="201">
        <v>3517.5</v>
      </c>
      <c r="BZD6" s="201">
        <v>3518.5</v>
      </c>
      <c r="BZE6" s="201">
        <v>3519.5</v>
      </c>
      <c r="BZF6" s="201">
        <v>3524</v>
      </c>
      <c r="BZG6" s="201">
        <v>3525.5</v>
      </c>
      <c r="BZH6" s="201">
        <v>3525.5</v>
      </c>
      <c r="BZI6" s="201">
        <v>3529</v>
      </c>
      <c r="BZJ6" s="201">
        <v>3527.5</v>
      </c>
      <c r="BZK6" s="201">
        <v>3528.5</v>
      </c>
      <c r="BZL6" s="201">
        <v>3532.5</v>
      </c>
      <c r="BZM6" s="201">
        <v>3532.5</v>
      </c>
      <c r="BZN6" s="201">
        <v>3532.5</v>
      </c>
      <c r="BZO6" s="201">
        <v>3532.5</v>
      </c>
      <c r="BZP6" s="201">
        <v>3530</v>
      </c>
      <c r="BZQ6" s="201">
        <v>3530</v>
      </c>
      <c r="BZR6" s="201">
        <v>3531.5</v>
      </c>
      <c r="BZS6" s="201">
        <v>3532.5</v>
      </c>
      <c r="BZT6" s="201">
        <v>3532.5</v>
      </c>
      <c r="BZU6" s="201">
        <v>3529.5</v>
      </c>
      <c r="BZV6" s="201">
        <v>3529</v>
      </c>
      <c r="BZW6" s="201">
        <v>3528</v>
      </c>
      <c r="BZX6" s="201">
        <v>3528.5</v>
      </c>
      <c r="BZY6" s="201">
        <v>3529.5</v>
      </c>
      <c r="BZZ6" s="201">
        <v>3529.5</v>
      </c>
      <c r="CAA6" s="201">
        <v>3525.5</v>
      </c>
      <c r="CAB6" s="201">
        <v>3523.5</v>
      </c>
      <c r="CAC6" s="201">
        <v>3522.5</v>
      </c>
      <c r="CAD6" s="201">
        <v>3518.5</v>
      </c>
      <c r="CAE6" s="201">
        <v>3517.5</v>
      </c>
      <c r="CAF6" s="201">
        <v>3517.5</v>
      </c>
      <c r="CAG6" s="201">
        <v>3515.5</v>
      </c>
      <c r="CAH6" s="201">
        <v>3515</v>
      </c>
      <c r="CAI6" s="201">
        <v>3510.5</v>
      </c>
      <c r="CAJ6" s="201">
        <v>3505</v>
      </c>
      <c r="CAK6" s="201">
        <v>3505</v>
      </c>
      <c r="CAL6" s="201">
        <v>3500</v>
      </c>
      <c r="CAM6" s="201">
        <v>3500</v>
      </c>
      <c r="CAN6" s="201">
        <v>3500</v>
      </c>
      <c r="CAO6" s="201">
        <v>3497.5</v>
      </c>
      <c r="CAP6" s="201">
        <v>3489</v>
      </c>
      <c r="CAQ6" s="201">
        <v>3490</v>
      </c>
      <c r="CAR6" s="201">
        <v>3487.5</v>
      </c>
      <c r="CAS6" s="201">
        <v>3488.5</v>
      </c>
      <c r="CAT6" s="201">
        <v>3488.5</v>
      </c>
      <c r="CAU6" s="201">
        <v>3485</v>
      </c>
      <c r="CAV6" s="201">
        <v>3482.5</v>
      </c>
      <c r="CAW6" s="201">
        <v>3483.5</v>
      </c>
      <c r="CAX6" s="201">
        <v>3478.5</v>
      </c>
      <c r="CAY6" s="201">
        <v>3475</v>
      </c>
      <c r="CAZ6" s="201">
        <v>3475</v>
      </c>
      <c r="CBA6" s="201">
        <v>3469</v>
      </c>
      <c r="CBB6" s="201">
        <v>3467.5</v>
      </c>
      <c r="CBC6" s="201">
        <v>3470</v>
      </c>
      <c r="CBD6" s="201">
        <v>3473.5</v>
      </c>
      <c r="CBE6" s="201">
        <v>3471</v>
      </c>
      <c r="CBF6" s="201">
        <v>3463.5</v>
      </c>
      <c r="CBG6" s="201">
        <v>3467.5</v>
      </c>
      <c r="CBH6" s="201">
        <v>3465</v>
      </c>
      <c r="CBI6" s="201">
        <v>3462.5</v>
      </c>
      <c r="CBJ6" s="201">
        <v>3461</v>
      </c>
      <c r="CBK6" s="201">
        <v>3459</v>
      </c>
      <c r="CBL6" s="201">
        <v>3459</v>
      </c>
      <c r="CBM6" s="201">
        <v>3459.5</v>
      </c>
      <c r="CBN6" s="201">
        <v>3459</v>
      </c>
      <c r="CBO6" s="201">
        <v>3459</v>
      </c>
      <c r="CBP6" s="201">
        <v>3455</v>
      </c>
      <c r="CBQ6" s="201">
        <v>3450</v>
      </c>
      <c r="CBR6" s="201">
        <v>3451</v>
      </c>
      <c r="CBS6" s="201">
        <v>3450</v>
      </c>
      <c r="CBT6" s="201">
        <v>3450</v>
      </c>
      <c r="CBU6" s="201">
        <v>3444</v>
      </c>
      <c r="CBV6" s="201">
        <v>3444</v>
      </c>
      <c r="CBW6" s="201">
        <v>3444</v>
      </c>
      <c r="CBX6" s="201">
        <v>3444</v>
      </c>
      <c r="CBY6" s="201">
        <v>3445</v>
      </c>
      <c r="CBZ6" s="201">
        <v>3443.5</v>
      </c>
      <c r="CCA6" s="201">
        <v>3444</v>
      </c>
      <c r="CCB6" s="201">
        <v>3444</v>
      </c>
      <c r="CCC6" s="201">
        <v>3444</v>
      </c>
      <c r="CCD6" s="201">
        <v>3438.5</v>
      </c>
      <c r="CCE6" s="201">
        <v>3438.5</v>
      </c>
      <c r="CCF6" s="201">
        <v>3438.5</v>
      </c>
      <c r="CCG6" s="201">
        <v>3440</v>
      </c>
      <c r="CCH6" s="201">
        <v>3438.5</v>
      </c>
      <c r="CCI6" s="201">
        <v>3435</v>
      </c>
      <c r="CCJ6" s="201">
        <v>3435</v>
      </c>
      <c r="CCK6" s="201">
        <v>3433.5</v>
      </c>
      <c r="CCL6" s="201">
        <v>3435.5</v>
      </c>
      <c r="CCM6" s="201">
        <v>3435.5</v>
      </c>
      <c r="CCN6" s="201">
        <v>3430</v>
      </c>
      <c r="CCO6" s="201">
        <v>3430</v>
      </c>
      <c r="CCP6" s="201">
        <v>3434</v>
      </c>
      <c r="CCQ6" s="201">
        <v>3433.5</v>
      </c>
      <c r="CCR6" s="201">
        <v>3432.5</v>
      </c>
      <c r="CCS6" s="201">
        <v>3433.5</v>
      </c>
      <c r="CCT6" s="201">
        <v>3433</v>
      </c>
      <c r="CCU6" s="201">
        <v>3437</v>
      </c>
      <c r="CCV6" s="201">
        <v>3440.5</v>
      </c>
      <c r="CCW6" s="201">
        <v>3445</v>
      </c>
      <c r="CCX6" s="201">
        <v>3440</v>
      </c>
      <c r="CCY6" s="201">
        <v>3442</v>
      </c>
      <c r="CCZ6" s="201">
        <v>3445.5</v>
      </c>
      <c r="CDA6" s="201">
        <v>3451.5</v>
      </c>
      <c r="CDB6" s="201">
        <v>3454.5</v>
      </c>
      <c r="CDC6" s="201">
        <v>3455.5</v>
      </c>
      <c r="CDD6" s="201">
        <v>3453.5</v>
      </c>
      <c r="CDE6" s="201">
        <v>3453</v>
      </c>
      <c r="CDF6" s="201">
        <v>3452.5</v>
      </c>
      <c r="CDG6" s="201">
        <v>3453</v>
      </c>
      <c r="CDH6" s="201">
        <v>3458.5</v>
      </c>
      <c r="CDI6" s="201">
        <v>3458.5</v>
      </c>
      <c r="CDJ6" s="201">
        <v>3470</v>
      </c>
      <c r="CDK6" s="201">
        <v>3470</v>
      </c>
      <c r="CDL6" s="201">
        <v>3470</v>
      </c>
      <c r="CDM6" s="201">
        <v>3470.5</v>
      </c>
      <c r="CDN6" s="201">
        <v>3471</v>
      </c>
      <c r="CDO6" s="201">
        <v>3472.5</v>
      </c>
      <c r="CDP6" s="201">
        <v>3473</v>
      </c>
      <c r="CDQ6" s="201">
        <v>3474.5</v>
      </c>
      <c r="CDR6" s="201">
        <v>3476.5</v>
      </c>
      <c r="CDS6" s="201">
        <v>3474</v>
      </c>
      <c r="CDT6" s="201">
        <v>3473</v>
      </c>
      <c r="CDU6" s="201">
        <v>3477</v>
      </c>
      <c r="CDV6" s="201">
        <v>3477.5</v>
      </c>
      <c r="CDW6" s="201">
        <v>3474</v>
      </c>
      <c r="CDX6" s="201">
        <v>3475</v>
      </c>
      <c r="CDY6" s="201">
        <v>3475.5</v>
      </c>
      <c r="CDZ6" s="201">
        <v>3475.5</v>
      </c>
      <c r="CEA6" s="201">
        <v>3476</v>
      </c>
      <c r="CEB6" s="201">
        <v>3473</v>
      </c>
      <c r="CEC6" s="201">
        <v>3475</v>
      </c>
      <c r="CED6" s="201">
        <v>3475</v>
      </c>
      <c r="CEE6" s="201">
        <v>3473.5</v>
      </c>
      <c r="CEF6" s="201">
        <v>3473</v>
      </c>
      <c r="CEG6" s="201">
        <v>3472.5</v>
      </c>
      <c r="CEH6" s="201">
        <v>3472.5</v>
      </c>
      <c r="CEI6" s="201">
        <v>3472.5</v>
      </c>
      <c r="CEJ6" s="201">
        <v>3472</v>
      </c>
      <c r="CEK6" s="201">
        <v>3467.5</v>
      </c>
      <c r="CEL6" s="201">
        <v>3467.5</v>
      </c>
      <c r="CEM6" s="201">
        <v>3472.5</v>
      </c>
      <c r="CEN6" s="201">
        <v>3467.5</v>
      </c>
      <c r="CEO6" s="201">
        <v>3466</v>
      </c>
      <c r="CEP6" s="201">
        <v>3468.5</v>
      </c>
      <c r="CEQ6" s="201">
        <v>3465.5</v>
      </c>
      <c r="CER6" s="201">
        <v>3465</v>
      </c>
      <c r="CES6" s="201">
        <v>3464.5</v>
      </c>
      <c r="CET6" s="201">
        <v>3464.5</v>
      </c>
      <c r="CEU6" s="201">
        <v>3464.5</v>
      </c>
      <c r="CEV6" s="201">
        <v>3463.5</v>
      </c>
      <c r="CEW6" s="201">
        <v>3462.5</v>
      </c>
      <c r="CEX6" s="201">
        <v>3458.5</v>
      </c>
      <c r="CEY6" s="201">
        <v>3458.5</v>
      </c>
      <c r="CEZ6" s="201">
        <v>3457.5</v>
      </c>
      <c r="CFA6" s="201">
        <v>3453.5</v>
      </c>
      <c r="CFB6" s="201">
        <v>3453.5</v>
      </c>
      <c r="CFC6" s="201">
        <v>3455</v>
      </c>
      <c r="CFD6" s="201">
        <v>3456</v>
      </c>
      <c r="CFE6" s="201">
        <v>3456.5</v>
      </c>
      <c r="CFF6" s="201">
        <v>3456</v>
      </c>
      <c r="CFG6" s="201">
        <v>3456</v>
      </c>
      <c r="CFH6" s="201">
        <v>3456</v>
      </c>
      <c r="CFI6" s="201">
        <v>3457.5</v>
      </c>
      <c r="CFJ6" s="201">
        <v>3456.5</v>
      </c>
      <c r="CFK6" s="201">
        <v>3453.5</v>
      </c>
      <c r="CFL6" s="201">
        <v>3455</v>
      </c>
      <c r="CFM6" s="201">
        <v>3455.5</v>
      </c>
      <c r="CFN6" s="201">
        <v>3455</v>
      </c>
      <c r="CFO6" s="201">
        <v>3454.5</v>
      </c>
      <c r="CFP6" s="201">
        <v>3455.5</v>
      </c>
      <c r="CFQ6" s="201">
        <v>3457.5</v>
      </c>
      <c r="CFR6" s="201">
        <v>3455</v>
      </c>
      <c r="CFS6" s="201">
        <v>3455</v>
      </c>
      <c r="CFT6" s="201">
        <v>3453</v>
      </c>
      <c r="CFU6" s="201">
        <v>3448.5</v>
      </c>
      <c r="CFV6" s="201">
        <v>3449</v>
      </c>
      <c r="CFW6" s="201">
        <v>3452.5</v>
      </c>
      <c r="CFX6" s="201">
        <v>3450</v>
      </c>
      <c r="CFY6" s="201">
        <v>3450</v>
      </c>
      <c r="CFZ6" s="201">
        <v>3450</v>
      </c>
      <c r="CGA6" s="201">
        <v>3448.5</v>
      </c>
      <c r="CGB6" s="201">
        <v>3447.5</v>
      </c>
      <c r="CGC6" s="201">
        <v>3448.5</v>
      </c>
      <c r="CGD6" s="201">
        <v>3447.5</v>
      </c>
      <c r="CGE6" s="201">
        <v>3445.5</v>
      </c>
      <c r="CGF6" s="201">
        <v>3445.5</v>
      </c>
      <c r="CGG6" s="201">
        <v>3445.5</v>
      </c>
      <c r="CGH6" s="201">
        <v>3442.5</v>
      </c>
      <c r="CGI6" s="201">
        <v>3442.5</v>
      </c>
      <c r="CGJ6" s="201">
        <v>3445.5</v>
      </c>
      <c r="CGK6" s="201">
        <v>3445</v>
      </c>
      <c r="CGL6" s="201">
        <v>3445</v>
      </c>
      <c r="CGM6" s="201">
        <v>3442.5</v>
      </c>
      <c r="CGN6" s="201">
        <v>3442.5</v>
      </c>
      <c r="CGO6" s="201">
        <v>3440.5</v>
      </c>
      <c r="CGP6" s="201">
        <v>3434</v>
      </c>
      <c r="CGQ6" s="201">
        <v>3433</v>
      </c>
      <c r="CGR6" s="201">
        <v>3434.5</v>
      </c>
      <c r="CGS6" s="201">
        <v>3437.5</v>
      </c>
      <c r="CGT6" s="201">
        <v>3435</v>
      </c>
      <c r="CGU6" s="201">
        <v>3432</v>
      </c>
      <c r="CGV6" s="201">
        <v>3429</v>
      </c>
      <c r="CGW6" s="201">
        <v>3426</v>
      </c>
      <c r="CGX6" s="201">
        <v>3424</v>
      </c>
      <c r="CGY6" s="201">
        <v>3429</v>
      </c>
      <c r="CGZ6" s="201">
        <v>3426.5</v>
      </c>
      <c r="CHA6" s="201">
        <v>3426.5</v>
      </c>
      <c r="CHB6" s="201">
        <v>3423.5</v>
      </c>
      <c r="CHC6" s="201">
        <v>3420</v>
      </c>
      <c r="CHD6" s="201">
        <v>3420</v>
      </c>
      <c r="CHE6" s="201">
        <v>3425.5</v>
      </c>
      <c r="CHF6" s="201">
        <v>3423.5</v>
      </c>
      <c r="CHG6" s="201">
        <v>3423.5</v>
      </c>
      <c r="CHH6" s="201">
        <v>3421.5</v>
      </c>
      <c r="CHI6" s="201">
        <v>3422.5</v>
      </c>
      <c r="CHJ6" s="201">
        <v>3422.5</v>
      </c>
      <c r="CHK6" s="201">
        <v>3421</v>
      </c>
      <c r="CHL6" s="201">
        <v>3420</v>
      </c>
      <c r="CHM6" s="201">
        <v>3420</v>
      </c>
      <c r="CHN6" s="201">
        <v>3416</v>
      </c>
      <c r="CHO6" s="201">
        <v>3416.5</v>
      </c>
      <c r="CHP6" s="201">
        <v>3416</v>
      </c>
      <c r="CHQ6" s="201">
        <v>3417</v>
      </c>
      <c r="CHR6" s="201">
        <v>3415.5</v>
      </c>
      <c r="CHS6" s="201">
        <v>3411.5</v>
      </c>
      <c r="CHT6" s="201">
        <v>3415.5</v>
      </c>
      <c r="CHU6" s="201">
        <v>3418.5</v>
      </c>
      <c r="CHV6" s="201">
        <v>3418.5</v>
      </c>
      <c r="CHW6" s="201">
        <v>3415.5</v>
      </c>
      <c r="CHX6" s="201">
        <v>3413.5</v>
      </c>
      <c r="CHY6" s="201">
        <v>3412.5</v>
      </c>
      <c r="CHZ6" s="201">
        <v>3412.5</v>
      </c>
      <c r="CIA6" s="201">
        <v>3412.5</v>
      </c>
      <c r="CIB6" s="201">
        <v>3411.5</v>
      </c>
      <c r="CIC6" s="201">
        <v>3411</v>
      </c>
      <c r="CID6" s="201">
        <v>3408.5</v>
      </c>
      <c r="CIE6" s="201">
        <v>3404</v>
      </c>
      <c r="CIF6" s="201">
        <v>3402.5</v>
      </c>
      <c r="CIG6" s="201">
        <v>3403.5</v>
      </c>
      <c r="CIH6" s="201">
        <v>3405</v>
      </c>
      <c r="CII6" s="201">
        <v>3407.5</v>
      </c>
      <c r="CIJ6" s="201">
        <v>3405</v>
      </c>
      <c r="CIK6" s="201">
        <v>3404</v>
      </c>
      <c r="CIL6" s="201">
        <v>3404</v>
      </c>
      <c r="CIM6" s="201">
        <v>3408.5</v>
      </c>
      <c r="CIN6" s="201">
        <v>3405</v>
      </c>
      <c r="CIO6" s="201">
        <v>3405</v>
      </c>
      <c r="CIP6" s="201">
        <v>3405</v>
      </c>
      <c r="CIQ6" s="201">
        <v>3405</v>
      </c>
      <c r="CIR6" s="201">
        <v>3399</v>
      </c>
      <c r="CIS6" s="201">
        <v>3393.5</v>
      </c>
      <c r="CIT6" s="201">
        <v>3393.5</v>
      </c>
      <c r="CIU6" s="201">
        <v>3392.5</v>
      </c>
      <c r="CIV6" s="201">
        <v>3388.5</v>
      </c>
      <c r="CIW6" s="201">
        <v>3386</v>
      </c>
      <c r="CIX6" s="201">
        <v>3390</v>
      </c>
      <c r="CIY6" s="201">
        <v>3386.5</v>
      </c>
      <c r="CIZ6" s="201">
        <v>3385.5</v>
      </c>
      <c r="CJA6" s="201">
        <v>3383.5</v>
      </c>
      <c r="CJB6" s="201">
        <v>3378.5</v>
      </c>
      <c r="CJC6" s="201">
        <v>3380</v>
      </c>
      <c r="CJD6" s="201">
        <v>3378.5</v>
      </c>
      <c r="CJE6" s="201">
        <v>3378.5</v>
      </c>
      <c r="CJF6" s="201">
        <v>3380</v>
      </c>
      <c r="CJG6" s="201">
        <v>3382.5</v>
      </c>
      <c r="CJH6" s="201">
        <v>3379</v>
      </c>
      <c r="CJI6" s="201">
        <v>3377.5</v>
      </c>
      <c r="CJJ6" s="201">
        <v>3377.5</v>
      </c>
      <c r="CJK6" s="201">
        <v>3377.5</v>
      </c>
      <c r="CJL6" s="201">
        <v>3379.5</v>
      </c>
      <c r="CJM6" s="201">
        <v>3379.5</v>
      </c>
      <c r="CJN6" s="201">
        <v>3377.5</v>
      </c>
      <c r="CJO6" s="201">
        <v>3377.5</v>
      </c>
      <c r="CJP6" s="201">
        <v>3377.5</v>
      </c>
      <c r="CJQ6" s="201">
        <v>3377.5</v>
      </c>
      <c r="CJR6" s="201">
        <v>3377.5</v>
      </c>
      <c r="CJS6" s="201">
        <v>3377.5</v>
      </c>
      <c r="CJT6" s="201">
        <v>3377.5</v>
      </c>
      <c r="CJU6" s="201">
        <v>3378.5</v>
      </c>
      <c r="CJV6" s="201">
        <v>3378.5</v>
      </c>
      <c r="CJW6" s="201">
        <v>3379</v>
      </c>
      <c r="CJX6" s="201">
        <v>3380</v>
      </c>
      <c r="CJY6" s="201">
        <v>3380</v>
      </c>
      <c r="CJZ6" s="201">
        <v>3379.5</v>
      </c>
      <c r="CKA6" s="201">
        <v>3380.5</v>
      </c>
      <c r="CKB6" s="201">
        <v>3379.5</v>
      </c>
      <c r="CKC6" s="201">
        <v>3383.5</v>
      </c>
      <c r="CKD6" s="201">
        <v>3383.5</v>
      </c>
      <c r="CKE6" s="201">
        <v>3384.5</v>
      </c>
      <c r="CKF6" s="201">
        <v>3385.5</v>
      </c>
      <c r="CKG6" s="201">
        <v>3383</v>
      </c>
      <c r="CKH6" s="201">
        <v>3382.5</v>
      </c>
      <c r="CKI6" s="201">
        <v>3385.5</v>
      </c>
      <c r="CKJ6" s="201">
        <v>3382.5</v>
      </c>
      <c r="CKK6" s="201">
        <v>3383</v>
      </c>
      <c r="CKL6" s="201">
        <v>3384.5</v>
      </c>
      <c r="CKM6" s="201">
        <v>3385</v>
      </c>
      <c r="CKN6" s="201">
        <v>3382.5</v>
      </c>
      <c r="CKO6" s="201">
        <v>3382.5</v>
      </c>
      <c r="CKP6" s="201">
        <v>3382.5</v>
      </c>
      <c r="CKQ6" s="201">
        <v>3382.5</v>
      </c>
      <c r="CKR6" s="201">
        <v>3387.5</v>
      </c>
      <c r="CKS6" s="201">
        <v>3393</v>
      </c>
      <c r="CKT6" s="201">
        <v>3395.5</v>
      </c>
      <c r="CKU6" s="201">
        <v>3392.5</v>
      </c>
      <c r="CKV6" s="201">
        <v>3388.5</v>
      </c>
      <c r="CKW6" s="201">
        <v>3391.5</v>
      </c>
      <c r="CKX6" s="201">
        <v>3392.5</v>
      </c>
      <c r="CKY6" s="201">
        <v>3394.5</v>
      </c>
      <c r="CKZ6" s="201">
        <v>3395</v>
      </c>
      <c r="CLA6" s="201">
        <v>3395.5</v>
      </c>
      <c r="CLB6" s="201">
        <v>3397.5</v>
      </c>
      <c r="CLC6" s="201">
        <v>3401.5</v>
      </c>
      <c r="CLD6" s="201">
        <v>3399.5</v>
      </c>
      <c r="CLE6" s="201">
        <v>3399</v>
      </c>
      <c r="CLF6" s="201">
        <v>3401</v>
      </c>
      <c r="CLG6" s="201">
        <v>3399</v>
      </c>
      <c r="CLH6" s="201">
        <v>3398.5</v>
      </c>
      <c r="CLI6" s="201">
        <v>3396</v>
      </c>
      <c r="CLJ6" s="201">
        <v>3392.5</v>
      </c>
      <c r="CLK6" s="201">
        <v>3395</v>
      </c>
      <c r="CLL6" s="201">
        <v>3397.5</v>
      </c>
      <c r="CLM6" s="201">
        <v>3397.5</v>
      </c>
      <c r="CLN6" s="201">
        <v>3390</v>
      </c>
      <c r="CLO6" s="201">
        <v>3391.5</v>
      </c>
      <c r="CLP6" s="201">
        <v>3393.5</v>
      </c>
      <c r="CLQ6" s="201">
        <v>3394.5</v>
      </c>
      <c r="CLR6" s="201">
        <v>3389</v>
      </c>
      <c r="CLS6" s="201">
        <v>3380</v>
      </c>
      <c r="CLT6" s="201">
        <v>3386.5</v>
      </c>
      <c r="CLU6" s="201">
        <v>3397</v>
      </c>
      <c r="CLV6" s="201">
        <v>3397.5</v>
      </c>
      <c r="CLW6" s="201">
        <v>3395.5</v>
      </c>
      <c r="CLX6" s="201">
        <v>3397.5</v>
      </c>
      <c r="CLY6" s="201">
        <v>3394</v>
      </c>
      <c r="CLZ6" s="201">
        <v>3393.5</v>
      </c>
      <c r="CMA6" s="201">
        <v>3393.5</v>
      </c>
      <c r="CMB6" s="201">
        <v>3392.5</v>
      </c>
      <c r="CMC6" s="201">
        <v>3393.5</v>
      </c>
      <c r="CMD6" s="212">
        <v>3397</v>
      </c>
      <c r="CME6" s="212">
        <v>3395</v>
      </c>
      <c r="CMF6" s="212">
        <v>3395</v>
      </c>
      <c r="CMG6" s="212">
        <v>3395</v>
      </c>
      <c r="CMH6" s="212">
        <v>3390</v>
      </c>
      <c r="CMI6" s="212">
        <v>3390.5</v>
      </c>
      <c r="CMJ6" s="212">
        <v>3391</v>
      </c>
      <c r="CMK6" s="212">
        <v>3390</v>
      </c>
      <c r="CML6" s="212">
        <v>3389.5</v>
      </c>
      <c r="CMM6" s="212">
        <v>3395</v>
      </c>
      <c r="CMN6" s="212">
        <v>3395</v>
      </c>
      <c r="CMO6" s="212">
        <v>3390</v>
      </c>
      <c r="CMP6" s="212">
        <v>3390</v>
      </c>
      <c r="CMQ6" s="212">
        <v>3390</v>
      </c>
      <c r="CMR6" s="212">
        <v>3391.5</v>
      </c>
      <c r="CMS6" s="212">
        <v>3391.5</v>
      </c>
      <c r="CMT6" s="212">
        <v>3390</v>
      </c>
      <c r="CMU6" s="212">
        <v>3395</v>
      </c>
      <c r="CMV6" s="212">
        <v>3395</v>
      </c>
      <c r="CMW6" s="212">
        <v>3393.5</v>
      </c>
      <c r="CMX6" s="212">
        <v>3393</v>
      </c>
      <c r="CMY6" s="212">
        <v>3393</v>
      </c>
      <c r="CMZ6" s="212">
        <v>3390.5</v>
      </c>
      <c r="CNA6" s="212">
        <v>3390.5</v>
      </c>
      <c r="CNB6" s="212">
        <v>3384.5</v>
      </c>
      <c r="CNC6" s="212">
        <v>3380</v>
      </c>
      <c r="CND6" s="212">
        <v>3382</v>
      </c>
      <c r="CNE6" s="212">
        <v>3385</v>
      </c>
      <c r="CNF6" s="212">
        <v>3390</v>
      </c>
      <c r="CNG6" s="212">
        <v>3394</v>
      </c>
      <c r="CNH6" s="212">
        <v>3389.5</v>
      </c>
      <c r="CNI6" s="212">
        <v>3387.5</v>
      </c>
      <c r="CNJ6" s="212">
        <v>3392.5</v>
      </c>
      <c r="CNK6" s="212">
        <v>3392.5</v>
      </c>
      <c r="CNL6" s="212">
        <v>3390</v>
      </c>
      <c r="CNM6" s="212">
        <v>3390</v>
      </c>
      <c r="CNN6" s="212">
        <v>3391</v>
      </c>
      <c r="CNO6" s="212">
        <v>3393.5</v>
      </c>
      <c r="CNP6" s="212">
        <v>3396</v>
      </c>
      <c r="CNQ6" s="212">
        <v>3392.5</v>
      </c>
      <c r="CNR6" s="212">
        <v>3390</v>
      </c>
      <c r="CNS6" s="212">
        <v>3388.5</v>
      </c>
      <c r="CNT6" s="212">
        <v>3392.5</v>
      </c>
      <c r="CNU6" s="212">
        <v>3392.5</v>
      </c>
      <c r="CNV6" s="212">
        <v>3393.5</v>
      </c>
      <c r="CNW6" s="212">
        <v>3394</v>
      </c>
      <c r="CNX6" s="212">
        <v>3392.5</v>
      </c>
      <c r="CNY6" s="212">
        <v>3391</v>
      </c>
      <c r="CNZ6" s="212">
        <v>3389</v>
      </c>
      <c r="COA6" s="212">
        <v>3388.5</v>
      </c>
      <c r="COB6" s="212">
        <v>3388.5</v>
      </c>
      <c r="COC6" s="212">
        <v>3389</v>
      </c>
      <c r="COD6" s="212">
        <v>3390</v>
      </c>
      <c r="COE6" s="212">
        <v>3393</v>
      </c>
      <c r="COF6" s="212">
        <v>3390.5</v>
      </c>
      <c r="COG6" s="212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  <c r="CQJ6" s="260">
        <v>3431.5</v>
      </c>
      <c r="CQK6" s="260">
        <v>3432.5</v>
      </c>
      <c r="CQL6" s="260">
        <v>3435</v>
      </c>
      <c r="CQM6" s="260">
        <v>3434.5</v>
      </c>
      <c r="CQN6" s="260">
        <v>3435.5</v>
      </c>
      <c r="CQO6" s="260">
        <v>3431.5</v>
      </c>
      <c r="CQP6" s="260">
        <v>3430</v>
      </c>
      <c r="CQQ6" s="260">
        <v>3433</v>
      </c>
      <c r="CQR6" s="260">
        <v>3435.5</v>
      </c>
      <c r="CQS6" s="260">
        <v>3434.5</v>
      </c>
      <c r="CQT6" s="260">
        <v>3432.5</v>
      </c>
      <c r="CQU6" s="260">
        <v>3435.5</v>
      </c>
      <c r="CQV6" s="260">
        <v>3437</v>
      </c>
      <c r="CQW6" s="260">
        <v>3441</v>
      </c>
      <c r="CQX6" s="260">
        <v>3442</v>
      </c>
      <c r="CQY6" s="260">
        <v>3440</v>
      </c>
      <c r="CQZ6" s="260">
        <v>3445</v>
      </c>
      <c r="CRA6" s="260">
        <v>3472.5</v>
      </c>
      <c r="CRB6" s="260">
        <v>3440</v>
      </c>
      <c r="CRC6" s="260">
        <v>3440</v>
      </c>
      <c r="CRD6" s="260">
        <v>3442.5</v>
      </c>
      <c r="CRE6" s="260">
        <v>3450</v>
      </c>
      <c r="CRF6" s="260">
        <v>3447.5</v>
      </c>
      <c r="CRG6" s="260">
        <v>3440.5</v>
      </c>
      <c r="CRH6" s="260">
        <v>3440</v>
      </c>
      <c r="CRI6" s="260">
        <v>3440</v>
      </c>
      <c r="CRJ6" s="260">
        <v>3445</v>
      </c>
      <c r="CRK6" s="260">
        <v>3445.5</v>
      </c>
      <c r="CRL6" s="260">
        <v>3446.5</v>
      </c>
      <c r="CRM6" s="260">
        <v>3445.5</v>
      </c>
      <c r="CRN6" s="260">
        <v>3447.5</v>
      </c>
      <c r="CRO6" s="260">
        <v>3449</v>
      </c>
      <c r="CRP6" s="260">
        <v>3449.5</v>
      </c>
      <c r="CRQ6" s="260">
        <v>3454</v>
      </c>
      <c r="CRR6" s="260">
        <v>3455</v>
      </c>
      <c r="CRS6" s="260">
        <v>3460</v>
      </c>
      <c r="CRT6" s="260">
        <v>3461.5</v>
      </c>
      <c r="CRU6" s="260">
        <v>3460</v>
      </c>
      <c r="CRV6" s="260">
        <v>3464</v>
      </c>
      <c r="CRW6" s="260">
        <v>3465</v>
      </c>
      <c r="CRX6" s="260">
        <v>3466.5</v>
      </c>
      <c r="CRY6" s="289">
        <v>3469</v>
      </c>
      <c r="CRZ6" s="260">
        <v>3480</v>
      </c>
      <c r="CSA6" s="260">
        <v>3487.5</v>
      </c>
      <c r="CSB6" s="260">
        <v>3494</v>
      </c>
      <c r="CSC6" s="260">
        <v>3544</v>
      </c>
      <c r="CSD6" s="260">
        <v>3502.5</v>
      </c>
      <c r="CSE6" s="260">
        <v>3489.5</v>
      </c>
      <c r="CSF6" s="260">
        <v>3486.5</v>
      </c>
      <c r="CSG6" s="260">
        <v>3480</v>
      </c>
      <c r="CSH6" s="260">
        <v>3480</v>
      </c>
      <c r="CSI6" s="260">
        <v>3480</v>
      </c>
      <c r="CSJ6" s="260">
        <v>3479</v>
      </c>
      <c r="CSK6" s="260">
        <v>3481.5</v>
      </c>
      <c r="CSL6" s="260">
        <v>3482.5</v>
      </c>
      <c r="CSM6" s="260">
        <v>3485</v>
      </c>
      <c r="CSN6" s="260">
        <v>3480</v>
      </c>
      <c r="CSO6" s="260">
        <v>3482.5</v>
      </c>
      <c r="CSP6" s="260">
        <v>3485</v>
      </c>
      <c r="CSQ6" s="260">
        <v>3483</v>
      </c>
      <c r="CSR6" s="260">
        <v>3483.5</v>
      </c>
      <c r="CSS6" s="260">
        <v>3483.5</v>
      </c>
      <c r="CST6" s="260">
        <v>3490</v>
      </c>
      <c r="CSU6" s="260">
        <v>3490</v>
      </c>
      <c r="CSV6" s="289">
        <v>3490</v>
      </c>
    </row>
    <row r="7" spans="1:2790" ht="15.75">
      <c r="A7" s="171" t="s">
        <v>299</v>
      </c>
      <c r="B7" s="66">
        <v>1892.91</v>
      </c>
      <c r="C7" s="66">
        <v>1902.52</v>
      </c>
      <c r="D7" s="66">
        <v>1909.47</v>
      </c>
      <c r="E7" s="66">
        <v>1924.9</v>
      </c>
      <c r="F7" s="66">
        <v>1925.91</v>
      </c>
      <c r="G7" s="66">
        <v>1926.44</v>
      </c>
      <c r="H7" s="66">
        <v>1929.59</v>
      </c>
      <c r="I7" s="66">
        <v>1933.44</v>
      </c>
      <c r="J7" s="66">
        <v>1938.97</v>
      </c>
      <c r="K7" s="66">
        <v>1940.2</v>
      </c>
      <c r="L7" s="66">
        <v>1932.86</v>
      </c>
      <c r="M7" s="66">
        <v>1936.78</v>
      </c>
      <c r="N7" s="66">
        <v>1940.8</v>
      </c>
      <c r="O7" s="66">
        <v>1942.39</v>
      </c>
      <c r="P7" s="66">
        <v>1944.43</v>
      </c>
      <c r="Q7" s="66">
        <v>1944.06</v>
      </c>
      <c r="R7" s="66">
        <v>1944.02</v>
      </c>
      <c r="S7" s="66">
        <v>1944.61</v>
      </c>
      <c r="T7" s="66">
        <v>1943.64</v>
      </c>
      <c r="U7" s="66">
        <v>1943.97</v>
      </c>
      <c r="V7" s="66">
        <v>1944.78</v>
      </c>
      <c r="W7" s="66">
        <v>1944.24</v>
      </c>
      <c r="X7" s="66">
        <v>1946.23</v>
      </c>
      <c r="Y7" s="66">
        <v>1946.07</v>
      </c>
      <c r="Z7" s="66">
        <v>1949.54</v>
      </c>
      <c r="AA7" s="66">
        <v>1949.09</v>
      </c>
      <c r="AB7" s="66">
        <v>1951.09</v>
      </c>
      <c r="AC7" s="66">
        <v>1956.17</v>
      </c>
      <c r="AD7" s="66">
        <v>1957.58</v>
      </c>
      <c r="AE7" s="66">
        <v>1961.25</v>
      </c>
      <c r="AF7" s="66">
        <v>1961.42</v>
      </c>
      <c r="AG7" s="66">
        <v>1965.08</v>
      </c>
      <c r="AH7" s="66">
        <v>1968.61</v>
      </c>
      <c r="AI7" s="66">
        <v>1973.57</v>
      </c>
      <c r="AJ7" s="66">
        <v>1974.69</v>
      </c>
      <c r="AK7" s="66">
        <v>1975.95</v>
      </c>
      <c r="AL7" s="66">
        <v>1982.89</v>
      </c>
      <c r="AM7" s="66">
        <v>1973.53</v>
      </c>
      <c r="AN7" s="66">
        <v>1974.52</v>
      </c>
      <c r="AO7" s="66">
        <v>1974.25</v>
      </c>
      <c r="AP7" s="66">
        <v>1977.95</v>
      </c>
      <c r="AQ7" s="66">
        <v>1979.2</v>
      </c>
      <c r="AR7" s="66">
        <v>1984.44</v>
      </c>
      <c r="AS7" s="66">
        <v>1985.51</v>
      </c>
      <c r="AT7" s="66">
        <v>1986.45</v>
      </c>
      <c r="AU7" s="66">
        <v>1987.98</v>
      </c>
      <c r="AV7" s="66">
        <v>1988.54</v>
      </c>
      <c r="AW7" s="66">
        <v>1988.19</v>
      </c>
      <c r="AX7" s="66">
        <v>1987.43</v>
      </c>
      <c r="AY7" s="66">
        <v>1985.1</v>
      </c>
      <c r="AZ7" s="66">
        <v>1988.42</v>
      </c>
      <c r="BA7" s="66">
        <v>1989.18</v>
      </c>
      <c r="BB7" s="66">
        <v>1989.92</v>
      </c>
      <c r="BC7" s="66">
        <v>1989.71</v>
      </c>
      <c r="BD7" s="66">
        <v>1986.55</v>
      </c>
      <c r="BE7" s="66">
        <v>1992.63</v>
      </c>
      <c r="BF7" s="66">
        <v>1993.92</v>
      </c>
      <c r="BG7" s="66">
        <v>1989.51</v>
      </c>
      <c r="BH7" s="66">
        <v>1985.14</v>
      </c>
      <c r="BI7" s="66">
        <v>1982.09</v>
      </c>
      <c r="BJ7" s="66">
        <v>1984.69</v>
      </c>
      <c r="BK7" s="66">
        <v>1983.05</v>
      </c>
      <c r="BL7" s="66">
        <v>1985.4</v>
      </c>
      <c r="BM7" s="66">
        <v>1985.85</v>
      </c>
      <c r="BN7" s="66">
        <v>1986.04</v>
      </c>
      <c r="BO7" s="66">
        <v>1986.45</v>
      </c>
      <c r="BP7" s="66">
        <v>1986.16</v>
      </c>
      <c r="BQ7" s="66">
        <v>1985.95</v>
      </c>
      <c r="BR7" s="66">
        <v>1985.1</v>
      </c>
      <c r="BS7" s="66">
        <v>1984.15</v>
      </c>
      <c r="BT7" s="66">
        <v>1984.52</v>
      </c>
      <c r="BU7" s="66">
        <v>1982.99</v>
      </c>
      <c r="BV7" s="66">
        <v>1980.61</v>
      </c>
      <c r="BW7" s="66">
        <v>1970.79</v>
      </c>
      <c r="BX7" s="66">
        <v>1970.35</v>
      </c>
      <c r="BY7" s="66">
        <v>1969.85</v>
      </c>
      <c r="BZ7" s="66">
        <v>1964.66</v>
      </c>
      <c r="CA7" s="66">
        <v>1964.01</v>
      </c>
      <c r="CB7" s="66">
        <v>1962.81</v>
      </c>
      <c r="CC7" s="66">
        <v>1963.84</v>
      </c>
      <c r="CD7" s="66">
        <v>1963.03</v>
      </c>
      <c r="CE7" s="66">
        <v>1962.33</v>
      </c>
      <c r="CF7" s="66">
        <v>1960.41</v>
      </c>
      <c r="CG7" s="66">
        <v>1959.23</v>
      </c>
      <c r="CH7" s="66">
        <v>1958.09</v>
      </c>
      <c r="CI7" s="66">
        <v>1954.19</v>
      </c>
      <c r="CJ7" s="66">
        <v>1952.93</v>
      </c>
      <c r="CK7" s="66">
        <v>1948.51</v>
      </c>
      <c r="CL7" s="66">
        <v>1947.56</v>
      </c>
      <c r="CM7" s="66">
        <v>1945.45</v>
      </c>
      <c r="CN7" s="66">
        <v>1944.13</v>
      </c>
      <c r="CO7" s="66">
        <v>1943.34</v>
      </c>
      <c r="CP7" s="66">
        <v>1943.88</v>
      </c>
      <c r="CQ7" s="66">
        <v>1943.19</v>
      </c>
      <c r="CR7" s="66">
        <v>1940.73</v>
      </c>
      <c r="CS7" s="66">
        <v>1940.6</v>
      </c>
      <c r="CT7" s="66">
        <v>1939.09</v>
      </c>
      <c r="CU7" s="66">
        <v>1936.77</v>
      </c>
      <c r="CV7" s="66">
        <v>1935.23</v>
      </c>
      <c r="CW7" s="66">
        <v>1927.89</v>
      </c>
      <c r="CX7" s="66">
        <v>1925.01</v>
      </c>
      <c r="CY7" s="66">
        <v>1917.55</v>
      </c>
      <c r="CZ7" s="66">
        <v>1914.13</v>
      </c>
      <c r="DA7" s="66">
        <v>1907.32</v>
      </c>
      <c r="DB7" s="66">
        <v>1901.92</v>
      </c>
      <c r="DC7" s="66">
        <v>1896.38</v>
      </c>
      <c r="DD7" s="66">
        <v>1890.81</v>
      </c>
      <c r="DE7" s="66">
        <v>1877.91</v>
      </c>
      <c r="DF7" s="66">
        <v>1869.69</v>
      </c>
      <c r="DG7" s="66">
        <v>1866.47</v>
      </c>
      <c r="DH7" s="66">
        <v>1863.41</v>
      </c>
      <c r="DI7" s="66">
        <v>1863.61</v>
      </c>
      <c r="DJ7" s="66">
        <v>1862.17</v>
      </c>
      <c r="DK7" s="66">
        <v>1872.13</v>
      </c>
      <c r="DL7" s="66">
        <v>1882.64</v>
      </c>
      <c r="DM7" s="66">
        <v>1898.95</v>
      </c>
      <c r="DN7" s="66">
        <v>1913.32</v>
      </c>
      <c r="DO7" s="66">
        <v>1917.38</v>
      </c>
      <c r="DP7" s="66">
        <v>1923.22</v>
      </c>
      <c r="DQ7" s="66">
        <v>1928.9</v>
      </c>
      <c r="DR7" s="66">
        <v>1931.93</v>
      </c>
      <c r="DS7" s="66">
        <v>1942.56</v>
      </c>
      <c r="DT7" s="66">
        <v>1948.93</v>
      </c>
      <c r="DU7" s="66">
        <v>1953.19</v>
      </c>
      <c r="DV7" s="66">
        <v>1963.56</v>
      </c>
      <c r="DW7" s="66">
        <v>1969.39</v>
      </c>
      <c r="DX7" s="66">
        <v>1977.48</v>
      </c>
      <c r="DY7" s="66">
        <v>1976.72</v>
      </c>
      <c r="DZ7" s="66">
        <v>1972.08</v>
      </c>
      <c r="EA7" s="66">
        <v>1972.54</v>
      </c>
      <c r="EB7" s="66">
        <v>1967.05</v>
      </c>
      <c r="EC7" s="66">
        <v>1971.62</v>
      </c>
      <c r="ED7" s="66">
        <v>1973.45</v>
      </c>
      <c r="EE7" s="66">
        <v>1983.41</v>
      </c>
      <c r="EF7" s="66">
        <v>1984.28</v>
      </c>
      <c r="EG7" s="66">
        <v>1976.44</v>
      </c>
      <c r="EH7" s="66">
        <v>1974.79</v>
      </c>
      <c r="EI7" s="66">
        <v>1978.29</v>
      </c>
      <c r="EJ7" s="66">
        <v>1986.88</v>
      </c>
      <c r="EK7" s="66">
        <v>1985.06</v>
      </c>
      <c r="EL7" s="66">
        <v>1984.84</v>
      </c>
      <c r="EM7" s="66">
        <v>1978.8</v>
      </c>
      <c r="EN7" s="66">
        <v>1982.42</v>
      </c>
      <c r="EO7" s="66">
        <v>1985.06</v>
      </c>
      <c r="EP7" s="66">
        <v>1985.06</v>
      </c>
      <c r="EQ7" s="66">
        <v>1986.27</v>
      </c>
      <c r="ER7" s="66">
        <v>1988.03</v>
      </c>
      <c r="ES7" s="66">
        <v>1987.99</v>
      </c>
      <c r="ET7" s="66">
        <v>1987.84</v>
      </c>
      <c r="EU7" s="66">
        <v>1987.92</v>
      </c>
      <c r="EV7" s="66">
        <v>1988.42</v>
      </c>
      <c r="EW7" s="66">
        <v>1989</v>
      </c>
      <c r="EX7" s="66">
        <v>1990.59</v>
      </c>
      <c r="EY7" s="66">
        <v>1991.18</v>
      </c>
      <c r="EZ7" s="66">
        <v>1992.16</v>
      </c>
      <c r="FA7" s="66">
        <v>1992.93</v>
      </c>
      <c r="FB7" s="66">
        <v>1991.57</v>
      </c>
      <c r="FC7" s="66">
        <v>1993.22</v>
      </c>
      <c r="FD7" s="66">
        <v>1991.89</v>
      </c>
      <c r="FE7" s="66">
        <v>1992.69</v>
      </c>
      <c r="FF7" s="66">
        <v>1989.59</v>
      </c>
      <c r="FG7" s="66">
        <v>1990.56</v>
      </c>
      <c r="FH7" s="66">
        <v>1992.65</v>
      </c>
      <c r="FI7" s="66">
        <v>1992.18</v>
      </c>
      <c r="FJ7" s="66">
        <v>1991.88</v>
      </c>
      <c r="FK7" s="66">
        <v>1991.49</v>
      </c>
      <c r="FL7" s="66">
        <v>1992.17</v>
      </c>
      <c r="FM7" s="66">
        <v>1991.91</v>
      </c>
      <c r="FN7" s="66">
        <v>1993.93</v>
      </c>
      <c r="FO7" s="66">
        <v>1993.28</v>
      </c>
      <c r="FP7" s="66">
        <v>1989.47</v>
      </c>
      <c r="FQ7" s="66">
        <v>1993.35</v>
      </c>
      <c r="FR7" s="66">
        <v>1994.89</v>
      </c>
      <c r="FS7" s="66">
        <v>1995.73</v>
      </c>
      <c r="FT7" s="66">
        <v>1997.26</v>
      </c>
      <c r="FU7" s="66">
        <v>1993.94</v>
      </c>
      <c r="FV7" s="66">
        <v>1986.49</v>
      </c>
      <c r="FW7" s="66">
        <v>1990.09</v>
      </c>
      <c r="FX7" s="66">
        <v>1992.5</v>
      </c>
      <c r="FY7" s="66">
        <v>1993.59</v>
      </c>
      <c r="FZ7" s="66">
        <v>1993.66</v>
      </c>
      <c r="GA7" s="66">
        <v>1995.17</v>
      </c>
      <c r="GB7" s="66">
        <v>1995.28</v>
      </c>
      <c r="GC7" s="66">
        <v>1996.27</v>
      </c>
      <c r="GD7" s="66">
        <v>1996.76</v>
      </c>
      <c r="GE7" s="66">
        <v>1993.89</v>
      </c>
      <c r="GF7" s="66">
        <v>1996.99</v>
      </c>
      <c r="GG7" s="66">
        <v>1996.83</v>
      </c>
      <c r="GH7" s="66">
        <v>1996.27</v>
      </c>
      <c r="GI7" s="66">
        <v>1996.69</v>
      </c>
      <c r="GJ7" s="66">
        <v>1996.34</v>
      </c>
      <c r="GK7" s="66">
        <v>1995.06</v>
      </c>
      <c r="GL7" s="66">
        <v>1995.99</v>
      </c>
      <c r="GM7" s="66">
        <v>1993.59</v>
      </c>
      <c r="GN7" s="66">
        <v>1994.45</v>
      </c>
      <c r="GO7" s="66">
        <v>1994.63</v>
      </c>
      <c r="GP7" s="66">
        <v>1994.43</v>
      </c>
      <c r="GQ7" s="66">
        <v>1994.64</v>
      </c>
      <c r="GR7" s="66">
        <v>1990.36</v>
      </c>
      <c r="GS7" s="66">
        <v>1992.78</v>
      </c>
      <c r="GT7" s="66">
        <v>1992.53</v>
      </c>
      <c r="GU7" s="66">
        <v>1991.22</v>
      </c>
      <c r="GV7" s="66">
        <v>1991.98</v>
      </c>
      <c r="GW7" s="66">
        <v>1992.26</v>
      </c>
      <c r="GX7" s="66">
        <v>1991.7</v>
      </c>
      <c r="GY7" s="66">
        <v>1993.26</v>
      </c>
      <c r="GZ7" s="66">
        <v>1991.3</v>
      </c>
      <c r="HA7" s="66">
        <v>1992.12</v>
      </c>
      <c r="HB7" s="66">
        <v>1990.43</v>
      </c>
      <c r="HC7" s="66">
        <v>1991.67</v>
      </c>
      <c r="HD7" s="66">
        <v>1992.09</v>
      </c>
      <c r="HE7" s="66">
        <v>1992.84</v>
      </c>
      <c r="HF7" s="66">
        <v>1992.52</v>
      </c>
      <c r="HG7" s="66">
        <v>1993.15</v>
      </c>
      <c r="HH7" s="66">
        <v>1992.09</v>
      </c>
      <c r="HI7" s="66">
        <v>1992.79</v>
      </c>
      <c r="HJ7" s="66">
        <v>1992.84</v>
      </c>
      <c r="HK7" s="66">
        <v>1993.09</v>
      </c>
      <c r="HL7" s="66">
        <v>1989.53</v>
      </c>
      <c r="HM7" s="66">
        <v>1991.59</v>
      </c>
      <c r="HN7" s="66">
        <v>1991.7</v>
      </c>
      <c r="HO7" s="66">
        <v>1992.76</v>
      </c>
      <c r="HP7" s="66">
        <v>1993.46</v>
      </c>
      <c r="HQ7" s="66">
        <v>1992.95</v>
      </c>
      <c r="HR7" s="66">
        <v>1993.42</v>
      </c>
      <c r="HS7" s="66">
        <v>1993.84</v>
      </c>
      <c r="HT7" s="66">
        <v>1993.81</v>
      </c>
      <c r="HU7" s="66">
        <v>1994.36</v>
      </c>
      <c r="HV7" s="66">
        <v>1994.28</v>
      </c>
      <c r="HW7" s="66">
        <v>1994.83</v>
      </c>
      <c r="HX7" s="66">
        <v>1995.39</v>
      </c>
      <c r="HY7" s="66">
        <v>1995.86</v>
      </c>
      <c r="HZ7" s="66">
        <v>1996.77</v>
      </c>
      <c r="IA7" s="66">
        <v>1996.9</v>
      </c>
      <c r="IB7" s="66">
        <v>1997.04</v>
      </c>
      <c r="IC7" s="66">
        <v>1997.36</v>
      </c>
      <c r="ID7" s="66">
        <v>1997.56</v>
      </c>
      <c r="IE7" s="66">
        <v>1997.42</v>
      </c>
      <c r="IF7" s="66">
        <v>1994.16</v>
      </c>
      <c r="IG7" s="66">
        <v>1996.02</v>
      </c>
      <c r="IH7" s="66">
        <v>1993.47</v>
      </c>
      <c r="II7" s="66">
        <v>1995.3</v>
      </c>
      <c r="IJ7" s="66">
        <v>1996.37</v>
      </c>
      <c r="IK7" s="66">
        <v>1996.03</v>
      </c>
      <c r="IL7" s="66">
        <v>1996.25</v>
      </c>
      <c r="IM7" s="66">
        <v>1996.27</v>
      </c>
      <c r="IN7" s="66">
        <v>1996.32</v>
      </c>
      <c r="IO7" s="66">
        <v>1996.5</v>
      </c>
      <c r="IP7" s="66">
        <v>1992.71</v>
      </c>
      <c r="IQ7" s="66">
        <v>1993.32</v>
      </c>
      <c r="IR7" s="66">
        <v>1995.98</v>
      </c>
      <c r="IS7" s="66">
        <v>1995.51</v>
      </c>
      <c r="IT7" s="66">
        <v>1996.66</v>
      </c>
      <c r="IU7" s="66">
        <v>1997.63</v>
      </c>
      <c r="IV7" s="66">
        <v>1998.14</v>
      </c>
      <c r="IW7" s="66">
        <v>1998.61</v>
      </c>
      <c r="IX7" s="66">
        <v>1998.32</v>
      </c>
      <c r="IY7" s="66">
        <v>1998.23</v>
      </c>
      <c r="IZ7" s="66">
        <v>1998.88</v>
      </c>
      <c r="JA7" s="66">
        <v>1999.37</v>
      </c>
      <c r="JB7" s="66">
        <v>1999.93</v>
      </c>
      <c r="JC7" s="66">
        <v>2003.48</v>
      </c>
      <c r="JD7" s="66">
        <v>2004.88</v>
      </c>
      <c r="JE7" s="66">
        <v>2006.79</v>
      </c>
      <c r="JF7" s="66">
        <v>2007.31</v>
      </c>
      <c r="JG7" s="66">
        <v>2007.1</v>
      </c>
      <c r="JH7" s="66">
        <v>2007.09</v>
      </c>
      <c r="JI7" s="66">
        <v>2006.44</v>
      </c>
      <c r="JJ7" s="66">
        <v>2007.68</v>
      </c>
      <c r="JK7" s="66">
        <v>2007.81</v>
      </c>
      <c r="JL7" s="66">
        <v>2008.59</v>
      </c>
      <c r="JM7" s="66">
        <v>2011.38</v>
      </c>
      <c r="JN7" s="66">
        <v>2010.73</v>
      </c>
      <c r="JO7" s="66">
        <v>2013.38</v>
      </c>
      <c r="JP7" s="66">
        <v>2014.43</v>
      </c>
      <c r="JQ7" s="66">
        <v>2017.42</v>
      </c>
      <c r="JR7" s="66">
        <v>2018.53</v>
      </c>
      <c r="JS7" s="66">
        <v>2018.82</v>
      </c>
      <c r="JT7" s="66">
        <v>2019.42</v>
      </c>
      <c r="JU7" s="66">
        <v>2020.45</v>
      </c>
      <c r="JV7" s="66">
        <v>2021.72</v>
      </c>
      <c r="JW7" s="66">
        <v>2022.11</v>
      </c>
      <c r="JX7" s="66">
        <v>2026.75</v>
      </c>
      <c r="JY7" s="66">
        <v>2029.3</v>
      </c>
      <c r="JZ7" s="66">
        <v>2029.17</v>
      </c>
      <c r="KA7" s="66">
        <v>2033.45</v>
      </c>
      <c r="KB7" s="66">
        <v>2034.32</v>
      </c>
      <c r="KC7" s="66">
        <v>2037.14</v>
      </c>
      <c r="KD7" s="66">
        <v>2036.88</v>
      </c>
      <c r="KE7" s="66">
        <v>2032.47</v>
      </c>
      <c r="KF7" s="66">
        <v>2034.64</v>
      </c>
      <c r="KG7" s="66">
        <v>2037.59</v>
      </c>
      <c r="KH7" s="66">
        <v>2040.97</v>
      </c>
      <c r="KI7" s="66">
        <v>2043.51</v>
      </c>
      <c r="KJ7" s="66">
        <v>2045.88</v>
      </c>
      <c r="KK7" s="66">
        <v>2047</v>
      </c>
      <c r="KL7" s="66">
        <v>2048.1799999999998</v>
      </c>
      <c r="KM7" s="66">
        <v>2047.92</v>
      </c>
      <c r="KN7" s="66">
        <v>2046.52</v>
      </c>
      <c r="KO7" s="66">
        <v>2044.82</v>
      </c>
      <c r="KP7" s="66">
        <v>2041.62</v>
      </c>
      <c r="KQ7" s="66">
        <v>2046.21</v>
      </c>
      <c r="KR7" s="66">
        <v>2047.66</v>
      </c>
      <c r="KS7" s="66">
        <v>2048.21</v>
      </c>
      <c r="KT7" s="66">
        <v>2048.62</v>
      </c>
      <c r="KU7" s="66">
        <v>2049.36</v>
      </c>
      <c r="KV7" s="66">
        <v>2050.15</v>
      </c>
      <c r="KW7" s="66">
        <v>2050.69</v>
      </c>
      <c r="KX7" s="66">
        <v>2050.85</v>
      </c>
      <c r="KY7" s="66">
        <v>2050.77</v>
      </c>
      <c r="KZ7" s="66">
        <v>2050.73</v>
      </c>
      <c r="LA7" s="66">
        <v>2048.9</v>
      </c>
      <c r="LB7" s="66">
        <v>2048.79</v>
      </c>
      <c r="LC7" s="66">
        <v>2047.17</v>
      </c>
      <c r="LD7" s="66">
        <v>2042.49</v>
      </c>
      <c r="LE7" s="66">
        <v>2042.75</v>
      </c>
      <c r="LF7" s="66">
        <v>2032.89</v>
      </c>
      <c r="LG7" s="66">
        <v>2026.93</v>
      </c>
      <c r="LH7" s="66">
        <v>2023.91</v>
      </c>
      <c r="LI7" s="66">
        <v>2020.04</v>
      </c>
      <c r="LJ7" s="66">
        <v>2013.15</v>
      </c>
      <c r="LK7" s="66">
        <v>2008.46</v>
      </c>
      <c r="LL7" s="66">
        <v>2005.08</v>
      </c>
      <c r="LM7" s="66">
        <v>1992.39</v>
      </c>
      <c r="LN7" s="66">
        <v>1986.24</v>
      </c>
      <c r="LO7" s="66">
        <v>1978.39</v>
      </c>
      <c r="LP7" s="66">
        <v>1982.67</v>
      </c>
      <c r="LQ7" s="66">
        <v>1980.38</v>
      </c>
      <c r="LR7" s="66">
        <v>1996.27</v>
      </c>
      <c r="LS7" s="66">
        <v>1996.79</v>
      </c>
      <c r="LT7" s="66">
        <v>2005.71</v>
      </c>
      <c r="LU7" s="66">
        <v>2009.41</v>
      </c>
      <c r="LV7" s="66">
        <v>2011.84</v>
      </c>
      <c r="LW7" s="66">
        <v>2015.41</v>
      </c>
      <c r="LX7" s="66">
        <v>2017.26</v>
      </c>
      <c r="LY7" s="66">
        <v>2019.89</v>
      </c>
      <c r="LZ7" s="66">
        <v>2020.79</v>
      </c>
      <c r="MA7" s="66">
        <v>2021.03</v>
      </c>
      <c r="MB7" s="66">
        <v>2021.4</v>
      </c>
      <c r="MC7" s="66">
        <v>2020.06</v>
      </c>
      <c r="MD7" s="66">
        <v>2017.93</v>
      </c>
      <c r="ME7" s="66">
        <v>2012.16</v>
      </c>
      <c r="MF7" s="66">
        <v>2003.01</v>
      </c>
      <c r="MG7" s="66">
        <v>1998.7</v>
      </c>
      <c r="MH7" s="66">
        <v>1991.54</v>
      </c>
      <c r="MI7" s="66">
        <v>2001.86</v>
      </c>
      <c r="MJ7" s="66">
        <v>2001.09</v>
      </c>
      <c r="MK7" s="66">
        <v>1998.33</v>
      </c>
      <c r="ML7" s="66">
        <v>2000.2</v>
      </c>
      <c r="MM7" s="66">
        <v>2000.01</v>
      </c>
      <c r="MN7" s="66">
        <v>1997.83</v>
      </c>
      <c r="MO7" s="66">
        <v>1998.6</v>
      </c>
      <c r="MP7" s="66">
        <v>1994.96</v>
      </c>
      <c r="MQ7" s="66">
        <v>1990.53</v>
      </c>
      <c r="MR7" s="66">
        <v>1988.53</v>
      </c>
      <c r="MS7" s="66">
        <v>1988.95</v>
      </c>
      <c r="MT7" s="66">
        <v>1984.44</v>
      </c>
      <c r="MU7" s="66">
        <v>1984.65</v>
      </c>
      <c r="MV7" s="66">
        <v>1985.41</v>
      </c>
      <c r="MW7" s="66">
        <v>1980.48</v>
      </c>
      <c r="MX7" s="66">
        <v>1980.11</v>
      </c>
      <c r="MY7" s="66">
        <v>1974.22</v>
      </c>
      <c r="MZ7" s="66">
        <v>1970.18</v>
      </c>
      <c r="NA7" s="66">
        <v>1970.45</v>
      </c>
      <c r="NB7" s="66">
        <v>1961.13</v>
      </c>
      <c r="NC7" s="66">
        <v>1956.76</v>
      </c>
      <c r="ND7" s="66">
        <v>1952.72</v>
      </c>
      <c r="NE7" s="66">
        <v>1950.34</v>
      </c>
      <c r="NF7" s="66">
        <v>1947.12</v>
      </c>
      <c r="NG7" s="66">
        <v>1941.9</v>
      </c>
      <c r="NH7" s="66">
        <v>1941.72</v>
      </c>
      <c r="NI7" s="66">
        <v>1938.76</v>
      </c>
      <c r="NJ7" s="66">
        <v>1944.46</v>
      </c>
      <c r="NK7" s="66">
        <v>1962.53</v>
      </c>
      <c r="NL7" s="66">
        <v>1982.25</v>
      </c>
      <c r="NM7" s="66">
        <v>1992.76</v>
      </c>
      <c r="NN7" s="66">
        <v>1995.62</v>
      </c>
      <c r="NO7" s="66">
        <v>1993.87</v>
      </c>
      <c r="NP7" s="66">
        <v>2007.44</v>
      </c>
      <c r="NQ7" s="66">
        <v>2012.24</v>
      </c>
      <c r="NR7" s="66">
        <v>2017.57</v>
      </c>
      <c r="NS7" s="66">
        <v>2023.2</v>
      </c>
      <c r="NT7" s="66">
        <v>2032.54</v>
      </c>
      <c r="NU7" s="66">
        <v>2037.51</v>
      </c>
      <c r="NV7" s="66">
        <v>2043.4</v>
      </c>
      <c r="NW7" s="66">
        <v>2048.7399999999998</v>
      </c>
      <c r="NX7" s="66">
        <v>2049.3000000000002</v>
      </c>
      <c r="NY7" s="66">
        <v>2053.0500000000002</v>
      </c>
      <c r="NZ7" s="66">
        <v>2061.6999999999998</v>
      </c>
      <c r="OA7" s="66">
        <v>2068.4299999999998</v>
      </c>
      <c r="OB7" s="66">
        <v>2073.09</v>
      </c>
      <c r="OC7" s="66">
        <v>2074.64</v>
      </c>
      <c r="OD7" s="66">
        <v>2087.61</v>
      </c>
      <c r="OE7" s="66">
        <v>2090.84</v>
      </c>
      <c r="OF7" s="66">
        <v>2098.3000000000002</v>
      </c>
      <c r="OG7" s="66">
        <v>2111.27</v>
      </c>
      <c r="OH7" s="66">
        <v>2122.65</v>
      </c>
      <c r="OI7" s="66">
        <v>2131.81</v>
      </c>
      <c r="OJ7" s="66">
        <v>2141.59</v>
      </c>
      <c r="OK7" s="66">
        <v>2152.0700000000002</v>
      </c>
      <c r="OL7" s="66">
        <v>2169.44</v>
      </c>
      <c r="OM7" s="66">
        <v>2187.38</v>
      </c>
      <c r="ON7" s="66">
        <v>2237.3200000000002</v>
      </c>
      <c r="OO7" s="66">
        <v>2251.9899999999998</v>
      </c>
      <c r="OP7" s="66">
        <v>2265.2800000000002</v>
      </c>
      <c r="OQ7" s="66">
        <v>2263.6999999999998</v>
      </c>
      <c r="OR7" s="66">
        <v>2260.0500000000002</v>
      </c>
      <c r="OS7" s="66">
        <v>2257.87</v>
      </c>
      <c r="OT7" s="66">
        <v>2254.9699999999998</v>
      </c>
      <c r="OU7" s="66">
        <v>2250.9499999999998</v>
      </c>
      <c r="OV7" s="66">
        <v>2253.2399999999998</v>
      </c>
      <c r="OW7" s="66">
        <v>2233.56</v>
      </c>
      <c r="OX7" s="66">
        <v>2231.9299999999998</v>
      </c>
      <c r="OY7" s="66">
        <v>2219.65</v>
      </c>
      <c r="OZ7" s="66">
        <v>2207.6999999999998</v>
      </c>
      <c r="PA7" s="66">
        <v>2211.58</v>
      </c>
      <c r="PB7" s="66">
        <v>2213.1799999999998</v>
      </c>
      <c r="PC7" s="66">
        <v>2212.61</v>
      </c>
      <c r="PD7" s="66">
        <v>2220.2199999999998</v>
      </c>
      <c r="PE7" s="66">
        <v>2223.62</v>
      </c>
      <c r="PF7" s="66">
        <v>2232.86</v>
      </c>
      <c r="PG7" s="66">
        <v>2232.65</v>
      </c>
      <c r="PH7" s="66">
        <v>2238.52</v>
      </c>
      <c r="PI7" s="66">
        <v>2240.7399999999998</v>
      </c>
      <c r="PJ7" s="66">
        <v>2244.9699999999998</v>
      </c>
      <c r="PK7" s="66">
        <v>2246.4299999999998</v>
      </c>
      <c r="PL7" s="66">
        <v>2247.86</v>
      </c>
      <c r="PM7" s="66">
        <v>2247.52</v>
      </c>
      <c r="PN7" s="66">
        <v>2249.42</v>
      </c>
      <c r="PO7" s="66">
        <v>2253.61</v>
      </c>
      <c r="PP7" s="66">
        <v>2257.89</v>
      </c>
      <c r="PQ7" s="66">
        <v>2263.94</v>
      </c>
      <c r="PR7" s="66">
        <v>2272.8200000000002</v>
      </c>
      <c r="PS7" s="66">
        <v>2277.62</v>
      </c>
      <c r="PT7" s="66">
        <v>2284.39</v>
      </c>
      <c r="PU7" s="66">
        <v>2287.3000000000002</v>
      </c>
      <c r="PV7" s="66">
        <v>2290.0300000000002</v>
      </c>
      <c r="PW7" s="66">
        <v>2289.67</v>
      </c>
      <c r="PX7" s="66">
        <v>2281.7800000000002</v>
      </c>
      <c r="PY7" s="66">
        <v>2275.79</v>
      </c>
      <c r="PZ7" s="66">
        <v>2273.59</v>
      </c>
      <c r="QA7" s="66">
        <v>2269.9699999999998</v>
      </c>
      <c r="QB7" s="66">
        <v>2271.98</v>
      </c>
      <c r="QC7" s="66">
        <v>2272.75</v>
      </c>
      <c r="QD7" s="66">
        <v>2286.2800000000002</v>
      </c>
      <c r="QE7" s="66">
        <v>2290.92</v>
      </c>
      <c r="QF7" s="66">
        <v>2306.59</v>
      </c>
      <c r="QG7" s="66">
        <v>2319.29</v>
      </c>
      <c r="QH7" s="66">
        <v>2326.58</v>
      </c>
      <c r="QI7" s="66">
        <v>2330.86</v>
      </c>
      <c r="QJ7" s="66">
        <v>2335.88</v>
      </c>
      <c r="QK7" s="66">
        <v>2340.11</v>
      </c>
      <c r="QL7" s="66">
        <v>2348.86</v>
      </c>
      <c r="QM7" s="66">
        <v>2363.1</v>
      </c>
      <c r="QN7" s="66">
        <v>2374.21</v>
      </c>
      <c r="QO7" s="66">
        <v>2381.65</v>
      </c>
      <c r="QP7" s="66">
        <v>2388.4499999999998</v>
      </c>
      <c r="QQ7" s="66">
        <v>2396.13</v>
      </c>
      <c r="QR7" s="66">
        <v>2406.41</v>
      </c>
      <c r="QS7" s="66">
        <v>2413.08</v>
      </c>
      <c r="QT7" s="66">
        <v>2420.9499999999998</v>
      </c>
      <c r="QU7" s="66">
        <v>2428.08</v>
      </c>
      <c r="QV7" s="66">
        <v>2453.39</v>
      </c>
      <c r="QW7" s="66">
        <v>2452.98</v>
      </c>
      <c r="QX7" s="66">
        <v>2459.5500000000002</v>
      </c>
      <c r="QY7" s="66">
        <v>2446.56</v>
      </c>
      <c r="QZ7" s="66">
        <v>2424.44</v>
      </c>
      <c r="RA7" s="66">
        <v>2428.64</v>
      </c>
      <c r="RB7" s="66">
        <v>2434.2199999999998</v>
      </c>
      <c r="RC7" s="66">
        <v>2434.67</v>
      </c>
      <c r="RD7" s="66">
        <v>2445.29</v>
      </c>
      <c r="RE7" s="66">
        <v>2451.7199999999998</v>
      </c>
      <c r="RF7" s="66">
        <v>2459.66</v>
      </c>
      <c r="RG7" s="66">
        <v>2462.6</v>
      </c>
      <c r="RH7" s="66">
        <v>2465.5700000000002</v>
      </c>
      <c r="RI7" s="66">
        <v>2466.64</v>
      </c>
      <c r="RJ7" s="66">
        <v>2468.0700000000002</v>
      </c>
      <c r="RK7" s="66">
        <v>2468.6799999999998</v>
      </c>
      <c r="RL7" s="66">
        <v>2470.0300000000002</v>
      </c>
      <c r="RM7" s="66">
        <v>2472.63</v>
      </c>
      <c r="RN7" s="66">
        <v>2474.86</v>
      </c>
      <c r="RO7" s="66">
        <v>2475.65</v>
      </c>
      <c r="RP7" s="66">
        <v>2478.64</v>
      </c>
      <c r="RQ7" s="66">
        <v>2480.65</v>
      </c>
      <c r="RR7" s="66">
        <v>2483</v>
      </c>
      <c r="RS7" s="66">
        <v>2487.58</v>
      </c>
      <c r="RT7" s="66">
        <v>2488.17</v>
      </c>
      <c r="RU7" s="66">
        <v>2489.3000000000002</v>
      </c>
      <c r="RV7" s="66">
        <v>2488.4899999999998</v>
      </c>
      <c r="RW7" s="66">
        <v>2488.8200000000002</v>
      </c>
      <c r="RX7" s="66">
        <v>2489.6799999999998</v>
      </c>
      <c r="RY7" s="66">
        <v>2490.34</v>
      </c>
      <c r="RZ7" s="66">
        <v>2490.2399999999998</v>
      </c>
      <c r="SA7" s="66">
        <v>2490.11</v>
      </c>
      <c r="SB7" s="66">
        <v>2486.98</v>
      </c>
      <c r="SC7" s="66">
        <v>2489.5300000000002</v>
      </c>
      <c r="SD7" s="75">
        <v>2489.4299999999998</v>
      </c>
      <c r="SE7" s="75">
        <v>2491.48</v>
      </c>
      <c r="SF7" s="75">
        <v>2493</v>
      </c>
      <c r="SG7" s="75">
        <v>2497.122117576288</v>
      </c>
      <c r="SH7" s="75">
        <v>2498.08</v>
      </c>
      <c r="SI7" s="75">
        <v>2498.71</v>
      </c>
      <c r="SJ7" s="75">
        <v>2498.62</v>
      </c>
      <c r="SK7" s="75">
        <v>2498.75</v>
      </c>
      <c r="SL7" s="75">
        <v>2497.66</v>
      </c>
      <c r="SM7" s="75">
        <v>2497.04</v>
      </c>
      <c r="SN7" s="75">
        <v>2495.2800000000002</v>
      </c>
      <c r="SO7" s="75">
        <v>2495.29</v>
      </c>
      <c r="SP7" s="75">
        <v>2490.83</v>
      </c>
      <c r="SQ7" s="75">
        <v>2495.23</v>
      </c>
      <c r="SR7" s="75">
        <v>2491.83</v>
      </c>
      <c r="SS7" s="75">
        <v>2489.44</v>
      </c>
      <c r="ST7" s="75">
        <v>2487.89</v>
      </c>
      <c r="SU7" s="75">
        <v>2484.27</v>
      </c>
      <c r="SV7" s="75">
        <v>2479.91</v>
      </c>
      <c r="SW7" s="75">
        <v>2474.4899999999998</v>
      </c>
      <c r="SX7" s="75">
        <v>2465.63</v>
      </c>
      <c r="SY7" s="75">
        <v>2463.23</v>
      </c>
      <c r="SZ7" s="75">
        <v>2459.44</v>
      </c>
      <c r="TA7" s="75">
        <v>2463.13</v>
      </c>
      <c r="TB7" s="75">
        <v>2471</v>
      </c>
      <c r="TC7" s="75">
        <v>2474.1999999999998</v>
      </c>
      <c r="TD7" s="75">
        <v>2476.13</v>
      </c>
      <c r="TE7" s="75">
        <v>2477.86</v>
      </c>
      <c r="TF7" s="75">
        <v>2479.41</v>
      </c>
      <c r="TG7" s="75">
        <v>2481.67</v>
      </c>
      <c r="TH7" s="75">
        <v>2483.59</v>
      </c>
      <c r="TI7" s="75">
        <v>2485.16</v>
      </c>
      <c r="TJ7" s="75">
        <v>2485.38</v>
      </c>
      <c r="TK7" s="75">
        <v>2482.58</v>
      </c>
      <c r="TL7" s="75">
        <v>2483.39</v>
      </c>
      <c r="TM7" s="75">
        <v>2483.11</v>
      </c>
      <c r="TN7" s="75">
        <v>2482.29</v>
      </c>
      <c r="TO7" s="75">
        <v>2479.84</v>
      </c>
      <c r="TP7" s="75">
        <v>2476.02</v>
      </c>
      <c r="TQ7" s="75">
        <v>2473.63</v>
      </c>
      <c r="TR7" s="75">
        <v>2470.83</v>
      </c>
      <c r="TS7" s="75">
        <v>2470.84</v>
      </c>
      <c r="TT7" s="75">
        <v>2470.25</v>
      </c>
      <c r="TU7" s="75">
        <v>2468.5500000000002</v>
      </c>
      <c r="TV7" s="75">
        <v>2466.88</v>
      </c>
      <c r="TW7" s="75">
        <v>2464</v>
      </c>
      <c r="TX7" s="75">
        <v>2461.3200000000002</v>
      </c>
      <c r="TY7" s="75">
        <v>2458.8000000000002</v>
      </c>
      <c r="TZ7" s="75">
        <v>2458.38</v>
      </c>
      <c r="UA7" s="75">
        <v>2457.12</v>
      </c>
      <c r="UB7" s="75">
        <v>2454.96</v>
      </c>
      <c r="UC7" s="75">
        <v>2457.12</v>
      </c>
      <c r="UD7" s="75">
        <v>2458.1</v>
      </c>
      <c r="UE7" s="75">
        <v>2457.58</v>
      </c>
      <c r="UF7" s="75">
        <v>2459.38</v>
      </c>
      <c r="UG7" s="75">
        <v>2459.5700000000002</v>
      </c>
      <c r="UH7" s="75">
        <v>2459.1799999999998</v>
      </c>
      <c r="UI7" s="75">
        <v>2458.85</v>
      </c>
      <c r="UJ7" s="75">
        <v>2456.0300000000002</v>
      </c>
      <c r="UK7" s="75">
        <v>2453.83</v>
      </c>
      <c r="UL7" s="75">
        <v>2452.44</v>
      </c>
      <c r="UM7" s="75">
        <v>2447.4499999999998</v>
      </c>
      <c r="UN7" s="75">
        <v>2443.38</v>
      </c>
      <c r="UO7" s="75">
        <v>2441.5500000000002</v>
      </c>
      <c r="UP7" s="75">
        <v>2437.5100000000002</v>
      </c>
      <c r="UQ7" s="75">
        <v>2435.25</v>
      </c>
      <c r="UR7" s="75">
        <v>2428.75</v>
      </c>
      <c r="US7" s="75">
        <v>2421.2800000000002</v>
      </c>
      <c r="UT7" s="75">
        <v>2419.66</v>
      </c>
      <c r="UU7" s="75">
        <v>2410.87</v>
      </c>
      <c r="UV7" s="75">
        <v>2408.75</v>
      </c>
      <c r="UW7" s="75">
        <v>2406.8000000000002</v>
      </c>
      <c r="UX7" s="75">
        <v>2404.89</v>
      </c>
      <c r="UY7" s="75">
        <v>2411.5300000000002</v>
      </c>
      <c r="UZ7" s="75">
        <v>2415.98</v>
      </c>
      <c r="VA7" s="75">
        <v>2422.08</v>
      </c>
      <c r="VB7" s="75">
        <v>2422.58</v>
      </c>
      <c r="VC7" s="75">
        <v>2422.41</v>
      </c>
      <c r="VD7" s="75">
        <v>2423.16</v>
      </c>
      <c r="VE7" s="75">
        <v>2420.5100000000002</v>
      </c>
      <c r="VF7" s="75">
        <v>2420.5700000000002</v>
      </c>
      <c r="VG7" s="75">
        <v>2419.42</v>
      </c>
      <c r="VH7" s="75">
        <v>2419.02</v>
      </c>
      <c r="VI7" s="75">
        <v>2418.67</v>
      </c>
      <c r="VJ7" s="75">
        <v>2417.3200000000002</v>
      </c>
      <c r="VK7" s="75">
        <v>2416.02</v>
      </c>
      <c r="VL7" s="75">
        <v>2414.38</v>
      </c>
      <c r="VM7" s="75">
        <v>2414.25</v>
      </c>
      <c r="VN7" s="75">
        <v>2413.21</v>
      </c>
      <c r="VO7" s="75">
        <v>2411.5500000000002</v>
      </c>
      <c r="VP7" s="75">
        <v>2411.6</v>
      </c>
      <c r="VQ7" s="75">
        <v>2411.77</v>
      </c>
      <c r="VR7" s="75">
        <v>2414.84</v>
      </c>
      <c r="VS7" s="75">
        <v>2418.6</v>
      </c>
      <c r="VT7" s="75">
        <v>2418.37</v>
      </c>
      <c r="VU7" s="75">
        <v>2418.3200000000002</v>
      </c>
      <c r="VV7" s="75">
        <v>2418.19</v>
      </c>
      <c r="VW7" s="75">
        <v>2417.1999999999998</v>
      </c>
      <c r="VX7" s="75">
        <v>2416.5100000000002</v>
      </c>
      <c r="VY7" s="75">
        <v>2411.04</v>
      </c>
      <c r="VZ7" s="75">
        <v>2408.31</v>
      </c>
      <c r="WA7" s="75">
        <v>2404.4899999999998</v>
      </c>
      <c r="WB7" s="75">
        <v>2406.33</v>
      </c>
      <c r="WC7" s="75">
        <v>2402.35</v>
      </c>
      <c r="WD7" s="75">
        <v>2397.9699999999998</v>
      </c>
      <c r="WE7" s="75">
        <v>2395.19</v>
      </c>
      <c r="WF7" s="75">
        <v>2389.86</v>
      </c>
      <c r="WG7" s="75">
        <v>2387.54</v>
      </c>
      <c r="WH7" s="75">
        <v>2383.6799999999998</v>
      </c>
      <c r="WI7" s="75">
        <v>2377.9499999999998</v>
      </c>
      <c r="WJ7" s="75">
        <v>2375.6</v>
      </c>
      <c r="WK7" s="75">
        <v>2374.81</v>
      </c>
      <c r="WL7" s="75">
        <v>2372.16</v>
      </c>
      <c r="WM7" s="75">
        <v>2369.9499999999998</v>
      </c>
      <c r="WN7" s="75">
        <v>2368.3200000000002</v>
      </c>
      <c r="WO7" s="75">
        <v>2364.81</v>
      </c>
      <c r="WP7" s="75">
        <v>2361.6799999999998</v>
      </c>
      <c r="WQ7" s="75">
        <v>2359.27</v>
      </c>
      <c r="WR7" s="75">
        <v>2358.54</v>
      </c>
      <c r="WS7" s="75">
        <v>2355.5100000000002</v>
      </c>
      <c r="WT7" s="75">
        <v>2361.12</v>
      </c>
      <c r="WU7" s="75">
        <v>2353.38</v>
      </c>
      <c r="WV7" s="75">
        <v>2350.2199999999998</v>
      </c>
      <c r="WW7" s="75">
        <v>2349.21</v>
      </c>
      <c r="WX7" s="75">
        <v>2349.87</v>
      </c>
      <c r="WY7" s="75">
        <v>2352.27</v>
      </c>
      <c r="WZ7" s="75">
        <v>2358.9899999999998</v>
      </c>
      <c r="XA7" s="75">
        <v>2371.37</v>
      </c>
      <c r="XB7" s="75">
        <v>2387.08</v>
      </c>
      <c r="XC7" s="75">
        <v>2402.54</v>
      </c>
      <c r="XD7" s="75">
        <v>2404.31</v>
      </c>
      <c r="XE7" s="75">
        <v>2410.96</v>
      </c>
      <c r="XF7" s="75">
        <v>2418.0700000000002</v>
      </c>
      <c r="XG7" s="75">
        <v>2418.84</v>
      </c>
      <c r="XH7" s="75">
        <v>2422.4899999999998</v>
      </c>
      <c r="XI7" s="75">
        <v>2424.34</v>
      </c>
      <c r="XJ7" s="75">
        <v>2424.6799999999998</v>
      </c>
      <c r="XK7" s="75">
        <v>2430.5</v>
      </c>
      <c r="XL7" s="75">
        <v>2437.5500000000002</v>
      </c>
      <c r="XM7" s="75">
        <v>2441.63</v>
      </c>
      <c r="XN7" s="75">
        <v>2444.9499999999998</v>
      </c>
      <c r="XO7" s="75">
        <v>2449.52</v>
      </c>
      <c r="XP7" s="75">
        <v>2455.81</v>
      </c>
      <c r="XQ7" s="75">
        <v>2457.34</v>
      </c>
      <c r="XR7" s="75">
        <v>2456.17</v>
      </c>
      <c r="XS7" s="75">
        <v>2450.58</v>
      </c>
      <c r="XT7" s="75">
        <v>2448.16</v>
      </c>
      <c r="XU7" s="75">
        <v>2447.5100000000002</v>
      </c>
      <c r="XV7" s="75">
        <v>2443.52</v>
      </c>
      <c r="XW7" s="75">
        <v>2442.06</v>
      </c>
      <c r="XX7" s="75">
        <v>2441</v>
      </c>
      <c r="XY7" s="75">
        <v>2441.41</v>
      </c>
      <c r="XZ7" s="75">
        <v>2444.19</v>
      </c>
      <c r="YA7" s="75">
        <v>2444.9</v>
      </c>
      <c r="YB7" s="75">
        <v>2444.42</v>
      </c>
      <c r="YC7" s="75">
        <v>2444.38</v>
      </c>
      <c r="YD7" s="75">
        <v>2443.25</v>
      </c>
      <c r="YE7" s="75">
        <v>2440.5300000000002</v>
      </c>
      <c r="YF7" s="75">
        <v>2440.08</v>
      </c>
      <c r="YG7" s="75">
        <v>2436.66</v>
      </c>
      <c r="YH7" s="75">
        <v>2434.7399999999998</v>
      </c>
      <c r="YI7" s="75">
        <v>2433.65</v>
      </c>
      <c r="YJ7" s="75">
        <v>2431.25</v>
      </c>
      <c r="YK7" s="75">
        <v>2430.0500000000002</v>
      </c>
      <c r="YL7" s="75">
        <v>2431.16</v>
      </c>
      <c r="YM7" s="75">
        <v>2433.17</v>
      </c>
      <c r="YN7" s="75">
        <v>2435.35</v>
      </c>
      <c r="YO7" s="75">
        <v>2437.33</v>
      </c>
      <c r="YP7" s="75">
        <v>2438.69</v>
      </c>
      <c r="YQ7" s="75">
        <v>2441.52</v>
      </c>
      <c r="YR7" s="75">
        <v>2446.79</v>
      </c>
      <c r="YS7" s="75">
        <v>2451.7199999999998</v>
      </c>
      <c r="YT7" s="75">
        <v>2451.7199999999998</v>
      </c>
      <c r="YU7" s="75">
        <v>2454.66</v>
      </c>
      <c r="YV7" s="75">
        <v>2456.7800000000002</v>
      </c>
      <c r="YW7" s="75">
        <v>2460.5500000000002</v>
      </c>
      <c r="YX7" s="75">
        <v>2465.0300000000002</v>
      </c>
      <c r="YY7" s="75">
        <v>2468.25</v>
      </c>
      <c r="YZ7" s="75">
        <v>2466.86</v>
      </c>
      <c r="ZA7" s="75">
        <v>2465.12</v>
      </c>
      <c r="ZB7" s="75">
        <v>2465.7199999999998</v>
      </c>
      <c r="ZC7" s="75">
        <v>2466.64</v>
      </c>
      <c r="ZD7" s="75">
        <v>2463.8200000000002</v>
      </c>
      <c r="ZE7" s="75">
        <v>2463.02</v>
      </c>
      <c r="ZF7" s="75">
        <v>2463.42</v>
      </c>
      <c r="ZG7" s="75">
        <v>2464.4299999999998</v>
      </c>
      <c r="ZH7" s="75">
        <v>2465.2800000000002</v>
      </c>
      <c r="ZI7" s="75">
        <v>2463.12</v>
      </c>
      <c r="ZJ7" s="75">
        <v>2462.9699999999998</v>
      </c>
      <c r="ZK7" s="75">
        <v>2462.4299999999998</v>
      </c>
      <c r="ZL7" s="75">
        <v>2459.85</v>
      </c>
      <c r="ZM7" s="75">
        <v>2460.6799999999998</v>
      </c>
      <c r="ZN7" s="75">
        <v>2461.06</v>
      </c>
      <c r="ZO7" s="75">
        <v>2460.48</v>
      </c>
      <c r="ZP7" s="75">
        <v>2460.5100000000002</v>
      </c>
      <c r="ZQ7" s="75">
        <v>2460.58</v>
      </c>
      <c r="ZR7" s="75">
        <v>2457.4699999999998</v>
      </c>
      <c r="ZS7" s="75">
        <v>2456.91</v>
      </c>
      <c r="ZT7" s="75">
        <v>2456.92</v>
      </c>
      <c r="ZU7" s="75">
        <v>2455.84</v>
      </c>
      <c r="ZV7" s="75">
        <v>2455.77</v>
      </c>
      <c r="ZW7" s="75">
        <v>2455.14</v>
      </c>
      <c r="ZX7" s="75">
        <v>2455.56</v>
      </c>
      <c r="ZY7" s="75">
        <v>2456.04</v>
      </c>
      <c r="ZZ7" s="75">
        <v>2456.0500000000002</v>
      </c>
      <c r="AAA7" s="75">
        <v>2456.21</v>
      </c>
      <c r="AAB7" s="75">
        <v>2456.1999999999998</v>
      </c>
      <c r="AAC7" s="75">
        <v>2456.17</v>
      </c>
      <c r="AAD7" s="75">
        <v>2456.2199999999998</v>
      </c>
      <c r="AAE7" s="75">
        <v>2455.86</v>
      </c>
      <c r="AAF7" s="75">
        <v>2455.4299999999998</v>
      </c>
      <c r="AAG7" s="75">
        <v>2454.37</v>
      </c>
      <c r="AAH7" s="75">
        <v>2455.1999999999998</v>
      </c>
      <c r="AAI7" s="75">
        <v>2454.08</v>
      </c>
      <c r="AAJ7" s="75">
        <v>2453.79</v>
      </c>
      <c r="AAK7" s="75">
        <v>2452.8200000000002</v>
      </c>
      <c r="AAL7" s="75">
        <v>2452.31</v>
      </c>
      <c r="AAM7" s="75">
        <v>2450.9</v>
      </c>
      <c r="AAN7" s="75">
        <v>2445.54</v>
      </c>
      <c r="AAO7" s="75">
        <v>2444.25</v>
      </c>
      <c r="AAP7" s="75">
        <v>2444.96</v>
      </c>
      <c r="AAQ7" s="75">
        <v>2445.66</v>
      </c>
      <c r="AAR7" s="75">
        <v>2444.27</v>
      </c>
      <c r="AAS7" s="75">
        <v>2444.0100000000002</v>
      </c>
      <c r="AAT7" s="75">
        <v>2444.27</v>
      </c>
      <c r="AAU7" s="75">
        <v>2444.11</v>
      </c>
      <c r="AAV7" s="75">
        <v>2444.6</v>
      </c>
      <c r="AAW7" s="75">
        <v>2444.3200000000002</v>
      </c>
      <c r="AAX7" s="75">
        <v>2444.38</v>
      </c>
      <c r="AAY7" s="75">
        <v>2443.5700000000002</v>
      </c>
      <c r="AAZ7" s="75">
        <v>2443.7199999999998</v>
      </c>
      <c r="ABA7" s="75">
        <v>2442.2199999999998</v>
      </c>
      <c r="ABB7" s="75">
        <v>2441.66</v>
      </c>
      <c r="ABC7" s="75">
        <v>2440.77</v>
      </c>
      <c r="ABD7" s="75">
        <v>2439.64</v>
      </c>
      <c r="ABE7" s="75">
        <v>2438.16</v>
      </c>
      <c r="ABF7" s="75">
        <v>2437.41</v>
      </c>
      <c r="ABG7" s="75">
        <v>2437.1799999999998</v>
      </c>
      <c r="ABH7" s="75">
        <v>2436.27</v>
      </c>
      <c r="ABI7" s="75">
        <v>2436.29</v>
      </c>
      <c r="ABJ7" s="75">
        <v>2434.2199999999998</v>
      </c>
      <c r="ABK7" s="75">
        <v>2425.7800000000002</v>
      </c>
      <c r="ABL7" s="75">
        <v>2428.21</v>
      </c>
      <c r="ABM7" s="75">
        <v>2427.09</v>
      </c>
      <c r="ABN7" s="75">
        <v>2426.27</v>
      </c>
      <c r="ABO7" s="75">
        <v>2426.41</v>
      </c>
      <c r="ABP7" s="75">
        <v>2427.17</v>
      </c>
      <c r="ABQ7" s="75">
        <v>2426.79</v>
      </c>
      <c r="ABR7" s="75">
        <v>2427.4</v>
      </c>
      <c r="ABS7" s="75">
        <v>2427.13</v>
      </c>
      <c r="ABT7" s="75">
        <v>2428.23</v>
      </c>
      <c r="ABU7" s="75">
        <v>2428.21</v>
      </c>
      <c r="ABV7" s="75">
        <v>2428.91</v>
      </c>
      <c r="ABW7" s="75">
        <v>2430.35</v>
      </c>
      <c r="ABX7" s="75">
        <v>2432.64</v>
      </c>
      <c r="ABY7" s="75">
        <v>2432.3200000000002</v>
      </c>
      <c r="ABZ7" s="75">
        <v>2432.3200000000002</v>
      </c>
      <c r="ACA7" s="75">
        <v>2433.66</v>
      </c>
      <c r="ACB7" s="75">
        <v>2433.67</v>
      </c>
      <c r="ACC7" s="75">
        <v>2432.75</v>
      </c>
      <c r="ACD7" s="75">
        <v>2431.5100000000002</v>
      </c>
      <c r="ACE7" s="75">
        <v>2429.73</v>
      </c>
      <c r="ACF7" s="75">
        <v>2424.6799999999998</v>
      </c>
      <c r="ACG7" s="75">
        <v>2422.7800000000002</v>
      </c>
      <c r="ACH7" s="75">
        <v>2423.37</v>
      </c>
      <c r="ACI7" s="75">
        <v>2422.3000000000002</v>
      </c>
      <c r="ACJ7" s="75">
        <v>2421.0700000000002</v>
      </c>
      <c r="ACK7" s="75">
        <v>2420.19</v>
      </c>
      <c r="ACL7" s="75">
        <v>2420.08</v>
      </c>
      <c r="ACM7" s="75">
        <v>2417.73</v>
      </c>
      <c r="ACN7" s="75">
        <v>2418.9499999999998</v>
      </c>
      <c r="ACO7" s="75">
        <v>2419.09</v>
      </c>
      <c r="ACP7" s="75">
        <v>2417.71</v>
      </c>
      <c r="ACQ7" s="75">
        <v>2416.38</v>
      </c>
      <c r="ACR7" s="75">
        <v>2415.4299999999998</v>
      </c>
      <c r="ACS7" s="75">
        <v>2414.84</v>
      </c>
      <c r="ACT7" s="75">
        <v>2412.92</v>
      </c>
      <c r="ACU7" s="75">
        <v>2410.67</v>
      </c>
      <c r="ACV7" s="75">
        <v>2409.64</v>
      </c>
      <c r="ACW7" s="75">
        <v>2405.35</v>
      </c>
      <c r="ACX7" s="75">
        <v>2402.06</v>
      </c>
      <c r="ACY7" s="75">
        <v>2400.13</v>
      </c>
      <c r="ACZ7" s="75">
        <v>2396.2603425950283</v>
      </c>
      <c r="ADA7" s="75">
        <v>2395.85</v>
      </c>
      <c r="ADB7" s="75">
        <v>2397.63</v>
      </c>
      <c r="ADC7" s="75">
        <v>2398.21</v>
      </c>
      <c r="ADD7" s="75">
        <v>2398.2600000000002</v>
      </c>
      <c r="ADE7" s="75">
        <v>2398.35</v>
      </c>
      <c r="ADF7" s="75">
        <v>2397.69</v>
      </c>
      <c r="ADG7" s="75">
        <v>2395.9299999999998</v>
      </c>
      <c r="ADH7" s="75">
        <v>2395.3000000000002</v>
      </c>
      <c r="ADI7" s="75">
        <v>2394.23</v>
      </c>
      <c r="ADJ7" s="75">
        <v>2393.81</v>
      </c>
      <c r="ADK7" s="75">
        <v>2393.75</v>
      </c>
      <c r="ADL7" s="75">
        <v>2393.88</v>
      </c>
      <c r="ADM7" s="75">
        <v>2393.92</v>
      </c>
      <c r="ADN7" s="75">
        <v>2394.1799999999998</v>
      </c>
      <c r="ADO7" s="75">
        <v>2394.77</v>
      </c>
      <c r="ADP7" s="75">
        <v>2394.91</v>
      </c>
      <c r="ADQ7" s="75">
        <v>2396.2199999999998</v>
      </c>
      <c r="ADR7" s="75">
        <v>2395.4</v>
      </c>
      <c r="ADS7" s="75">
        <v>2395.4699999999998</v>
      </c>
      <c r="ADT7" s="75">
        <v>2397.19</v>
      </c>
      <c r="ADU7" s="75">
        <v>2398.38</v>
      </c>
      <c r="ADV7" s="75">
        <v>2398.42</v>
      </c>
      <c r="ADW7" s="75">
        <v>2398.69</v>
      </c>
      <c r="ADX7" s="75">
        <v>2396.9299999999998</v>
      </c>
      <c r="ADY7" s="75">
        <v>2396.35</v>
      </c>
      <c r="ADZ7" s="75">
        <v>2395.23</v>
      </c>
      <c r="AEA7" s="75">
        <v>2394.6799999999998</v>
      </c>
      <c r="AEB7" s="75">
        <v>2394.0300000000002</v>
      </c>
      <c r="AEC7" s="75">
        <v>2393.84</v>
      </c>
      <c r="AED7" s="75">
        <v>2392.77</v>
      </c>
      <c r="AEE7" s="75">
        <v>2392.4499999999998</v>
      </c>
      <c r="AEF7" s="75">
        <v>2391.64</v>
      </c>
      <c r="AEG7" s="75">
        <v>2390.79</v>
      </c>
      <c r="AEH7" s="75">
        <v>2391.14</v>
      </c>
      <c r="AEI7" s="75">
        <v>2391.58</v>
      </c>
      <c r="AEJ7" s="75">
        <v>2391.46</v>
      </c>
      <c r="AEK7" s="75">
        <v>2391.4499999999998</v>
      </c>
      <c r="AEL7" s="75">
        <v>2392.7600000000002</v>
      </c>
      <c r="AEM7" s="75">
        <v>2392.9299999999998</v>
      </c>
      <c r="AEN7" s="75">
        <v>2393.9299999999998</v>
      </c>
      <c r="AEO7" s="75">
        <v>2396.6799999999998</v>
      </c>
      <c r="AEP7" s="75">
        <v>2394.17</v>
      </c>
      <c r="AEQ7" s="75">
        <v>2394.15</v>
      </c>
      <c r="AER7" s="75">
        <v>2393.52</v>
      </c>
      <c r="AES7" s="75">
        <v>2394.96</v>
      </c>
      <c r="AET7" s="75">
        <v>2395.9</v>
      </c>
      <c r="AEU7" s="75">
        <v>2397.0700000000002</v>
      </c>
      <c r="AEV7" s="75">
        <v>2397.8200000000002</v>
      </c>
      <c r="AEW7" s="75">
        <v>2398.64</v>
      </c>
      <c r="AEX7" s="75">
        <v>2401.65</v>
      </c>
      <c r="AEY7" s="75">
        <v>2402.86</v>
      </c>
      <c r="AEZ7" s="75">
        <v>2402.14</v>
      </c>
      <c r="AFA7" s="75">
        <v>2402.67</v>
      </c>
      <c r="AFB7" s="75">
        <v>2402.19</v>
      </c>
      <c r="AFC7" s="75">
        <v>2402.6</v>
      </c>
      <c r="AFD7" s="75">
        <v>2402.1</v>
      </c>
      <c r="AFE7" s="75">
        <v>2402.94</v>
      </c>
      <c r="AFF7" s="75">
        <v>2402.06</v>
      </c>
      <c r="AFG7" s="75">
        <v>2401.85</v>
      </c>
      <c r="AFH7" s="75">
        <v>2401.46</v>
      </c>
      <c r="AFI7" s="75">
        <v>2400.4899999999998</v>
      </c>
      <c r="AFJ7" s="75">
        <v>2401</v>
      </c>
      <c r="AFK7" s="75">
        <v>2401.3000000000002</v>
      </c>
      <c r="AFL7" s="75">
        <v>2404.0500000000002</v>
      </c>
      <c r="AFM7" s="75">
        <v>2405.65</v>
      </c>
      <c r="AFN7" s="75">
        <v>2405.92</v>
      </c>
      <c r="AFO7" s="75">
        <v>2408.41</v>
      </c>
      <c r="AFP7" s="75">
        <v>2410.9499999999998</v>
      </c>
      <c r="AFQ7" s="75">
        <v>2411.5100000000002</v>
      </c>
      <c r="AFR7" s="75">
        <v>2410.8200000000002</v>
      </c>
      <c r="AFS7" s="75">
        <v>2410.38</v>
      </c>
      <c r="AFT7" s="75">
        <v>2410.0700000000002</v>
      </c>
      <c r="AFU7" s="75">
        <v>2409.04</v>
      </c>
      <c r="AFV7" s="75">
        <v>2409.8000000000002</v>
      </c>
      <c r="AFW7" s="75">
        <v>2409.73</v>
      </c>
      <c r="AFX7" s="75">
        <v>2409.9499999999998</v>
      </c>
      <c r="AFY7" s="75">
        <v>2411.27</v>
      </c>
      <c r="AFZ7" s="75">
        <v>2412.04</v>
      </c>
      <c r="AGA7" s="75">
        <v>2412.8000000000002</v>
      </c>
      <c r="AGB7" s="75">
        <v>2414.29</v>
      </c>
      <c r="AGC7" s="75">
        <v>2414.4499999999998</v>
      </c>
      <c r="AGD7" s="75">
        <v>2414.54</v>
      </c>
      <c r="AGE7" s="75">
        <v>2415.21</v>
      </c>
      <c r="AGF7" s="75">
        <v>2418.64</v>
      </c>
      <c r="AGG7" s="75">
        <v>2423.66</v>
      </c>
      <c r="AGH7" s="75">
        <v>2426.54</v>
      </c>
      <c r="AGI7" s="75">
        <v>2441.23</v>
      </c>
      <c r="AGJ7" s="75">
        <v>2450.98</v>
      </c>
      <c r="AGK7" s="75">
        <v>2454.0500000000002</v>
      </c>
      <c r="AGL7" s="75">
        <v>2460.9</v>
      </c>
      <c r="AGM7" s="75">
        <v>2464.61</v>
      </c>
      <c r="AGN7" s="75">
        <v>2464.44</v>
      </c>
      <c r="AGO7" s="75">
        <v>2463.29</v>
      </c>
      <c r="AGP7" s="75">
        <v>2462.8200000000002</v>
      </c>
      <c r="AGQ7" s="75">
        <v>2462.7800000000002</v>
      </c>
      <c r="AGR7" s="75">
        <v>2462.84</v>
      </c>
      <c r="AGS7" s="75">
        <v>2463.15</v>
      </c>
      <c r="AGT7" s="75">
        <v>2463.46</v>
      </c>
      <c r="AGU7" s="75">
        <v>2463.3089496139442</v>
      </c>
      <c r="AGV7" s="75">
        <v>2463.1999999999998</v>
      </c>
      <c r="AGW7" s="75">
        <v>2461.66</v>
      </c>
      <c r="AGX7" s="75">
        <v>2461.6</v>
      </c>
      <c r="AGY7" s="75">
        <v>2461.17</v>
      </c>
      <c r="AGZ7" s="75">
        <v>2461.1999999999998</v>
      </c>
      <c r="AHA7" s="75">
        <v>2461.2800000000002</v>
      </c>
      <c r="AHB7" s="75">
        <v>2461.66</v>
      </c>
      <c r="AHC7" s="75">
        <v>2463.2399999999998</v>
      </c>
      <c r="AHD7" s="75">
        <v>2463.02</v>
      </c>
      <c r="AHE7" s="75">
        <v>2464.84</v>
      </c>
      <c r="AHF7" s="75">
        <v>2464.0500000000002</v>
      </c>
      <c r="AHG7" s="75">
        <v>2464.44</v>
      </c>
      <c r="AHH7" s="75">
        <v>2463.61</v>
      </c>
      <c r="AHI7" s="75">
        <v>2463.25</v>
      </c>
      <c r="AHJ7" s="75">
        <v>2462.5100000000002</v>
      </c>
      <c r="AHK7" s="75">
        <v>2460.5700000000002</v>
      </c>
      <c r="AHL7" s="75">
        <v>2457.5300000000002</v>
      </c>
      <c r="AHM7" s="75">
        <v>2456.4499999999998</v>
      </c>
      <c r="AHN7" s="75">
        <v>2456.0500000000002</v>
      </c>
      <c r="AHO7" s="75">
        <v>2455.5</v>
      </c>
      <c r="AHP7" s="75">
        <v>2455.6999999999998</v>
      </c>
      <c r="AHQ7" s="75">
        <v>2455.9899999999998</v>
      </c>
      <c r="AHR7" s="75">
        <v>2455.9899999999998</v>
      </c>
      <c r="AHS7" s="75">
        <v>2455.9899999999998</v>
      </c>
      <c r="AHT7" s="75">
        <v>2458.2199999999998</v>
      </c>
      <c r="AHU7" s="75">
        <v>2458.64</v>
      </c>
      <c r="AHV7" s="75">
        <v>2460.0700000000002</v>
      </c>
      <c r="AHW7" s="75">
        <v>2463.71</v>
      </c>
      <c r="AHX7" s="75">
        <v>2464.56</v>
      </c>
      <c r="AHY7" s="75">
        <v>2464.56</v>
      </c>
      <c r="AHZ7" s="75">
        <v>2464.56</v>
      </c>
      <c r="AIA7" s="75">
        <v>2467.7600000000002</v>
      </c>
      <c r="AIB7" s="75">
        <v>2468.94</v>
      </c>
      <c r="AIC7" s="75">
        <v>2468.38</v>
      </c>
      <c r="AID7" s="75">
        <v>2469.36</v>
      </c>
      <c r="AIE7" s="75">
        <v>2469.79</v>
      </c>
      <c r="AIF7" s="75">
        <v>2472.1799999999998</v>
      </c>
      <c r="AIG7" s="75">
        <v>2472.73</v>
      </c>
      <c r="AIH7" s="75">
        <v>2473.65</v>
      </c>
      <c r="AII7" s="75">
        <v>2473.4299999999998</v>
      </c>
      <c r="AIJ7" s="75">
        <v>2472.9899999999998</v>
      </c>
      <c r="AIK7" s="75">
        <v>2473.44</v>
      </c>
      <c r="AIL7" s="75">
        <v>2473.83</v>
      </c>
      <c r="AIM7" s="75">
        <v>2475.52</v>
      </c>
      <c r="AIN7" s="75">
        <v>2476.2399999999998</v>
      </c>
      <c r="AIO7" s="75">
        <v>2479.46</v>
      </c>
      <c r="AIP7" s="75">
        <v>2480.81</v>
      </c>
      <c r="AIQ7" s="75">
        <v>2483.89</v>
      </c>
      <c r="AIR7" s="75">
        <v>2487.13</v>
      </c>
      <c r="AIS7" s="75">
        <v>2493.35</v>
      </c>
      <c r="AIT7" s="75">
        <v>2497.65</v>
      </c>
      <c r="AIU7" s="75">
        <v>2500.8200000000002</v>
      </c>
      <c r="AIV7" s="75">
        <v>2503.41</v>
      </c>
      <c r="AIW7" s="75">
        <v>2511.2199999999998</v>
      </c>
      <c r="AIX7" s="75">
        <v>2515.2199999999998</v>
      </c>
      <c r="AIY7" s="75">
        <v>2521.27</v>
      </c>
      <c r="AIZ7" s="75">
        <v>2523.1</v>
      </c>
      <c r="AJA7" s="75">
        <v>2533.9499999999998</v>
      </c>
      <c r="AJB7" s="75">
        <v>2538.38</v>
      </c>
      <c r="AJC7" s="75">
        <v>2545.29</v>
      </c>
      <c r="AJD7" s="75">
        <v>2552.13</v>
      </c>
      <c r="AJE7" s="75">
        <v>2550.04</v>
      </c>
      <c r="AJF7" s="75">
        <v>2564.4</v>
      </c>
      <c r="AJG7" s="75">
        <v>2567.2600000000002</v>
      </c>
      <c r="AJH7" s="75">
        <v>2568.08</v>
      </c>
      <c r="AJI7" s="75">
        <v>2567.15</v>
      </c>
      <c r="AJJ7" s="75">
        <v>2566.33</v>
      </c>
      <c r="AJK7" s="75">
        <v>2565.9899999999998</v>
      </c>
      <c r="AJL7" s="75">
        <v>2564.87</v>
      </c>
      <c r="AJM7" s="75">
        <v>2563.77</v>
      </c>
      <c r="AJN7" s="75">
        <v>2563.84</v>
      </c>
      <c r="AJO7" s="75">
        <v>2564.65</v>
      </c>
      <c r="AJP7" s="75">
        <v>2564.9</v>
      </c>
      <c r="AJQ7" s="75">
        <v>2564.9</v>
      </c>
      <c r="AJR7" s="75">
        <v>2562.9</v>
      </c>
      <c r="AJS7" s="75">
        <v>2564.2399999999998</v>
      </c>
      <c r="AJT7" s="75">
        <v>2563.79</v>
      </c>
      <c r="AJU7" s="75">
        <v>2563.7800000000002</v>
      </c>
      <c r="AJV7" s="75">
        <v>2563.67</v>
      </c>
      <c r="AJW7" s="75">
        <v>2563.66</v>
      </c>
      <c r="AJX7" s="75">
        <v>2563.94</v>
      </c>
      <c r="AJY7" s="75">
        <v>2564.15</v>
      </c>
      <c r="AJZ7" s="75">
        <v>2564.5500000000002</v>
      </c>
      <c r="AKA7" s="75">
        <v>2564.44</v>
      </c>
      <c r="AKB7" s="75">
        <v>2564.89</v>
      </c>
      <c r="AKC7" s="75">
        <v>2565.7399999999998</v>
      </c>
      <c r="AKD7" s="75">
        <v>2565.9</v>
      </c>
      <c r="AKE7" s="75">
        <v>2565.73</v>
      </c>
      <c r="AKF7" s="75">
        <v>2566.89</v>
      </c>
      <c r="AKG7" s="75">
        <v>2567.17</v>
      </c>
      <c r="AKH7" s="75">
        <v>2568.67</v>
      </c>
      <c r="AKI7" s="75">
        <v>2568.85</v>
      </c>
      <c r="AKJ7" s="75">
        <v>2569.63</v>
      </c>
      <c r="AKK7" s="75">
        <v>2572.5</v>
      </c>
      <c r="AKL7" s="75">
        <v>2574.65</v>
      </c>
      <c r="AKM7" s="75">
        <v>2577.23</v>
      </c>
      <c r="AKN7" s="75">
        <v>2580.79</v>
      </c>
      <c r="AKO7" s="75">
        <v>2586.33</v>
      </c>
      <c r="AKP7" s="75">
        <v>2590.6799999999998</v>
      </c>
      <c r="AKQ7" s="75">
        <v>2596.89</v>
      </c>
      <c r="AKR7" s="75">
        <v>2603.25</v>
      </c>
      <c r="AKS7" s="75">
        <v>2605.84</v>
      </c>
      <c r="AKT7" s="75">
        <v>2618.94</v>
      </c>
      <c r="AKU7" s="75">
        <v>2627.04</v>
      </c>
      <c r="AKV7" s="75">
        <v>2632.53</v>
      </c>
      <c r="AKW7" s="75">
        <v>2639.21</v>
      </c>
      <c r="AKX7" s="75">
        <v>2634.19</v>
      </c>
      <c r="AKY7" s="75">
        <v>2632.9</v>
      </c>
      <c r="AKZ7" s="75">
        <v>2634.5</v>
      </c>
      <c r="ALA7" s="75">
        <v>2634.4</v>
      </c>
      <c r="ALB7" s="75">
        <v>2634.26</v>
      </c>
      <c r="ALC7" s="75">
        <v>2634.83</v>
      </c>
      <c r="ALD7" s="75">
        <v>2635</v>
      </c>
      <c r="ALE7" s="75">
        <v>2634.99</v>
      </c>
      <c r="ALF7" s="75">
        <v>2635.88</v>
      </c>
      <c r="ALG7" s="75">
        <v>2636.78</v>
      </c>
      <c r="ALH7" s="75">
        <v>2636.67</v>
      </c>
      <c r="ALI7" s="75">
        <v>2637.63</v>
      </c>
      <c r="ALJ7" s="75">
        <v>2638.03</v>
      </c>
      <c r="ALK7" s="75">
        <v>2639.86</v>
      </c>
      <c r="ALL7" s="75">
        <v>2642.01</v>
      </c>
      <c r="ALM7" s="75">
        <v>2641.33</v>
      </c>
      <c r="ALN7" s="75">
        <v>2642.81</v>
      </c>
      <c r="ALO7" s="75">
        <v>2642.92</v>
      </c>
      <c r="ALP7" s="75">
        <v>2643.69</v>
      </c>
      <c r="ALQ7" s="75">
        <v>2648.02</v>
      </c>
      <c r="ALR7" s="75">
        <v>2653.25</v>
      </c>
      <c r="ALS7" s="75">
        <v>2650.55</v>
      </c>
      <c r="ALT7" s="75">
        <v>2657.97</v>
      </c>
      <c r="ALU7" s="75">
        <v>2663.98</v>
      </c>
      <c r="ALV7" s="75">
        <v>2666.36</v>
      </c>
      <c r="ALW7" s="75">
        <v>2666.72</v>
      </c>
      <c r="ALX7" s="75">
        <v>2666.14</v>
      </c>
      <c r="ALY7" s="75">
        <v>2665.73</v>
      </c>
      <c r="ALZ7" s="75">
        <v>2662.86</v>
      </c>
      <c r="AMA7" s="75">
        <v>2660.12</v>
      </c>
      <c r="AMB7" s="75">
        <v>2655.96</v>
      </c>
      <c r="AMC7" s="75">
        <v>2650.55</v>
      </c>
      <c r="AMD7" s="75">
        <v>2648.87</v>
      </c>
      <c r="AME7" s="75">
        <v>2646.3</v>
      </c>
      <c r="AMF7" s="75">
        <v>2640.31</v>
      </c>
      <c r="AMG7" s="75">
        <v>2636</v>
      </c>
      <c r="AMH7" s="75">
        <v>2632.72</v>
      </c>
      <c r="AMI7" s="75">
        <v>2631.65</v>
      </c>
      <c r="AMJ7" s="75">
        <v>2630.5</v>
      </c>
      <c r="AMK7" s="75">
        <v>2629.69</v>
      </c>
      <c r="AML7" s="75">
        <v>2628.7</v>
      </c>
      <c r="AMM7" s="75">
        <v>2629.76</v>
      </c>
      <c r="AMN7" s="66">
        <v>2630.4</v>
      </c>
      <c r="AMO7" s="66">
        <v>2630.93</v>
      </c>
      <c r="AMP7" s="66">
        <v>2631.45</v>
      </c>
      <c r="AMQ7" s="75">
        <v>2631.58</v>
      </c>
      <c r="AMR7" s="75">
        <v>2632.53</v>
      </c>
      <c r="AMS7" s="75">
        <v>2632.52</v>
      </c>
      <c r="AMT7" s="75">
        <v>2632.71</v>
      </c>
      <c r="AMU7" s="75">
        <v>2633.79</v>
      </c>
      <c r="AMV7" s="75">
        <v>2634.97</v>
      </c>
      <c r="AMW7" s="75">
        <v>2635.25</v>
      </c>
      <c r="AMX7" s="75">
        <v>2635.11</v>
      </c>
      <c r="AMY7" s="75">
        <v>2635.29</v>
      </c>
      <c r="AMZ7" s="75">
        <v>2634.48</v>
      </c>
      <c r="ANA7" s="75">
        <v>2635.8</v>
      </c>
      <c r="ANB7" s="75">
        <v>2635.46</v>
      </c>
      <c r="ANC7" s="75">
        <v>2635.33</v>
      </c>
      <c r="AND7" s="75">
        <v>2635.34</v>
      </c>
      <c r="ANE7" s="75">
        <v>2634.79</v>
      </c>
      <c r="ANF7" s="75">
        <v>2634.8</v>
      </c>
      <c r="ANG7" s="75">
        <v>2634.44</v>
      </c>
      <c r="ANH7" s="75">
        <v>2634.61</v>
      </c>
      <c r="ANI7" s="75">
        <v>2634.3</v>
      </c>
      <c r="ANJ7" s="75">
        <v>2632.8</v>
      </c>
      <c r="ANK7" s="75">
        <v>2632.73</v>
      </c>
      <c r="ANL7" s="75">
        <v>2631</v>
      </c>
      <c r="ANM7" s="75">
        <v>2631.6</v>
      </c>
      <c r="ANN7" s="75">
        <v>2631.54</v>
      </c>
      <c r="ANO7" s="75">
        <v>2631.91</v>
      </c>
      <c r="ANP7" s="75">
        <v>2631.41</v>
      </c>
      <c r="ANQ7" s="75">
        <v>2631.25</v>
      </c>
      <c r="ANR7" s="75">
        <v>2630.86</v>
      </c>
      <c r="ANS7" s="75">
        <v>2631.37</v>
      </c>
      <c r="ANT7" s="75">
        <v>2631.17</v>
      </c>
      <c r="ANU7" s="75">
        <v>2631.28</v>
      </c>
      <c r="ANV7" s="75">
        <v>2631.53</v>
      </c>
      <c r="ANW7" s="75">
        <v>2631.51</v>
      </c>
      <c r="ANX7" s="75">
        <v>2631.43</v>
      </c>
      <c r="ANY7" s="75">
        <v>2632.08</v>
      </c>
      <c r="ANZ7" s="75">
        <v>2632</v>
      </c>
      <c r="AOA7" s="75">
        <v>2631.95</v>
      </c>
      <c r="AOB7" s="75">
        <v>2631.58</v>
      </c>
      <c r="AOC7" s="75">
        <v>2631.3</v>
      </c>
      <c r="AOD7" s="75">
        <v>2631.64</v>
      </c>
      <c r="AOE7" s="75">
        <v>2631.58</v>
      </c>
      <c r="AOF7" s="75">
        <v>2631.93</v>
      </c>
      <c r="AOG7" s="75">
        <v>2631.77</v>
      </c>
      <c r="AOH7" s="75">
        <v>2632.18</v>
      </c>
      <c r="AOI7" s="75">
        <v>2633.38</v>
      </c>
      <c r="AOJ7" s="75">
        <v>2635.13</v>
      </c>
      <c r="AOK7" s="75">
        <v>2636.4</v>
      </c>
      <c r="AOL7" s="75">
        <v>2635.94</v>
      </c>
      <c r="AOM7" s="75">
        <v>2637.12</v>
      </c>
      <c r="AON7" s="75">
        <v>2638.33</v>
      </c>
      <c r="AOO7" s="75">
        <v>2637.96</v>
      </c>
      <c r="AOP7" s="75">
        <v>2639.99</v>
      </c>
      <c r="AOQ7" s="75">
        <v>2639.51</v>
      </c>
      <c r="AOR7" s="75">
        <v>2642.42</v>
      </c>
      <c r="AOS7" s="75">
        <v>2642.78</v>
      </c>
      <c r="AOT7" s="75">
        <v>2643.07</v>
      </c>
      <c r="AOU7" s="75">
        <v>2642.95</v>
      </c>
      <c r="AOV7" s="75">
        <v>2641.58</v>
      </c>
      <c r="AOW7" s="75">
        <v>2641.72</v>
      </c>
      <c r="AOX7" s="75">
        <v>2642.23</v>
      </c>
      <c r="AOY7" s="75">
        <v>2642.76</v>
      </c>
      <c r="AOZ7" s="75">
        <v>2642.43</v>
      </c>
      <c r="APA7" s="75">
        <v>2642.01</v>
      </c>
      <c r="APB7" s="75">
        <v>2642.7</v>
      </c>
      <c r="APC7" s="75">
        <v>2643.22</v>
      </c>
      <c r="APD7" s="75">
        <v>2644.04</v>
      </c>
      <c r="APE7" s="75">
        <v>2645.21</v>
      </c>
      <c r="APF7" s="75">
        <v>2646.21</v>
      </c>
      <c r="APG7" s="75">
        <v>2647.18</v>
      </c>
      <c r="APH7" s="75">
        <v>2647.76</v>
      </c>
      <c r="API7" s="75">
        <v>2647.1</v>
      </c>
      <c r="APJ7" s="76">
        <v>2647.34</v>
      </c>
      <c r="APK7" s="76">
        <v>2647.27</v>
      </c>
      <c r="APL7" s="76">
        <v>2647.69</v>
      </c>
      <c r="APM7" s="76">
        <v>2647.83</v>
      </c>
      <c r="APN7" s="76">
        <v>2648.29</v>
      </c>
      <c r="APO7" s="76">
        <v>2648.73</v>
      </c>
      <c r="APP7" s="76">
        <v>2649.35</v>
      </c>
      <c r="APQ7" s="76">
        <v>2650.3</v>
      </c>
      <c r="APR7" s="76">
        <v>2650.87</v>
      </c>
      <c r="APS7" s="76">
        <v>2651.04</v>
      </c>
      <c r="APT7" s="76">
        <v>2651.72</v>
      </c>
      <c r="APU7" s="76">
        <v>2652.13</v>
      </c>
      <c r="APV7" s="76">
        <v>2651.87</v>
      </c>
      <c r="APW7" s="76">
        <v>2652.43</v>
      </c>
      <c r="APX7" s="76">
        <v>2653.14</v>
      </c>
      <c r="APY7" s="76">
        <v>2653.87</v>
      </c>
      <c r="APZ7" s="76">
        <v>2654.41</v>
      </c>
      <c r="AQA7" s="76">
        <v>2655.19</v>
      </c>
      <c r="AQB7" s="76">
        <v>2656.05</v>
      </c>
      <c r="AQC7" s="76">
        <v>2656.1</v>
      </c>
      <c r="AQD7" s="76">
        <v>2656.18</v>
      </c>
      <c r="AQE7" s="76">
        <v>2657.02</v>
      </c>
      <c r="AQF7" s="76">
        <v>2657.31</v>
      </c>
      <c r="AQG7" s="76">
        <v>2657.07</v>
      </c>
      <c r="AQH7" s="76">
        <v>2657.51</v>
      </c>
      <c r="AQI7" s="76">
        <v>2657.47</v>
      </c>
      <c r="AQJ7" s="76">
        <v>2657.76</v>
      </c>
      <c r="AQK7" s="76">
        <v>2657.92</v>
      </c>
      <c r="AQL7" s="76">
        <v>2658.24</v>
      </c>
      <c r="AQM7" s="76">
        <v>2658.11</v>
      </c>
      <c r="AQN7" s="76">
        <v>2658.65</v>
      </c>
      <c r="AQO7" s="76">
        <v>2658.59</v>
      </c>
      <c r="AQP7" s="76">
        <v>2659.07</v>
      </c>
      <c r="AQQ7" s="76">
        <v>2659.34</v>
      </c>
      <c r="AQR7" s="76">
        <v>2659.5</v>
      </c>
      <c r="AQS7" s="76">
        <v>2660.69</v>
      </c>
      <c r="AQT7" s="76">
        <v>2660.75</v>
      </c>
      <c r="AQU7" s="76">
        <v>2662.1</v>
      </c>
      <c r="AQV7" s="76">
        <v>2661.76</v>
      </c>
      <c r="AQW7" s="76">
        <v>2662.9</v>
      </c>
      <c r="AQX7" s="76">
        <v>2663.58</v>
      </c>
      <c r="AQY7" s="76">
        <v>2663.67</v>
      </c>
      <c r="AQZ7" s="76">
        <v>2664.1</v>
      </c>
      <c r="ARA7" s="76">
        <v>2665.32</v>
      </c>
      <c r="ARB7" s="76">
        <v>2665.04</v>
      </c>
      <c r="ARC7" s="76">
        <v>2665.62</v>
      </c>
      <c r="ARD7" s="76">
        <v>2666</v>
      </c>
      <c r="ARE7" s="76">
        <v>2666.5</v>
      </c>
      <c r="ARF7" s="76">
        <v>2666.99</v>
      </c>
      <c r="ARG7" s="76">
        <v>2665</v>
      </c>
      <c r="ARH7" s="76">
        <v>2667.12</v>
      </c>
      <c r="ARI7" s="76">
        <v>2665.94</v>
      </c>
      <c r="ARJ7" s="76">
        <v>2667.38</v>
      </c>
      <c r="ARK7" s="76">
        <v>2668.86</v>
      </c>
      <c r="ARL7" s="76">
        <v>2671.77</v>
      </c>
      <c r="ARM7" s="76">
        <v>2671.77</v>
      </c>
      <c r="ARN7" s="76">
        <v>2672.25</v>
      </c>
      <c r="ARO7" s="75">
        <v>2672.3</v>
      </c>
      <c r="ARP7" s="75">
        <v>2672.87</v>
      </c>
      <c r="ARQ7" s="75">
        <v>2672.73</v>
      </c>
      <c r="ARR7" s="75">
        <v>2672.74</v>
      </c>
      <c r="ARS7" s="75">
        <v>2673.17</v>
      </c>
      <c r="ART7" s="75">
        <v>2672.82</v>
      </c>
      <c r="ARU7" s="75">
        <v>2671.55</v>
      </c>
      <c r="ARV7" s="75">
        <v>2672.03</v>
      </c>
      <c r="ARW7" s="75">
        <v>2672.39</v>
      </c>
      <c r="ARX7" s="75">
        <v>2671.89</v>
      </c>
      <c r="ARY7" s="75">
        <v>2671.81</v>
      </c>
      <c r="ARZ7" s="75">
        <v>2672</v>
      </c>
      <c r="ASA7" s="75">
        <v>2671.81</v>
      </c>
      <c r="ASB7" s="75">
        <v>2671.53</v>
      </c>
      <c r="ASC7" s="75">
        <v>2671.62</v>
      </c>
      <c r="ASD7" s="75">
        <v>2671.79</v>
      </c>
      <c r="ASE7" s="75">
        <v>2671.58</v>
      </c>
      <c r="ASF7" s="75">
        <v>2671.57</v>
      </c>
      <c r="ASG7" s="75">
        <v>2671.25</v>
      </c>
      <c r="ASH7" s="75">
        <v>2671.12</v>
      </c>
      <c r="ASI7" s="75">
        <v>2670.65</v>
      </c>
      <c r="ASJ7" s="75">
        <v>2670.87</v>
      </c>
      <c r="ASK7" s="75">
        <v>2670.51</v>
      </c>
      <c r="ASL7" s="75">
        <v>2669.57</v>
      </c>
      <c r="ASM7" s="75">
        <v>2669.02</v>
      </c>
      <c r="ASN7" s="75">
        <v>2668.47</v>
      </c>
      <c r="ASO7" s="75">
        <v>2667.91</v>
      </c>
      <c r="ASP7" s="75">
        <v>2667.43</v>
      </c>
      <c r="ASQ7" s="75">
        <v>2666.66</v>
      </c>
      <c r="ASR7" s="75">
        <v>2667.45</v>
      </c>
      <c r="ASS7" s="75">
        <v>2667.69</v>
      </c>
      <c r="AST7" s="75">
        <v>2667.64</v>
      </c>
      <c r="ASU7" s="75">
        <v>2667.21</v>
      </c>
      <c r="ASV7" s="75">
        <v>2667.08</v>
      </c>
      <c r="ASW7" s="75">
        <v>2667.64</v>
      </c>
      <c r="ASX7" s="75">
        <v>2667.23</v>
      </c>
      <c r="ASY7" s="75">
        <v>2667.7</v>
      </c>
      <c r="ASZ7" s="75">
        <v>2668.31</v>
      </c>
      <c r="ATA7" s="75">
        <v>2669.12</v>
      </c>
      <c r="ATB7" s="75">
        <v>2669.04</v>
      </c>
      <c r="ATC7" s="75">
        <v>2670.43</v>
      </c>
      <c r="ATD7" s="75">
        <v>2669.96</v>
      </c>
      <c r="ATE7" s="75">
        <v>2670.53</v>
      </c>
      <c r="ATF7" s="75">
        <v>2671.6</v>
      </c>
      <c r="ATG7" s="75">
        <v>2674.62</v>
      </c>
      <c r="ATH7" s="75">
        <v>2676.12</v>
      </c>
      <c r="ATI7" s="75">
        <v>2679.03</v>
      </c>
      <c r="ATJ7" s="75">
        <v>2683.19</v>
      </c>
      <c r="ATK7" s="75">
        <v>2684.35</v>
      </c>
      <c r="ATL7" s="75">
        <v>2683.69</v>
      </c>
      <c r="ATM7" s="75">
        <v>2686.8</v>
      </c>
      <c r="ATN7" s="75">
        <v>2685.97</v>
      </c>
      <c r="ATO7" s="75">
        <v>2690.29</v>
      </c>
      <c r="ATP7" s="75">
        <v>2692.43</v>
      </c>
      <c r="ATQ7" s="75">
        <v>2697.83</v>
      </c>
      <c r="ATR7" s="75">
        <v>2701.17</v>
      </c>
      <c r="ATS7" s="75">
        <v>2701.11</v>
      </c>
      <c r="ATT7" s="75">
        <v>2702.31</v>
      </c>
      <c r="ATU7" s="75">
        <v>2703.24</v>
      </c>
      <c r="ATV7" s="75">
        <v>2703.39</v>
      </c>
      <c r="ATW7" s="75">
        <v>2703.61</v>
      </c>
      <c r="ATX7" s="75">
        <v>2702.87</v>
      </c>
      <c r="ATY7" s="75">
        <v>2702.33</v>
      </c>
      <c r="ATZ7" s="75">
        <v>2703.07</v>
      </c>
      <c r="AUA7" s="75">
        <v>2702.74</v>
      </c>
      <c r="AUB7" s="75">
        <v>2703.09</v>
      </c>
      <c r="AUC7" s="75">
        <v>2702.99</v>
      </c>
      <c r="AUD7" s="75">
        <v>2703.56</v>
      </c>
      <c r="AUE7" s="75">
        <v>2705.69</v>
      </c>
      <c r="AUF7" s="75">
        <v>2705.07</v>
      </c>
      <c r="AUG7" s="75">
        <v>2708.32</v>
      </c>
      <c r="AUH7" s="75">
        <v>2706.68</v>
      </c>
      <c r="AUI7" s="75">
        <v>2710.51</v>
      </c>
      <c r="AUJ7" s="75">
        <v>2714.13</v>
      </c>
      <c r="AUK7" s="75">
        <v>2715.22</v>
      </c>
      <c r="AUL7" s="75">
        <v>2717.08</v>
      </c>
      <c r="AUM7" s="75">
        <v>2719.38</v>
      </c>
      <c r="AUN7" s="75">
        <v>2720.66</v>
      </c>
      <c r="AUO7" s="75">
        <v>2720.52</v>
      </c>
      <c r="AUP7" s="75">
        <v>2721.72</v>
      </c>
      <c r="AUQ7" s="75">
        <v>2722.35</v>
      </c>
      <c r="AUR7" s="75">
        <v>2723.6</v>
      </c>
      <c r="AUS7" s="75">
        <v>2723.82</v>
      </c>
      <c r="AUT7" s="75">
        <v>2724.04</v>
      </c>
      <c r="AUU7" s="75">
        <v>2726.12</v>
      </c>
      <c r="AUV7" s="75">
        <v>2727.25</v>
      </c>
      <c r="AUW7" s="75">
        <v>2729.14</v>
      </c>
      <c r="AUX7" s="75">
        <v>2730.15</v>
      </c>
      <c r="AUY7" s="75">
        <v>2730.91</v>
      </c>
      <c r="AUZ7" s="75">
        <v>2731.72</v>
      </c>
      <c r="AVA7" s="75">
        <v>2732.43</v>
      </c>
      <c r="AVB7" s="75">
        <v>2732.72</v>
      </c>
      <c r="AVC7" s="75">
        <v>2733.25</v>
      </c>
      <c r="AVD7" s="75">
        <v>2733.28</v>
      </c>
      <c r="AVE7" s="75">
        <v>2733.53</v>
      </c>
      <c r="AVF7" s="75">
        <v>2733.52</v>
      </c>
      <c r="AVG7" s="75">
        <v>2734.33</v>
      </c>
      <c r="AVH7" s="75">
        <v>2734.92</v>
      </c>
      <c r="AVI7" s="75">
        <v>2735.88</v>
      </c>
      <c r="AVJ7" s="75">
        <v>2736.76</v>
      </c>
      <c r="AVK7" s="75">
        <v>2737.8</v>
      </c>
      <c r="AVL7" s="75">
        <v>2737.43</v>
      </c>
      <c r="AVM7" s="75">
        <v>2738.74</v>
      </c>
      <c r="AVN7" s="75">
        <v>2738.92</v>
      </c>
      <c r="AVO7" s="75">
        <v>2741.52</v>
      </c>
      <c r="AVP7" s="75">
        <v>2742.83</v>
      </c>
      <c r="AVQ7" s="75">
        <v>2742.38</v>
      </c>
      <c r="AVR7" s="75">
        <v>2744.02</v>
      </c>
      <c r="AVS7" s="75">
        <v>2746.22</v>
      </c>
      <c r="AVT7" s="75">
        <v>2747.94</v>
      </c>
      <c r="AVU7" s="75">
        <v>2748.32</v>
      </c>
      <c r="AVV7" s="75">
        <v>2748.61</v>
      </c>
      <c r="AVW7" s="75">
        <v>2749.24</v>
      </c>
      <c r="AVX7" s="75">
        <v>2749.37</v>
      </c>
      <c r="AVY7" s="75">
        <v>2750.34</v>
      </c>
      <c r="AVZ7" s="75">
        <v>2750.8</v>
      </c>
      <c r="AWA7" s="75">
        <v>2751.19</v>
      </c>
      <c r="AWB7" s="75">
        <v>2751.61</v>
      </c>
      <c r="AWC7" s="75">
        <v>2751.57</v>
      </c>
      <c r="AWD7" s="75">
        <v>2752.32</v>
      </c>
      <c r="AWE7" s="75">
        <v>2752.65</v>
      </c>
      <c r="AWF7" s="75">
        <v>2752.97</v>
      </c>
      <c r="AWG7" s="75">
        <v>2753.97</v>
      </c>
      <c r="AWH7" s="75">
        <v>2753.93</v>
      </c>
      <c r="AWI7" s="75">
        <v>2754.16</v>
      </c>
      <c r="AWJ7" s="75">
        <v>2754.15</v>
      </c>
      <c r="AWK7" s="75">
        <v>2755.28</v>
      </c>
      <c r="AWL7" s="75">
        <v>2755.56</v>
      </c>
      <c r="AWM7" s="75">
        <v>2756.26</v>
      </c>
      <c r="AWN7" s="75">
        <v>2757.29</v>
      </c>
      <c r="AWO7" s="75">
        <v>2758.39</v>
      </c>
      <c r="AWP7" s="75">
        <v>2758.95</v>
      </c>
      <c r="AWQ7" s="75">
        <v>2759.65</v>
      </c>
      <c r="AWR7" s="75">
        <v>2760.89</v>
      </c>
      <c r="AWS7" s="75">
        <v>2761.69</v>
      </c>
      <c r="AWT7" s="75">
        <v>2762.71</v>
      </c>
      <c r="AWU7" s="75">
        <v>2763.26</v>
      </c>
      <c r="AWV7" s="75">
        <v>2764.18</v>
      </c>
      <c r="AWW7" s="75">
        <v>2763.69</v>
      </c>
      <c r="AWX7" s="75">
        <v>2764.27</v>
      </c>
      <c r="AWY7" s="75">
        <v>2764.36</v>
      </c>
      <c r="AWZ7" s="75">
        <v>2765.01</v>
      </c>
      <c r="AXA7" s="75">
        <v>2766.66</v>
      </c>
      <c r="AXB7" s="75">
        <v>2766.53</v>
      </c>
      <c r="AXC7" s="75">
        <v>2766.69</v>
      </c>
      <c r="AXD7" s="75">
        <v>2767.52</v>
      </c>
      <c r="AXE7" s="75">
        <v>2768.04</v>
      </c>
      <c r="AXF7" s="75">
        <v>2768.88</v>
      </c>
      <c r="AXG7" s="75">
        <v>2769.17</v>
      </c>
      <c r="AXH7" s="75">
        <v>2769.73</v>
      </c>
      <c r="AXI7" s="75">
        <v>2770.76</v>
      </c>
      <c r="AXJ7" s="75">
        <v>2771.41</v>
      </c>
      <c r="AXK7" s="75">
        <v>2772.18</v>
      </c>
      <c r="AXL7" s="75">
        <v>2773</v>
      </c>
      <c r="AXM7" s="75">
        <v>2774.29</v>
      </c>
      <c r="AXN7" s="75">
        <v>2775.43</v>
      </c>
      <c r="AXO7" s="75">
        <v>2775.89</v>
      </c>
      <c r="AXP7" s="75">
        <v>2777.74</v>
      </c>
      <c r="AXQ7" s="75">
        <v>2776.98</v>
      </c>
      <c r="AXR7" s="75">
        <v>2779.01</v>
      </c>
      <c r="AXS7" s="75">
        <v>2779.78</v>
      </c>
      <c r="AXT7" s="75">
        <v>2780.65</v>
      </c>
      <c r="AXU7" s="75">
        <v>2781.09</v>
      </c>
      <c r="AXV7" s="75">
        <v>2781.19</v>
      </c>
      <c r="AXW7" s="75">
        <v>2781.42</v>
      </c>
      <c r="AXX7" s="75">
        <v>2781.94</v>
      </c>
      <c r="AXY7" s="75">
        <v>2781.59</v>
      </c>
      <c r="AXZ7" s="75">
        <v>2782.46</v>
      </c>
      <c r="AYA7" s="75">
        <v>2781.94</v>
      </c>
      <c r="AYB7" s="75">
        <v>2782.62</v>
      </c>
      <c r="AYC7" s="75">
        <v>2783.67</v>
      </c>
      <c r="AYD7" s="75">
        <v>2783.92</v>
      </c>
      <c r="AYE7" s="75">
        <v>2784.78</v>
      </c>
      <c r="AYF7" s="75">
        <v>2784.58</v>
      </c>
      <c r="AYG7" s="75">
        <v>2785.12</v>
      </c>
      <c r="AYH7" s="75">
        <v>2785.62</v>
      </c>
      <c r="AYI7" s="75">
        <v>2786.41</v>
      </c>
      <c r="AYJ7" s="75">
        <v>2787.28</v>
      </c>
      <c r="AYK7" s="75">
        <v>2788.46</v>
      </c>
      <c r="AYL7" s="75">
        <v>2788.91</v>
      </c>
      <c r="AYM7" s="75">
        <v>2788.93</v>
      </c>
      <c r="AYN7" s="75">
        <v>2789.53</v>
      </c>
      <c r="AYO7" s="75">
        <v>2790.65</v>
      </c>
      <c r="AYP7" s="75">
        <v>2790.25</v>
      </c>
      <c r="AYQ7" s="75">
        <v>2791.57</v>
      </c>
      <c r="AYR7" s="75">
        <v>2791.49</v>
      </c>
      <c r="AYS7" s="75">
        <v>2792.5</v>
      </c>
      <c r="AYT7" s="75">
        <v>2793.39</v>
      </c>
      <c r="AYU7" s="75">
        <v>2794.64</v>
      </c>
      <c r="AYV7" s="75">
        <v>2795.61</v>
      </c>
      <c r="AYW7" s="75">
        <v>2796.8</v>
      </c>
      <c r="AYX7" s="75">
        <v>2798.23</v>
      </c>
      <c r="AYY7" s="75">
        <v>2799.88</v>
      </c>
      <c r="AYZ7" s="75">
        <v>2799.62</v>
      </c>
      <c r="AZA7" s="75">
        <v>2801.77</v>
      </c>
      <c r="AZB7" s="75">
        <v>2801.2</v>
      </c>
      <c r="AZC7" s="75">
        <v>2803.58</v>
      </c>
      <c r="AZD7" s="75">
        <v>2805.41</v>
      </c>
      <c r="AZE7" s="75">
        <v>2804.74</v>
      </c>
      <c r="AZF7" s="75">
        <v>2806.96</v>
      </c>
      <c r="AZG7" s="75">
        <v>2805.97</v>
      </c>
      <c r="AZH7" s="75">
        <v>2808.78</v>
      </c>
      <c r="AZI7" s="75">
        <v>2807.59</v>
      </c>
      <c r="AZJ7" s="75">
        <v>2809.64</v>
      </c>
      <c r="AZK7" s="75">
        <v>2808.97</v>
      </c>
      <c r="AZL7" s="75">
        <v>2810.94</v>
      </c>
      <c r="AZM7" s="75">
        <v>2811.69</v>
      </c>
      <c r="AZN7" s="75">
        <v>2813.32</v>
      </c>
      <c r="AZO7" s="75">
        <v>2813.22</v>
      </c>
      <c r="AZP7" s="75">
        <v>2817.01</v>
      </c>
      <c r="AZQ7" s="75">
        <v>2817.61</v>
      </c>
      <c r="AZR7" s="75">
        <v>2819.18</v>
      </c>
      <c r="AZS7" s="75">
        <v>2819.86</v>
      </c>
      <c r="AZT7" s="75">
        <v>2819.57</v>
      </c>
      <c r="AZU7" s="75">
        <v>2819.91</v>
      </c>
      <c r="AZV7" s="75">
        <v>2820.59</v>
      </c>
      <c r="AZW7" s="75">
        <v>2823.14</v>
      </c>
      <c r="AZX7" s="75">
        <v>2821.08</v>
      </c>
      <c r="AZY7" s="75">
        <v>2822.98</v>
      </c>
      <c r="AZZ7" s="75">
        <v>2823.89</v>
      </c>
      <c r="BAA7" s="75">
        <v>2824.16</v>
      </c>
      <c r="BAB7" s="75">
        <v>2826.6</v>
      </c>
      <c r="BAC7" s="75">
        <v>2826.14</v>
      </c>
      <c r="BAD7" s="75">
        <v>2828.11</v>
      </c>
      <c r="BAE7" s="75">
        <v>2830.37</v>
      </c>
      <c r="BAF7" s="75">
        <v>2829.7</v>
      </c>
      <c r="BAG7" s="75">
        <v>2832.64</v>
      </c>
      <c r="BAH7" s="75">
        <v>2832.22</v>
      </c>
      <c r="BAI7" s="75">
        <v>2834.88</v>
      </c>
      <c r="BAJ7" s="75">
        <v>2834.5</v>
      </c>
      <c r="BAK7" s="75">
        <v>2839.25</v>
      </c>
      <c r="BAL7" s="75">
        <v>2841.23</v>
      </c>
      <c r="BAM7" s="75">
        <v>2841.3</v>
      </c>
      <c r="BAN7" s="75">
        <v>2842.07</v>
      </c>
      <c r="BAO7" s="75">
        <v>2842.11</v>
      </c>
      <c r="BAP7" s="75">
        <v>2843.93</v>
      </c>
      <c r="BAQ7" s="75">
        <v>2844.58</v>
      </c>
      <c r="BAR7" s="75">
        <v>2844.42</v>
      </c>
      <c r="BAS7" s="75">
        <v>2845.28</v>
      </c>
      <c r="BAT7" s="75">
        <v>2844.7</v>
      </c>
      <c r="BAU7" s="75">
        <v>2845.8</v>
      </c>
      <c r="BAV7" s="75">
        <v>2846.12</v>
      </c>
      <c r="BAW7" s="75">
        <v>2846.09</v>
      </c>
      <c r="BAX7" s="75">
        <v>2846.32</v>
      </c>
      <c r="BAY7" s="75">
        <v>2846.32</v>
      </c>
      <c r="BAZ7" s="75">
        <v>2846.25</v>
      </c>
      <c r="BBA7" s="75">
        <v>2847.44</v>
      </c>
      <c r="BBB7" s="75">
        <v>2847.41</v>
      </c>
      <c r="BBC7" s="75">
        <v>2848.45</v>
      </c>
      <c r="BBD7" s="75">
        <v>2847.99</v>
      </c>
      <c r="BBE7" s="75">
        <v>2848.51</v>
      </c>
      <c r="BBF7" s="75">
        <v>2849.9</v>
      </c>
      <c r="BBG7" s="75">
        <v>2849.35</v>
      </c>
      <c r="BBH7" s="75">
        <v>2850.19</v>
      </c>
      <c r="BBI7" s="75">
        <v>2850.89</v>
      </c>
      <c r="BBJ7" s="75">
        <v>2851.41</v>
      </c>
      <c r="BBK7" s="66">
        <v>2851.71</v>
      </c>
      <c r="BBL7" s="66">
        <v>2852.12</v>
      </c>
      <c r="BBM7" s="66">
        <v>2853.17</v>
      </c>
      <c r="BBN7" s="66">
        <v>2852.83</v>
      </c>
      <c r="BBO7" s="66">
        <v>2852.94</v>
      </c>
      <c r="BBP7" s="66">
        <v>2853.26</v>
      </c>
      <c r="BBQ7" s="66">
        <v>2853.37</v>
      </c>
      <c r="BBR7" s="66">
        <v>2853.43</v>
      </c>
      <c r="BBS7" s="66">
        <v>2853.4</v>
      </c>
      <c r="BBT7" s="66">
        <v>2853.67</v>
      </c>
      <c r="BBU7" s="66">
        <v>2853.85</v>
      </c>
      <c r="BBV7" s="66">
        <v>2854.21</v>
      </c>
      <c r="BBW7" s="66">
        <v>2854.69</v>
      </c>
      <c r="BBX7" s="66">
        <v>2854.77</v>
      </c>
      <c r="BBY7" s="66">
        <v>2853.98</v>
      </c>
      <c r="BBZ7" s="66">
        <v>2854.48</v>
      </c>
      <c r="BCA7" s="66">
        <v>2854.35</v>
      </c>
      <c r="BCB7" s="66">
        <v>2854.58</v>
      </c>
      <c r="BCC7" s="66">
        <v>2854.35</v>
      </c>
      <c r="BCD7" s="66">
        <v>2854.5</v>
      </c>
      <c r="BCE7" s="66">
        <v>2854.46</v>
      </c>
      <c r="BCF7" s="66">
        <v>2855.05</v>
      </c>
      <c r="BCG7" s="66">
        <v>2854.47</v>
      </c>
      <c r="BCH7" s="66">
        <v>2853.64</v>
      </c>
      <c r="BCI7" s="66">
        <v>2854.4</v>
      </c>
      <c r="BCJ7" s="66">
        <v>2854.07</v>
      </c>
      <c r="BCK7" s="66">
        <v>2854.72</v>
      </c>
      <c r="BCL7" s="66">
        <v>2854.74</v>
      </c>
      <c r="BCM7" s="66">
        <v>2854.92</v>
      </c>
      <c r="BCN7" s="66">
        <v>2854.7</v>
      </c>
      <c r="BCO7" s="66">
        <v>2854.58</v>
      </c>
      <c r="BCP7" s="66">
        <v>2854.61</v>
      </c>
      <c r="BCQ7" s="66">
        <v>2854.92</v>
      </c>
      <c r="BCR7" s="66">
        <v>2854.72</v>
      </c>
      <c r="BCS7" s="66">
        <v>2854.45</v>
      </c>
      <c r="BCT7" s="66">
        <v>2854.3</v>
      </c>
      <c r="BCU7" s="66">
        <v>2853.5</v>
      </c>
      <c r="BCV7" s="66">
        <v>2853.47</v>
      </c>
      <c r="BCW7" s="66">
        <v>2852.76</v>
      </c>
      <c r="BCX7" s="66">
        <v>2853.15</v>
      </c>
      <c r="BCY7" s="66">
        <v>2852.85</v>
      </c>
      <c r="BCZ7" s="66">
        <v>2852.88</v>
      </c>
      <c r="BDA7" s="66">
        <v>2852.33</v>
      </c>
      <c r="BDB7" s="66">
        <v>2852.81</v>
      </c>
      <c r="BDC7" s="66">
        <v>2852.85</v>
      </c>
      <c r="BDD7" s="66">
        <v>2852.71</v>
      </c>
      <c r="BDE7" s="66">
        <v>2852.41</v>
      </c>
      <c r="BDF7" s="66">
        <v>2851.99</v>
      </c>
      <c r="BDG7" s="66">
        <v>2851.69</v>
      </c>
      <c r="BDH7" s="66">
        <v>2851.27</v>
      </c>
      <c r="BDI7" s="66">
        <v>2850.84</v>
      </c>
      <c r="BDJ7" s="66">
        <v>2850.57</v>
      </c>
      <c r="BDK7" s="66">
        <v>2849.83</v>
      </c>
      <c r="BDL7" s="66">
        <v>2850.22</v>
      </c>
      <c r="BDM7" s="66">
        <v>2850.13</v>
      </c>
      <c r="BDN7" s="66">
        <v>2850.35</v>
      </c>
      <c r="BDO7" s="66">
        <v>2849.89</v>
      </c>
      <c r="BDP7" s="66">
        <v>2849.48</v>
      </c>
      <c r="BDQ7" s="66">
        <v>2849.73</v>
      </c>
      <c r="BDR7" s="66">
        <v>2849.92</v>
      </c>
      <c r="BDS7" s="66">
        <v>2849.87</v>
      </c>
      <c r="BDT7" s="66">
        <v>2849.6</v>
      </c>
      <c r="BDU7" s="66">
        <v>2849.74</v>
      </c>
      <c r="BDV7" s="66">
        <v>2848.94</v>
      </c>
      <c r="BDW7" s="66">
        <v>2849.59</v>
      </c>
      <c r="BDX7" s="66">
        <v>2849.59</v>
      </c>
      <c r="BDY7" s="66">
        <v>2849.51</v>
      </c>
      <c r="BDZ7" s="66">
        <v>2849.66</v>
      </c>
      <c r="BEA7" s="77">
        <v>2849.43</v>
      </c>
      <c r="BEB7" s="77">
        <v>2849.69</v>
      </c>
      <c r="BEC7" s="77">
        <v>2849.46</v>
      </c>
      <c r="BED7" s="77">
        <v>2849.26</v>
      </c>
      <c r="BEE7" s="77">
        <v>2849.33</v>
      </c>
      <c r="BEF7" s="77">
        <v>2849.37</v>
      </c>
      <c r="BEG7" s="77">
        <v>2849.51</v>
      </c>
      <c r="BEH7" s="77">
        <v>2850.01</v>
      </c>
      <c r="BEI7" s="77">
        <v>2849.65</v>
      </c>
      <c r="BEJ7" s="77">
        <v>2849.56</v>
      </c>
      <c r="BEK7" s="77">
        <v>2849.92</v>
      </c>
      <c r="BEL7" s="77">
        <v>2849.75</v>
      </c>
      <c r="BEM7" s="77">
        <v>2849.69</v>
      </c>
      <c r="BEN7" s="77">
        <v>2849.77</v>
      </c>
      <c r="BEO7" s="77">
        <v>2849.47</v>
      </c>
      <c r="BEP7" s="77">
        <v>2849.67</v>
      </c>
      <c r="BEQ7" s="77">
        <v>2849.06</v>
      </c>
      <c r="BER7" s="77">
        <v>2849.3</v>
      </c>
      <c r="BES7" s="77">
        <v>2849.29</v>
      </c>
      <c r="BET7" s="77">
        <v>2849.48</v>
      </c>
      <c r="BEU7" s="77">
        <v>2849.51</v>
      </c>
      <c r="BEV7" s="77">
        <v>2849.89</v>
      </c>
      <c r="BEW7" s="200">
        <v>2850.03</v>
      </c>
      <c r="BEX7" s="200">
        <v>2849.82</v>
      </c>
      <c r="BEY7" s="200">
        <v>2850.03</v>
      </c>
      <c r="BEZ7" s="200">
        <v>2849.84</v>
      </c>
      <c r="BFA7" s="200">
        <v>2849.9</v>
      </c>
      <c r="BFB7" s="200">
        <v>2849.71</v>
      </c>
      <c r="BFC7" s="200">
        <v>2849.79</v>
      </c>
      <c r="BFD7" s="200">
        <v>2849.81</v>
      </c>
      <c r="BFE7" s="200">
        <v>2849.81</v>
      </c>
      <c r="BFF7" s="200">
        <v>2849.92</v>
      </c>
      <c r="BFG7" s="200">
        <v>2849.85</v>
      </c>
      <c r="BFH7" s="200">
        <v>2849.98</v>
      </c>
      <c r="BFI7" s="200">
        <v>2849.9</v>
      </c>
      <c r="BFJ7" s="200">
        <v>2849.57</v>
      </c>
      <c r="BFK7" s="200">
        <v>2849.47</v>
      </c>
      <c r="BFL7" s="200">
        <v>2849.51</v>
      </c>
      <c r="BFM7" s="200">
        <v>2849.55</v>
      </c>
      <c r="BFN7" s="200">
        <v>2849.83</v>
      </c>
      <c r="BFO7" s="200">
        <v>2849.86</v>
      </c>
      <c r="BFP7" s="200">
        <v>2850.12</v>
      </c>
      <c r="BFQ7" s="200">
        <v>2850.19</v>
      </c>
      <c r="BFR7" s="200">
        <v>2850.08</v>
      </c>
      <c r="BFS7" s="200">
        <v>2850.02</v>
      </c>
      <c r="BFT7" s="200">
        <v>2849.66</v>
      </c>
      <c r="BFU7" s="200">
        <v>2849.72</v>
      </c>
      <c r="BFV7" s="200">
        <v>2849.6</v>
      </c>
      <c r="BFW7" s="200">
        <v>2849.34</v>
      </c>
      <c r="BFX7" s="200">
        <v>2849.76</v>
      </c>
      <c r="BFY7" s="200">
        <v>2849.4</v>
      </c>
      <c r="BFZ7" s="200">
        <v>2849.81</v>
      </c>
      <c r="BGA7" s="200">
        <v>2849.65</v>
      </c>
      <c r="BGB7" s="200">
        <v>2849.99</v>
      </c>
      <c r="BGC7" s="200">
        <v>2850.01</v>
      </c>
      <c r="BGD7" s="200">
        <v>2849.99</v>
      </c>
      <c r="BGE7" s="200">
        <v>2849.69</v>
      </c>
      <c r="BGF7" s="200">
        <v>2849.6</v>
      </c>
      <c r="BGG7" s="200">
        <v>2849.32</v>
      </c>
      <c r="BGH7" s="200">
        <v>2849.49</v>
      </c>
      <c r="BGI7" s="200">
        <v>2849.27</v>
      </c>
      <c r="BGJ7" s="200">
        <v>2849.71</v>
      </c>
      <c r="BGK7" s="200">
        <v>2849.87</v>
      </c>
      <c r="BGL7" s="200">
        <v>2849.25</v>
      </c>
      <c r="BGM7" s="200">
        <v>2849.45</v>
      </c>
      <c r="BGN7" s="200">
        <v>2849.34</v>
      </c>
      <c r="BGO7" s="200">
        <v>2849.55</v>
      </c>
      <c r="BGP7" s="200">
        <v>2849.48</v>
      </c>
      <c r="BGQ7" s="200">
        <v>2849.47</v>
      </c>
      <c r="BGR7" s="200">
        <v>2849.79</v>
      </c>
      <c r="BGS7" s="200">
        <v>2849.43</v>
      </c>
      <c r="BGT7" s="200">
        <v>2849.96</v>
      </c>
      <c r="BGU7" s="200">
        <v>2849.9</v>
      </c>
      <c r="BGV7" s="200">
        <v>2849.8</v>
      </c>
      <c r="BGW7" s="200">
        <v>2849.52</v>
      </c>
      <c r="BGX7" s="200">
        <v>2849.73</v>
      </c>
      <c r="BGY7" s="200">
        <v>2849.56</v>
      </c>
      <c r="BGZ7" s="200">
        <v>2849.86</v>
      </c>
      <c r="BHA7" s="200">
        <v>2849.33</v>
      </c>
      <c r="BHB7" s="200">
        <v>2849.81</v>
      </c>
      <c r="BHC7" s="200">
        <v>2849.79</v>
      </c>
      <c r="BHD7" s="200">
        <v>2849.63</v>
      </c>
      <c r="BHE7" s="200">
        <v>2849.81</v>
      </c>
      <c r="BHF7" s="200">
        <v>2849.67</v>
      </c>
      <c r="BHG7" s="200">
        <v>2849.87</v>
      </c>
      <c r="BHH7" s="200">
        <v>2849.76</v>
      </c>
      <c r="BHI7" s="200">
        <v>2849.49</v>
      </c>
      <c r="BHJ7" s="200">
        <v>2849.96</v>
      </c>
      <c r="BHK7" s="200">
        <v>2849.68</v>
      </c>
      <c r="BHL7" s="200">
        <v>2849.84</v>
      </c>
      <c r="BHM7" s="200">
        <v>2849.83</v>
      </c>
      <c r="BHN7" s="200">
        <v>2849.99</v>
      </c>
      <c r="BHO7" s="200">
        <v>2849.9</v>
      </c>
      <c r="BHP7" s="200">
        <v>2850.06</v>
      </c>
      <c r="BHQ7" s="200">
        <v>2850.02</v>
      </c>
      <c r="BHR7" s="200">
        <v>2850.32</v>
      </c>
      <c r="BHS7" s="200">
        <v>2850.01</v>
      </c>
      <c r="BHT7" s="200">
        <v>2849.97</v>
      </c>
      <c r="BHU7" s="200">
        <v>2850.28</v>
      </c>
      <c r="BHV7" s="200">
        <v>2850</v>
      </c>
      <c r="BHW7" s="200">
        <v>2849.63</v>
      </c>
      <c r="BHX7" s="200">
        <v>2849.69</v>
      </c>
      <c r="BHY7" s="200">
        <v>2849.8</v>
      </c>
      <c r="BHZ7" s="200">
        <v>2849.77</v>
      </c>
      <c r="BIA7" s="200">
        <v>2850.01</v>
      </c>
      <c r="BIB7" s="200">
        <v>2849.97</v>
      </c>
      <c r="BIC7" s="200">
        <v>2849.78</v>
      </c>
      <c r="BID7" s="200">
        <v>2849.74</v>
      </c>
      <c r="BIE7" s="200">
        <v>2849.98</v>
      </c>
      <c r="BIF7" s="200">
        <v>2850.06</v>
      </c>
      <c r="BIG7" s="200">
        <v>2849.51</v>
      </c>
      <c r="BIH7" s="200">
        <v>2849.69</v>
      </c>
      <c r="BII7" s="200">
        <v>2849.81</v>
      </c>
      <c r="BIJ7" s="200">
        <v>2850.26</v>
      </c>
      <c r="BIK7" s="200">
        <v>2849.77</v>
      </c>
      <c r="BIL7" s="200">
        <v>2849.74</v>
      </c>
      <c r="BIM7" s="200">
        <v>2849.8</v>
      </c>
      <c r="BIN7" s="200">
        <v>2849.61</v>
      </c>
      <c r="BIO7" s="200">
        <v>2849.45</v>
      </c>
      <c r="BIP7" s="200">
        <v>2848.93</v>
      </c>
      <c r="BIQ7" s="200">
        <v>2849.41</v>
      </c>
      <c r="BIR7" s="200">
        <v>2849.24</v>
      </c>
      <c r="BIS7" s="200">
        <v>2848.68</v>
      </c>
      <c r="BIT7" s="200">
        <v>2848.75</v>
      </c>
      <c r="BIU7" s="200">
        <v>2849.25</v>
      </c>
      <c r="BIV7" s="200">
        <v>2849.04</v>
      </c>
      <c r="BIW7" s="200">
        <v>2848.95</v>
      </c>
      <c r="BIX7" s="200">
        <v>2848.67</v>
      </c>
      <c r="BIY7" s="200">
        <v>2848.9</v>
      </c>
      <c r="BIZ7" s="200">
        <v>2849.57</v>
      </c>
      <c r="BJA7" s="200">
        <v>2848.8</v>
      </c>
      <c r="BJB7" s="200">
        <v>2848.79</v>
      </c>
      <c r="BJC7" s="200">
        <v>2849.03</v>
      </c>
      <c r="BJD7" s="200">
        <v>2848.96</v>
      </c>
      <c r="BJE7" s="200">
        <v>2849.1</v>
      </c>
      <c r="BJF7" s="200">
        <v>2849.41</v>
      </c>
      <c r="BJG7" s="200">
        <v>2849.18</v>
      </c>
      <c r="BJH7" s="200">
        <v>2849.15</v>
      </c>
      <c r="BJI7" s="200">
        <v>2849.65</v>
      </c>
      <c r="BJJ7" s="200">
        <v>2848.84</v>
      </c>
      <c r="BJK7" s="200">
        <v>2849.36</v>
      </c>
      <c r="BJL7" s="200">
        <v>2849.06</v>
      </c>
      <c r="BJM7" s="200">
        <v>2849.26</v>
      </c>
      <c r="BJN7" s="200">
        <v>2849.48</v>
      </c>
      <c r="BJO7" s="200">
        <v>2848.87</v>
      </c>
      <c r="BJP7" s="200">
        <v>2849.82</v>
      </c>
      <c r="BJQ7" s="200">
        <v>2848.9</v>
      </c>
      <c r="BJR7" s="200">
        <v>2849.16</v>
      </c>
      <c r="BJS7" s="200">
        <v>2849.22</v>
      </c>
      <c r="BJT7" s="200">
        <v>2848.77</v>
      </c>
      <c r="BJU7" s="200">
        <v>2848.94</v>
      </c>
      <c r="BJV7" s="200">
        <v>2848.85</v>
      </c>
      <c r="BJW7" s="200">
        <v>2849.1</v>
      </c>
      <c r="BJX7" s="200">
        <v>2849.19</v>
      </c>
      <c r="BJY7" s="200">
        <v>2848.96</v>
      </c>
      <c r="BJZ7" s="200">
        <v>2849.1</v>
      </c>
      <c r="BKA7" s="200">
        <v>2848.63</v>
      </c>
      <c r="BKB7" s="200">
        <v>2849.14</v>
      </c>
      <c r="BKC7" s="200">
        <v>2848.77</v>
      </c>
      <c r="BKD7" s="200">
        <v>2848.34</v>
      </c>
      <c r="BKE7" s="200">
        <v>2848.7</v>
      </c>
      <c r="BKF7" s="200">
        <v>2848.83</v>
      </c>
      <c r="BKG7" s="200">
        <v>2849.12</v>
      </c>
      <c r="BKH7" s="200">
        <v>2849.08</v>
      </c>
      <c r="BKI7" s="200">
        <v>2849.16</v>
      </c>
      <c r="BKJ7" s="200">
        <v>2848.57</v>
      </c>
      <c r="BKK7" s="200">
        <v>2848.77</v>
      </c>
      <c r="BKL7" s="200">
        <v>2848.68</v>
      </c>
      <c r="BKM7" s="200">
        <v>2849.08</v>
      </c>
      <c r="BKN7" s="200">
        <v>2849.18</v>
      </c>
      <c r="BKO7" s="200">
        <v>2848.61</v>
      </c>
      <c r="BKP7" s="200">
        <v>2849.26</v>
      </c>
      <c r="BKQ7" s="200">
        <v>2848.73</v>
      </c>
      <c r="BKR7" s="200">
        <v>2849.18</v>
      </c>
      <c r="BKS7" s="200">
        <v>2849.26</v>
      </c>
      <c r="BKT7" s="200">
        <v>2848.55</v>
      </c>
      <c r="BKU7" s="200">
        <v>2849.04</v>
      </c>
      <c r="BKV7" s="200">
        <v>2848.5</v>
      </c>
      <c r="BKW7" s="200">
        <v>2849</v>
      </c>
      <c r="BKX7" s="200">
        <v>2848.99</v>
      </c>
      <c r="BKY7" s="200">
        <v>2848.57</v>
      </c>
      <c r="BKZ7" s="200">
        <v>2848.76</v>
      </c>
      <c r="BLA7" s="200">
        <v>2848.46</v>
      </c>
      <c r="BLB7" s="200">
        <v>2849.06</v>
      </c>
      <c r="BLC7" s="200">
        <v>2849.48</v>
      </c>
      <c r="BLD7" s="200">
        <v>2848.6</v>
      </c>
      <c r="BLE7" s="200">
        <v>2849.23</v>
      </c>
      <c r="BLF7" s="200">
        <v>2848.71</v>
      </c>
      <c r="BLG7" s="200">
        <v>2849.04</v>
      </c>
      <c r="BLH7" s="200">
        <v>2849.27</v>
      </c>
      <c r="BLI7" s="200">
        <v>2848.53</v>
      </c>
      <c r="BLJ7" s="200">
        <v>2848.72</v>
      </c>
      <c r="BLK7" s="200">
        <v>2848.58</v>
      </c>
      <c r="BLL7" s="200">
        <v>2849.12</v>
      </c>
      <c r="BLM7" s="200">
        <v>2849.22</v>
      </c>
      <c r="BLN7" s="200">
        <v>2849.17</v>
      </c>
      <c r="BLO7" s="200">
        <v>2849.25</v>
      </c>
      <c r="BLP7" s="200">
        <v>2848.62</v>
      </c>
      <c r="BLQ7" s="200">
        <v>2849.2</v>
      </c>
      <c r="BLR7" s="200">
        <v>2849.22</v>
      </c>
      <c r="BLS7" s="200">
        <v>2848.51</v>
      </c>
      <c r="BLT7" s="200">
        <v>2849.18</v>
      </c>
      <c r="BLU7" s="200">
        <v>2848.64</v>
      </c>
      <c r="BLV7" s="200">
        <v>2849.17</v>
      </c>
      <c r="BLW7" s="200">
        <v>2849.09</v>
      </c>
      <c r="BLX7" s="200">
        <v>2848.46</v>
      </c>
      <c r="BLY7" s="200">
        <v>2849.2</v>
      </c>
      <c r="BLZ7" s="200">
        <v>2848.72</v>
      </c>
      <c r="BMA7" s="200">
        <v>2848.91</v>
      </c>
      <c r="BMB7" s="200">
        <v>2849.1</v>
      </c>
      <c r="BMC7" s="200">
        <v>2848.48</v>
      </c>
      <c r="BMD7" s="200">
        <v>2849.38</v>
      </c>
      <c r="BME7" s="200">
        <v>2848.89</v>
      </c>
      <c r="BMF7" s="200">
        <v>2849.23</v>
      </c>
      <c r="BMG7" s="200">
        <v>2849.39</v>
      </c>
      <c r="BMH7" s="200">
        <v>2848.45</v>
      </c>
      <c r="BMI7" s="200">
        <v>2849.28</v>
      </c>
      <c r="BMJ7" s="200">
        <v>2848.81</v>
      </c>
      <c r="BMK7" s="200">
        <v>2849.73</v>
      </c>
      <c r="BML7" s="200">
        <v>2849.48</v>
      </c>
      <c r="BMM7" s="200">
        <v>2848.49</v>
      </c>
      <c r="BMN7" s="200">
        <v>2848.97</v>
      </c>
      <c r="BMO7" s="200">
        <v>2848.58</v>
      </c>
      <c r="BMP7" s="200">
        <v>2848.93</v>
      </c>
      <c r="BMQ7" s="200">
        <v>2849.11</v>
      </c>
      <c r="BMR7" s="200">
        <v>2848.5</v>
      </c>
      <c r="BMS7" s="200">
        <v>2849.04</v>
      </c>
      <c r="BMT7" s="200">
        <v>2848.85</v>
      </c>
      <c r="BMU7" s="200">
        <v>2849.08</v>
      </c>
      <c r="BMV7" s="200">
        <v>2849.15</v>
      </c>
      <c r="BMW7" s="200">
        <v>2848.46</v>
      </c>
      <c r="BMX7" s="200">
        <v>2849.12</v>
      </c>
      <c r="BMY7" s="200">
        <v>2848.56</v>
      </c>
      <c r="BMZ7" s="200">
        <v>2849.28</v>
      </c>
      <c r="BNA7" s="200">
        <v>2848.91</v>
      </c>
      <c r="BNB7" s="200">
        <v>2849.25</v>
      </c>
      <c r="BNC7" s="200">
        <v>2848.65</v>
      </c>
      <c r="BND7" s="200">
        <v>2848.91</v>
      </c>
      <c r="BNE7" s="200">
        <v>2849.32</v>
      </c>
      <c r="BNF7" s="200">
        <v>2848.98</v>
      </c>
      <c r="BNG7" s="200">
        <v>2849.48</v>
      </c>
      <c r="BNH7" s="200">
        <v>2848.72</v>
      </c>
      <c r="BNI7" s="200">
        <v>2849.04</v>
      </c>
      <c r="BNJ7" s="200">
        <v>2849.2</v>
      </c>
      <c r="BNK7" s="200">
        <v>2848.44</v>
      </c>
      <c r="BNL7" s="200">
        <v>2849.3</v>
      </c>
      <c r="BNM7" s="200">
        <v>2848.74</v>
      </c>
      <c r="BNN7" s="200">
        <v>2849.21</v>
      </c>
      <c r="BNO7" s="200">
        <v>2848.49</v>
      </c>
      <c r="BNP7" s="200">
        <v>2849.32</v>
      </c>
      <c r="BNQ7" s="200">
        <v>2848.55</v>
      </c>
      <c r="BNR7" s="200">
        <v>2849.12</v>
      </c>
      <c r="BNS7" s="200">
        <v>2849.3</v>
      </c>
      <c r="BNT7" s="200">
        <v>2848.65</v>
      </c>
      <c r="BNU7" s="200">
        <v>2849.09</v>
      </c>
      <c r="BNV7" s="200">
        <v>2848.81</v>
      </c>
      <c r="BNW7" s="200">
        <v>2849.36</v>
      </c>
      <c r="BNX7" s="200">
        <v>2848.93</v>
      </c>
      <c r="BNY7" s="200">
        <v>2848.56</v>
      </c>
      <c r="BNZ7" s="200">
        <v>2849.24</v>
      </c>
      <c r="BOA7" s="200">
        <v>2848.7</v>
      </c>
      <c r="BOB7" s="200">
        <v>2849.29</v>
      </c>
      <c r="BOC7" s="200">
        <v>2849.19</v>
      </c>
      <c r="BOD7" s="200">
        <v>2849.23</v>
      </c>
      <c r="BOE7" s="200">
        <v>2848.55</v>
      </c>
      <c r="BOF7" s="200">
        <v>2848.96</v>
      </c>
      <c r="BOG7" s="200">
        <v>2849.11</v>
      </c>
      <c r="BOH7" s="200">
        <v>2848.63</v>
      </c>
      <c r="BOI7" s="200">
        <v>2848.8</v>
      </c>
      <c r="BOJ7" s="200">
        <v>2849.34</v>
      </c>
      <c r="BOK7" s="200">
        <v>2849.48</v>
      </c>
      <c r="BOL7" s="200">
        <v>2848.69</v>
      </c>
      <c r="BOM7" s="200">
        <v>2849.27</v>
      </c>
      <c r="BON7" s="200">
        <v>2848.75</v>
      </c>
      <c r="BOO7" s="200">
        <v>2849.55</v>
      </c>
      <c r="BOP7" s="200">
        <v>2849.4</v>
      </c>
      <c r="BOQ7" s="200">
        <v>2848.63</v>
      </c>
      <c r="BOR7" s="200">
        <v>2849.42</v>
      </c>
      <c r="BOS7" s="200">
        <v>2849</v>
      </c>
      <c r="BOT7" s="200">
        <v>2849.87</v>
      </c>
      <c r="BOU7" s="200">
        <v>2849.48</v>
      </c>
      <c r="BOV7" s="200">
        <v>2849.24</v>
      </c>
      <c r="BOW7" s="200">
        <v>2849.69</v>
      </c>
      <c r="BOX7" s="200">
        <v>2849.08</v>
      </c>
      <c r="BOY7" s="200">
        <v>2849.53</v>
      </c>
      <c r="BOZ7" s="200">
        <v>2849.55</v>
      </c>
      <c r="BPA7" s="200">
        <v>2849.23</v>
      </c>
      <c r="BPB7" s="200">
        <v>2849.65</v>
      </c>
      <c r="BPC7" s="200">
        <v>2849.22</v>
      </c>
      <c r="BPD7" s="200">
        <v>2849.5</v>
      </c>
      <c r="BPE7" s="200">
        <v>2850.26</v>
      </c>
      <c r="BPF7" s="200">
        <v>2850.8</v>
      </c>
      <c r="BPG7" s="200">
        <v>2851.65</v>
      </c>
      <c r="BPH7" s="200">
        <v>2851.34</v>
      </c>
      <c r="BPI7" s="200">
        <v>2852.77</v>
      </c>
      <c r="BPJ7" s="200">
        <v>2853.36</v>
      </c>
      <c r="BPK7" s="200">
        <v>2853.89</v>
      </c>
      <c r="BPL7" s="200">
        <v>2854.53</v>
      </c>
      <c r="BPM7" s="200">
        <v>2855.07</v>
      </c>
      <c r="BPN7" s="200">
        <v>2857.5</v>
      </c>
      <c r="BPO7" s="200">
        <v>2858.39</v>
      </c>
      <c r="BPP7" s="200">
        <v>2860.95</v>
      </c>
      <c r="BPQ7" s="200">
        <v>2858.16</v>
      </c>
      <c r="BPR7" s="200">
        <v>2859.2</v>
      </c>
      <c r="BPS7" s="200">
        <v>2861.67</v>
      </c>
      <c r="BPT7" s="200">
        <v>2862.4</v>
      </c>
      <c r="BPU7" s="200">
        <v>2864.45</v>
      </c>
      <c r="BPV7" s="200">
        <v>2865.73</v>
      </c>
      <c r="BPW7" s="200">
        <v>2867.69</v>
      </c>
      <c r="BPX7" s="200">
        <v>2869.97</v>
      </c>
      <c r="BPY7" s="200">
        <v>2871.15</v>
      </c>
      <c r="BPZ7" s="200">
        <v>2873.32</v>
      </c>
      <c r="BQA7" s="200">
        <v>2874.58</v>
      </c>
      <c r="BQB7" s="200">
        <v>2876.32</v>
      </c>
      <c r="BQC7" s="200">
        <v>2877.78</v>
      </c>
      <c r="BQD7" s="200">
        <v>2883.17</v>
      </c>
      <c r="BQE7" s="200">
        <v>2892.7</v>
      </c>
      <c r="BQF7" s="200">
        <v>2893.86</v>
      </c>
      <c r="BQG7" s="200">
        <v>2904.55</v>
      </c>
      <c r="BQH7" s="200">
        <v>2900.59</v>
      </c>
      <c r="BQI7" s="200">
        <v>2912.87</v>
      </c>
      <c r="BQJ7" s="200">
        <v>2910.84</v>
      </c>
      <c r="BQK7" s="200">
        <v>2914.45</v>
      </c>
      <c r="BQL7" s="200">
        <v>2916.91</v>
      </c>
      <c r="BQM7" s="200">
        <v>2918.64</v>
      </c>
      <c r="BQN7" s="200">
        <v>2923.72</v>
      </c>
      <c r="BQO7" s="200">
        <v>2927.22</v>
      </c>
      <c r="BQP7" s="200">
        <v>2936.87</v>
      </c>
      <c r="BQQ7" s="200">
        <v>2944.6</v>
      </c>
      <c r="BQR7" s="200">
        <v>2948.46</v>
      </c>
      <c r="BQS7" s="200">
        <v>2970.93</v>
      </c>
      <c r="BQT7" s="200">
        <v>2981.91</v>
      </c>
      <c r="BQU7" s="200">
        <v>3006.31</v>
      </c>
      <c r="BQV7" s="200">
        <v>3021.6</v>
      </c>
      <c r="BQW7" s="200">
        <v>3014.72</v>
      </c>
      <c r="BQX7" s="200">
        <v>3021</v>
      </c>
      <c r="BQY7" s="200">
        <v>3023.98</v>
      </c>
      <c r="BQZ7" s="200">
        <v>3034.25</v>
      </c>
      <c r="BRA7" s="200">
        <v>3040.87</v>
      </c>
      <c r="BRB7" s="200">
        <v>3040.68</v>
      </c>
      <c r="BRC7" s="200">
        <v>3047.2</v>
      </c>
      <c r="BRD7" s="200">
        <v>3050.59</v>
      </c>
      <c r="BRE7" s="200">
        <v>3056.14</v>
      </c>
      <c r="BRF7" s="200">
        <v>3061.22</v>
      </c>
      <c r="BRG7" s="200">
        <v>3063.5</v>
      </c>
      <c r="BRH7" s="200">
        <v>3065.97</v>
      </c>
      <c r="BRI7" s="200">
        <v>3071.75</v>
      </c>
      <c r="BRJ7" s="200">
        <v>3075.42</v>
      </c>
      <c r="BRK7" s="200">
        <v>3072.89</v>
      </c>
      <c r="BRL7" s="200">
        <v>3080.88</v>
      </c>
      <c r="BRM7" s="200">
        <v>3083.88</v>
      </c>
      <c r="BRN7" s="200">
        <v>3085.65</v>
      </c>
      <c r="BRO7" s="200">
        <v>3090.47</v>
      </c>
      <c r="BRP7" s="200">
        <v>3093.49</v>
      </c>
      <c r="BRQ7" s="200">
        <v>3096.72</v>
      </c>
      <c r="BRR7" s="200">
        <v>3099.9</v>
      </c>
      <c r="BRS7" s="200">
        <v>3099.41</v>
      </c>
      <c r="BRT7" s="200">
        <v>3105.37</v>
      </c>
      <c r="BRU7" s="200">
        <v>3105.89</v>
      </c>
      <c r="BRV7" s="200">
        <v>3108.88</v>
      </c>
      <c r="BRW7" s="200">
        <v>3111.84</v>
      </c>
      <c r="BRX7" s="200">
        <v>3111.93</v>
      </c>
      <c r="BRY7" s="200">
        <v>3115.34</v>
      </c>
      <c r="BRZ7" s="200">
        <v>3116.8</v>
      </c>
      <c r="BSA7" s="200">
        <v>3118.41</v>
      </c>
      <c r="BSB7" s="204">
        <v>3119.92</v>
      </c>
      <c r="BSC7" s="204">
        <v>3120.5</v>
      </c>
      <c r="BSD7" s="204">
        <v>3120.56</v>
      </c>
      <c r="BSE7" s="204">
        <v>3120.63</v>
      </c>
      <c r="BSF7" s="204">
        <v>3120.71</v>
      </c>
      <c r="BSG7" s="204">
        <v>3121.05</v>
      </c>
      <c r="BSH7" s="204">
        <v>3120.5</v>
      </c>
      <c r="BSI7" s="204">
        <v>3120.84</v>
      </c>
      <c r="BSJ7" s="204">
        <v>3120.78</v>
      </c>
      <c r="BSK7" s="204">
        <v>3120.53</v>
      </c>
      <c r="BSL7" s="204">
        <v>3120.52</v>
      </c>
      <c r="BSM7" s="204">
        <v>3120.56</v>
      </c>
      <c r="BSN7" s="204">
        <v>3120.64</v>
      </c>
      <c r="BSO7" s="204">
        <v>3120.68</v>
      </c>
      <c r="BSP7" s="204">
        <v>3121.03</v>
      </c>
      <c r="BSQ7" s="204">
        <v>3120.57</v>
      </c>
      <c r="BSR7" s="204">
        <v>3120.67</v>
      </c>
      <c r="BSS7" s="204">
        <v>3120.75</v>
      </c>
      <c r="BST7" s="204">
        <v>3121.04</v>
      </c>
      <c r="BSU7" s="204">
        <v>3120.99</v>
      </c>
      <c r="BSV7" s="204">
        <v>3122.4</v>
      </c>
      <c r="BSW7" s="204">
        <v>3124.95</v>
      </c>
      <c r="BSX7" s="204">
        <v>3126.94</v>
      </c>
      <c r="BSY7" s="204">
        <v>3129.56</v>
      </c>
      <c r="BSZ7" s="204">
        <v>3131.78</v>
      </c>
      <c r="BTA7" s="205">
        <v>3132.31</v>
      </c>
      <c r="BTB7" s="205">
        <v>3134.28</v>
      </c>
      <c r="BTC7" s="205">
        <v>3134.1</v>
      </c>
      <c r="BTD7" s="205">
        <v>3137.87</v>
      </c>
      <c r="BTE7" s="205">
        <v>3140.08</v>
      </c>
      <c r="BTF7" s="205">
        <v>3142.3</v>
      </c>
      <c r="BTG7" s="205">
        <v>3144.66</v>
      </c>
      <c r="BTH7" s="205">
        <v>3145.21</v>
      </c>
      <c r="BTI7" s="205">
        <v>3147.52</v>
      </c>
      <c r="BTJ7" s="205">
        <v>3150.14</v>
      </c>
      <c r="BTK7" s="205">
        <v>3153.7</v>
      </c>
      <c r="BTL7" s="205">
        <v>3154.83</v>
      </c>
      <c r="BTM7" s="205">
        <v>3156.56</v>
      </c>
      <c r="BTN7" s="205">
        <v>3157.63</v>
      </c>
      <c r="BTO7" s="205">
        <v>3159.63</v>
      </c>
      <c r="BTP7" s="205">
        <v>3160.83</v>
      </c>
      <c r="BTQ7" s="205">
        <v>3163.68</v>
      </c>
      <c r="BTR7" s="205">
        <v>3165.73</v>
      </c>
      <c r="BTS7" s="205">
        <v>3168.09</v>
      </c>
      <c r="BTT7" s="205">
        <v>3168.75</v>
      </c>
      <c r="BTU7" s="205">
        <v>3169.82</v>
      </c>
      <c r="BTV7" s="205">
        <v>3174.37</v>
      </c>
      <c r="BTW7" s="205">
        <v>3175.7</v>
      </c>
      <c r="BTX7" s="205">
        <v>3177.32</v>
      </c>
      <c r="BTY7" s="205">
        <v>3178.33</v>
      </c>
      <c r="BTZ7" s="205">
        <v>3179.36</v>
      </c>
      <c r="BUA7" s="205">
        <v>3180.13</v>
      </c>
      <c r="BUB7" s="205">
        <v>3181.44</v>
      </c>
      <c r="BUC7" s="205">
        <v>3183.53</v>
      </c>
      <c r="BUD7" s="205">
        <v>3184.2</v>
      </c>
      <c r="BUE7" s="205">
        <v>3186.21</v>
      </c>
      <c r="BUF7" s="205">
        <v>3187.47</v>
      </c>
      <c r="BUG7" s="205">
        <v>3188.4</v>
      </c>
      <c r="BUH7" s="205">
        <v>3191.22</v>
      </c>
      <c r="BUI7" s="205">
        <v>3191.36</v>
      </c>
      <c r="BUJ7" s="205">
        <v>3192.74</v>
      </c>
      <c r="BUK7" s="205">
        <v>3193.69</v>
      </c>
      <c r="BUL7" s="205">
        <v>3194.07</v>
      </c>
      <c r="BUM7" s="205">
        <v>3196.55</v>
      </c>
      <c r="BUN7" s="205">
        <v>3197.42</v>
      </c>
      <c r="BUO7" s="205">
        <v>3199.28</v>
      </c>
      <c r="BUP7" s="205">
        <v>3200.22</v>
      </c>
      <c r="BUQ7" s="205">
        <v>3202.01</v>
      </c>
      <c r="BUR7" s="206">
        <v>3207.16</v>
      </c>
      <c r="BUS7" s="206">
        <v>3209.67</v>
      </c>
      <c r="BUT7" s="206">
        <v>3213.93</v>
      </c>
      <c r="BUU7" s="206">
        <v>3215.91</v>
      </c>
      <c r="BUV7" s="206">
        <v>3219.98</v>
      </c>
      <c r="BUW7" s="206">
        <v>3220.86</v>
      </c>
      <c r="BUX7" s="206">
        <v>3228.2</v>
      </c>
      <c r="BUY7" s="206">
        <v>3234.74</v>
      </c>
      <c r="BUZ7" s="206">
        <v>3236.29</v>
      </c>
      <c r="BVA7" s="206">
        <v>3245.13</v>
      </c>
      <c r="BVB7" s="206">
        <v>3248.97</v>
      </c>
      <c r="BVC7" s="206">
        <v>3263.91</v>
      </c>
      <c r="BVD7" s="206">
        <v>3265.77</v>
      </c>
      <c r="BVE7" s="206">
        <v>3268.24</v>
      </c>
      <c r="BVF7" s="206">
        <v>3278.69</v>
      </c>
      <c r="BVG7" s="206">
        <v>3285.81</v>
      </c>
      <c r="BVH7" s="206">
        <v>3301.24</v>
      </c>
      <c r="BVI7" s="206">
        <v>3310.41</v>
      </c>
      <c r="BVJ7" s="206">
        <v>3322.25</v>
      </c>
      <c r="BVK7" s="206">
        <v>3333.02</v>
      </c>
      <c r="BVL7" s="206">
        <v>3344.09</v>
      </c>
      <c r="BVM7" s="206">
        <v>3335.92</v>
      </c>
      <c r="BVN7" s="206">
        <v>3352.42</v>
      </c>
      <c r="BVO7" s="206">
        <v>3352.18</v>
      </c>
      <c r="BVP7" s="206">
        <v>3354.69</v>
      </c>
      <c r="BVQ7" s="206">
        <v>3359.83</v>
      </c>
      <c r="BVR7" s="206">
        <v>3362.23</v>
      </c>
      <c r="BVS7" s="206">
        <v>3365.4</v>
      </c>
      <c r="BVT7" s="206">
        <v>3366.97</v>
      </c>
      <c r="BVU7" s="206">
        <v>3370.21</v>
      </c>
      <c r="BVV7" s="206">
        <v>3370.14</v>
      </c>
      <c r="BVW7" s="206">
        <v>3370.61</v>
      </c>
      <c r="BVX7" s="206">
        <v>3371.66</v>
      </c>
      <c r="BVY7" s="206">
        <v>3373.65</v>
      </c>
      <c r="BVZ7" s="206">
        <v>3374.53</v>
      </c>
      <c r="BWA7" s="206">
        <v>3376.51</v>
      </c>
      <c r="BWB7" s="206">
        <v>3378.1</v>
      </c>
      <c r="BWC7" s="206">
        <v>3382.39</v>
      </c>
      <c r="BWD7" s="206">
        <v>3384.06</v>
      </c>
      <c r="BWE7" s="206">
        <v>3386.2</v>
      </c>
      <c r="BWF7" s="206">
        <v>3389.12</v>
      </c>
      <c r="BWG7" s="206">
        <v>3390.99</v>
      </c>
      <c r="BWH7" s="206">
        <v>3391.07</v>
      </c>
      <c r="BWI7" s="206">
        <v>3390.18</v>
      </c>
      <c r="BWJ7" s="206">
        <v>3392.51</v>
      </c>
      <c r="BWK7" s="206">
        <v>3397.08</v>
      </c>
      <c r="BWL7" s="206">
        <v>3397.42</v>
      </c>
      <c r="BWM7" s="206">
        <v>3399.98</v>
      </c>
      <c r="BWN7" s="206">
        <v>3399.57</v>
      </c>
      <c r="BWO7" s="206">
        <v>3401.86</v>
      </c>
      <c r="BWP7" s="206">
        <v>3404.09</v>
      </c>
      <c r="BWQ7" s="206">
        <v>3407.09</v>
      </c>
      <c r="BWR7" s="206">
        <v>3408.21</v>
      </c>
      <c r="BWS7" s="206">
        <v>3408.47</v>
      </c>
      <c r="BWT7" s="206">
        <v>3409.19</v>
      </c>
      <c r="BWU7" s="206">
        <v>3411.26</v>
      </c>
      <c r="BWV7" s="206">
        <v>3412.98</v>
      </c>
      <c r="BWW7" s="206">
        <v>3413.11</v>
      </c>
      <c r="BWX7" s="206">
        <v>3416.14</v>
      </c>
      <c r="BWY7" s="206">
        <v>3416.6</v>
      </c>
      <c r="BWZ7" s="206">
        <v>3418.56</v>
      </c>
      <c r="BXA7" s="206">
        <v>3419.67</v>
      </c>
      <c r="BXB7" s="206">
        <v>3420.06</v>
      </c>
      <c r="BXC7" s="206">
        <v>3420.57</v>
      </c>
      <c r="BXD7" s="206">
        <v>3422.41</v>
      </c>
      <c r="BXE7" s="206">
        <v>3422.09</v>
      </c>
      <c r="BXF7" s="206">
        <v>3423.26</v>
      </c>
      <c r="BXG7" s="206">
        <v>3424.04</v>
      </c>
      <c r="BXH7" s="206">
        <v>3425.32</v>
      </c>
      <c r="BXI7" s="206">
        <v>3426.52</v>
      </c>
      <c r="BXJ7" s="206">
        <v>3426.67</v>
      </c>
      <c r="BXK7" s="206">
        <v>3428.66</v>
      </c>
      <c r="BXL7" s="206">
        <v>3428.87</v>
      </c>
      <c r="BXM7" s="206">
        <v>3429.33</v>
      </c>
      <c r="BXN7" s="206">
        <v>3432.07</v>
      </c>
      <c r="BXO7" s="206">
        <v>3432.88</v>
      </c>
      <c r="BXP7" s="206">
        <v>3433.19</v>
      </c>
      <c r="BXQ7" s="206">
        <v>3435.52</v>
      </c>
      <c r="BXR7" s="206">
        <v>3436.7</v>
      </c>
      <c r="BXS7" s="206">
        <v>3439.44</v>
      </c>
      <c r="BXT7" s="206">
        <v>3439.74</v>
      </c>
      <c r="BXU7" s="206">
        <v>3441.78</v>
      </c>
      <c r="BXV7" s="206">
        <v>3443.37</v>
      </c>
      <c r="BXW7" s="206">
        <v>3444.6</v>
      </c>
      <c r="BXX7" s="206">
        <v>3447.27</v>
      </c>
      <c r="BXY7" s="206">
        <v>3448.54</v>
      </c>
      <c r="BXZ7" s="206">
        <v>3450.52</v>
      </c>
      <c r="BYA7" s="206">
        <v>3451.09</v>
      </c>
      <c r="BYB7" s="206">
        <v>3453.84</v>
      </c>
      <c r="BYC7" s="206">
        <v>3453.99</v>
      </c>
      <c r="BYD7" s="206">
        <v>3455.72</v>
      </c>
      <c r="BYE7" s="206">
        <v>3457.7</v>
      </c>
      <c r="BYF7" s="206">
        <v>3459.76</v>
      </c>
      <c r="BYG7" s="206">
        <v>3462.41</v>
      </c>
      <c r="BYH7" s="206">
        <v>3464.41</v>
      </c>
      <c r="BYI7" s="206">
        <v>3466.53</v>
      </c>
      <c r="BYJ7" s="206">
        <v>3470.42</v>
      </c>
      <c r="BYK7" s="206">
        <v>3471.16</v>
      </c>
      <c r="BYL7" s="206">
        <v>3475.56</v>
      </c>
      <c r="BYM7" s="206">
        <v>3477.88</v>
      </c>
      <c r="BYN7" s="206">
        <v>3478.97</v>
      </c>
      <c r="BYO7" s="206">
        <v>3482.95</v>
      </c>
      <c r="BYP7" s="206">
        <v>3483.5</v>
      </c>
      <c r="BYQ7" s="206">
        <v>3486.32</v>
      </c>
      <c r="BYR7" s="206">
        <v>3488.69</v>
      </c>
      <c r="BYS7" s="206">
        <v>3491.46</v>
      </c>
      <c r="BYT7" s="206">
        <v>3493.65</v>
      </c>
      <c r="BYU7" s="206">
        <v>3494.19</v>
      </c>
      <c r="BYV7" s="206">
        <v>3496.9</v>
      </c>
      <c r="BYW7" s="206">
        <v>3498.37</v>
      </c>
      <c r="BYX7" s="206">
        <v>3499.61</v>
      </c>
      <c r="BYY7" s="206">
        <v>3503.05</v>
      </c>
      <c r="BYZ7" s="206">
        <v>3504</v>
      </c>
      <c r="BZA7" s="206">
        <v>3506.89</v>
      </c>
      <c r="BZB7" s="206">
        <v>3509.2</v>
      </c>
      <c r="BZC7" s="206">
        <v>3509.7</v>
      </c>
      <c r="BZD7" s="206">
        <v>3514.02</v>
      </c>
      <c r="BZE7" s="206">
        <v>3514.27</v>
      </c>
      <c r="BZF7" s="206">
        <v>3515.06</v>
      </c>
      <c r="BZG7" s="206">
        <v>3516.97</v>
      </c>
      <c r="BZH7" s="206">
        <v>3517.74</v>
      </c>
      <c r="BZI7" s="206">
        <v>3521.54</v>
      </c>
      <c r="BZJ7" s="206">
        <v>3521.87</v>
      </c>
      <c r="BZK7" s="206">
        <v>3520.9</v>
      </c>
      <c r="BZL7" s="206">
        <v>3521.7</v>
      </c>
      <c r="BZM7" s="206">
        <v>3523.73</v>
      </c>
      <c r="BZN7" s="206">
        <v>3524.75</v>
      </c>
      <c r="BZO7" s="206">
        <v>3525.24</v>
      </c>
      <c r="BZP7" s="206">
        <v>3526.08</v>
      </c>
      <c r="BZQ7" s="206">
        <v>3527.07</v>
      </c>
      <c r="BZR7" s="206">
        <v>3526.42</v>
      </c>
      <c r="BZS7" s="206">
        <v>3526.98</v>
      </c>
      <c r="BZT7" s="206">
        <v>3527.38</v>
      </c>
      <c r="BZU7" s="206">
        <v>3527.57</v>
      </c>
      <c r="BZV7" s="206">
        <v>3528.05</v>
      </c>
      <c r="BZW7" s="206">
        <v>3527.53</v>
      </c>
      <c r="BZX7" s="206">
        <v>3527.49</v>
      </c>
      <c r="BZY7" s="206">
        <v>3527.38</v>
      </c>
      <c r="BZZ7" s="206">
        <v>3526.34</v>
      </c>
      <c r="CAA7" s="206">
        <v>3525.51</v>
      </c>
      <c r="CAB7" s="206">
        <v>3524.63</v>
      </c>
      <c r="CAC7" s="206">
        <v>3523.93</v>
      </c>
      <c r="CAD7" s="206">
        <v>3521.99</v>
      </c>
      <c r="CAE7" s="206">
        <v>3520.67</v>
      </c>
      <c r="CAF7" s="206">
        <v>3518.14</v>
      </c>
      <c r="CAG7" s="206">
        <v>3517.05</v>
      </c>
      <c r="CAH7" s="206">
        <v>3515.02</v>
      </c>
      <c r="CAI7" s="206">
        <v>3513.73</v>
      </c>
      <c r="CAJ7" s="206">
        <v>3511.1</v>
      </c>
      <c r="CAK7" s="206">
        <v>3510.03</v>
      </c>
      <c r="CAL7" s="206">
        <v>3507.04</v>
      </c>
      <c r="CAM7" s="206">
        <v>3505.13</v>
      </c>
      <c r="CAN7" s="206">
        <v>3501.68</v>
      </c>
      <c r="CAO7" s="206">
        <v>3498.69</v>
      </c>
      <c r="CAP7" s="206">
        <v>3496.04</v>
      </c>
      <c r="CAQ7" s="206">
        <v>3495.07</v>
      </c>
      <c r="CAR7" s="206">
        <v>3493.45</v>
      </c>
      <c r="CAS7" s="206">
        <v>3491.45</v>
      </c>
      <c r="CAT7" s="206">
        <v>3489.61</v>
      </c>
      <c r="CAU7" s="206">
        <v>3486.63</v>
      </c>
      <c r="CAV7" s="206">
        <v>3483.83</v>
      </c>
      <c r="CAW7" s="206">
        <v>3482.9</v>
      </c>
      <c r="CAX7" s="206">
        <v>3480.2</v>
      </c>
      <c r="CAY7" s="206">
        <v>3476.89</v>
      </c>
      <c r="CAZ7" s="206">
        <v>3475.7</v>
      </c>
      <c r="CBA7" s="206">
        <v>3473.83</v>
      </c>
      <c r="CBB7" s="206">
        <v>3472.91</v>
      </c>
      <c r="CBC7" s="206">
        <v>3471.53</v>
      </c>
      <c r="CBD7" s="206">
        <v>3471.46</v>
      </c>
      <c r="CBE7" s="206">
        <v>3470.29</v>
      </c>
      <c r="CBF7" s="206">
        <v>3469.64</v>
      </c>
      <c r="CBG7" s="206">
        <v>3468.03</v>
      </c>
      <c r="CBH7" s="206">
        <v>3465.44</v>
      </c>
      <c r="CBI7" s="206">
        <v>3464.85</v>
      </c>
      <c r="CBJ7" s="206">
        <v>3463.85</v>
      </c>
      <c r="CBK7" s="206">
        <v>3462.17</v>
      </c>
      <c r="CBL7" s="206">
        <v>3461.5</v>
      </c>
      <c r="CBM7" s="206">
        <v>3460.03</v>
      </c>
      <c r="CBN7" s="206">
        <v>3459.33</v>
      </c>
      <c r="CBO7" s="206">
        <v>3458.02</v>
      </c>
      <c r="CBP7" s="206">
        <v>3456.77</v>
      </c>
      <c r="CBQ7" s="206">
        <v>3455.85</v>
      </c>
      <c r="CBR7" s="206">
        <v>3454.09</v>
      </c>
      <c r="CBS7" s="206">
        <v>3452.7</v>
      </c>
      <c r="CBT7" s="206">
        <v>3450.91</v>
      </c>
      <c r="CBU7" s="206">
        <v>3448.53</v>
      </c>
      <c r="CBV7" s="206">
        <v>3447.92</v>
      </c>
      <c r="CBW7" s="206">
        <v>3447.5</v>
      </c>
      <c r="CBX7" s="206">
        <v>3447.13</v>
      </c>
      <c r="CBY7" s="206">
        <v>3446.96</v>
      </c>
      <c r="CBZ7" s="206">
        <v>3446.53</v>
      </c>
      <c r="CCA7" s="206">
        <v>3444.89</v>
      </c>
      <c r="CCB7" s="206">
        <v>3443.42</v>
      </c>
      <c r="CCC7" s="206">
        <v>3441.98</v>
      </c>
      <c r="CCD7" s="206">
        <v>3441.33</v>
      </c>
      <c r="CCE7" s="206">
        <v>3440.35</v>
      </c>
      <c r="CCF7" s="206">
        <v>3439.93</v>
      </c>
      <c r="CCG7" s="206">
        <v>3438.18</v>
      </c>
      <c r="CCH7" s="206">
        <v>3437.39</v>
      </c>
      <c r="CCI7" s="206">
        <v>3436.15</v>
      </c>
      <c r="CCJ7" s="206">
        <v>3435.31</v>
      </c>
      <c r="CCK7" s="206">
        <v>3434.95</v>
      </c>
      <c r="CCL7" s="206">
        <v>3433.81</v>
      </c>
      <c r="CCM7" s="206">
        <v>3432.99</v>
      </c>
      <c r="CCN7" s="206">
        <v>3432.53</v>
      </c>
      <c r="CCO7" s="206">
        <v>3432.14</v>
      </c>
      <c r="CCP7" s="200">
        <v>3432.39</v>
      </c>
      <c r="CCQ7" s="200">
        <v>3432.51</v>
      </c>
      <c r="CCR7" s="200">
        <v>3432.66</v>
      </c>
      <c r="CCS7" s="200">
        <v>3432.52</v>
      </c>
      <c r="CCT7" s="200">
        <v>3433.63</v>
      </c>
      <c r="CCU7" s="200">
        <v>3434.38</v>
      </c>
      <c r="CCV7" s="200">
        <v>3435.66</v>
      </c>
      <c r="CCW7" s="200">
        <v>3437.35</v>
      </c>
      <c r="CCX7" s="200">
        <v>3437.48</v>
      </c>
      <c r="CCY7" s="200">
        <v>3439.06</v>
      </c>
      <c r="CCZ7" s="200">
        <v>3440.25</v>
      </c>
      <c r="CDA7" s="200">
        <v>3443.15</v>
      </c>
      <c r="CDB7" s="200">
        <v>3444.29</v>
      </c>
      <c r="CDC7" s="200">
        <v>3445.98</v>
      </c>
      <c r="CDD7" s="200">
        <v>3446.28</v>
      </c>
      <c r="CDE7" s="200">
        <v>3448.37</v>
      </c>
      <c r="CDF7" s="200">
        <v>3450.99</v>
      </c>
      <c r="CDG7" s="200">
        <v>3453.71</v>
      </c>
      <c r="CDH7" s="200">
        <v>3454.55</v>
      </c>
      <c r="CDI7" s="200">
        <v>3458.91</v>
      </c>
      <c r="CDJ7" s="200">
        <v>3460.84</v>
      </c>
      <c r="CDK7" s="200">
        <v>3463.68</v>
      </c>
      <c r="CDL7" s="200">
        <v>3465.09</v>
      </c>
      <c r="CDM7" s="200">
        <v>3465.56</v>
      </c>
      <c r="CDN7" s="200">
        <v>3466.93</v>
      </c>
      <c r="CDO7" s="200">
        <v>3468.1</v>
      </c>
      <c r="CDP7" s="200">
        <v>3468.92</v>
      </c>
      <c r="CDQ7" s="200">
        <v>3469.54</v>
      </c>
      <c r="CDR7" s="200">
        <v>3470.54</v>
      </c>
      <c r="CDS7" s="200">
        <v>3470.99</v>
      </c>
      <c r="CDT7" s="200">
        <v>3472.55</v>
      </c>
      <c r="CDU7" s="200">
        <v>3472.44</v>
      </c>
      <c r="CDV7" s="200">
        <v>3472.74</v>
      </c>
      <c r="CDW7" s="200">
        <v>3472.52</v>
      </c>
      <c r="CDX7" s="200">
        <v>3473.75</v>
      </c>
      <c r="CDY7" s="200">
        <v>3474.21</v>
      </c>
      <c r="CDZ7" s="200">
        <v>3474.23</v>
      </c>
      <c r="CEA7" s="200">
        <v>3474.36</v>
      </c>
      <c r="CEB7" s="200">
        <v>3473.31</v>
      </c>
      <c r="CEC7" s="200">
        <v>3473.64</v>
      </c>
      <c r="CED7" s="200">
        <v>3473.86</v>
      </c>
      <c r="CEE7" s="200">
        <v>3472.78</v>
      </c>
      <c r="CEF7" s="200">
        <v>3472.98</v>
      </c>
      <c r="CEG7" s="200">
        <v>3472.65</v>
      </c>
      <c r="CEH7" s="200">
        <v>3471.89</v>
      </c>
      <c r="CEI7" s="200">
        <v>3471.85</v>
      </c>
      <c r="CEJ7" s="200">
        <v>3469.74</v>
      </c>
      <c r="CEK7" s="200">
        <v>3469.79</v>
      </c>
      <c r="CEL7" s="200">
        <v>3469.58</v>
      </c>
      <c r="CEM7" s="200">
        <v>3467.91</v>
      </c>
      <c r="CEN7" s="200">
        <v>3468.16</v>
      </c>
      <c r="CEO7" s="200">
        <v>3466.09</v>
      </c>
      <c r="CEP7" s="200">
        <v>3465.98</v>
      </c>
      <c r="CEQ7" s="200">
        <v>3465.26</v>
      </c>
      <c r="CER7" s="200">
        <v>3464.6</v>
      </c>
      <c r="CES7" s="200">
        <v>3464.15</v>
      </c>
      <c r="CET7" s="200">
        <v>3462.81</v>
      </c>
      <c r="CEU7" s="200">
        <v>3461.93</v>
      </c>
      <c r="CEV7" s="200">
        <v>3461.61</v>
      </c>
      <c r="CEW7" s="200">
        <v>3461.31</v>
      </c>
      <c r="CEX7" s="200">
        <v>3460.47</v>
      </c>
      <c r="CEY7" s="200">
        <v>3459.36</v>
      </c>
      <c r="CEZ7" s="200">
        <v>3459.5</v>
      </c>
      <c r="CFA7" s="200">
        <v>3457.7</v>
      </c>
      <c r="CFB7" s="200">
        <v>3457.48</v>
      </c>
      <c r="CFC7" s="200">
        <v>3456.49</v>
      </c>
      <c r="CFD7" s="200">
        <v>3455.64</v>
      </c>
      <c r="CFE7" s="200">
        <v>3454.99</v>
      </c>
      <c r="CFF7" s="200">
        <v>3454.46</v>
      </c>
      <c r="CFG7" s="200">
        <v>3454.33</v>
      </c>
      <c r="CFH7" s="200">
        <v>3454.39</v>
      </c>
      <c r="CFI7" s="200">
        <v>3453.44</v>
      </c>
      <c r="CFJ7" s="200">
        <v>3453.08</v>
      </c>
      <c r="CFK7" s="200">
        <v>3452.37</v>
      </c>
      <c r="CFL7" s="200">
        <v>3451.53</v>
      </c>
      <c r="CFM7" s="200">
        <v>3452.08</v>
      </c>
      <c r="CFN7" s="200">
        <v>3451.52</v>
      </c>
      <c r="CFO7" s="200">
        <v>3451.08</v>
      </c>
      <c r="CFP7" s="200">
        <v>3450.39</v>
      </c>
      <c r="CFQ7" s="200">
        <v>3449.79</v>
      </c>
      <c r="CFR7" s="200">
        <v>3449.96</v>
      </c>
      <c r="CFS7" s="200">
        <v>3448.51</v>
      </c>
      <c r="CFT7" s="200">
        <v>3448.76</v>
      </c>
      <c r="CFU7" s="200">
        <v>3448.45</v>
      </c>
      <c r="CFV7" s="200">
        <v>3447.95</v>
      </c>
      <c r="CFW7" s="200">
        <v>3447.61</v>
      </c>
      <c r="CFX7" s="200">
        <v>3446.45</v>
      </c>
      <c r="CFY7" s="200">
        <v>3445.77</v>
      </c>
      <c r="CFZ7" s="200">
        <v>3445.8</v>
      </c>
      <c r="CGA7" s="200">
        <v>3445.08</v>
      </c>
      <c r="CGB7" s="200">
        <v>3445.12</v>
      </c>
      <c r="CGC7" s="200">
        <v>3443.29</v>
      </c>
      <c r="CGD7" s="200">
        <v>3442.95</v>
      </c>
      <c r="CGE7" s="200">
        <v>3442.05</v>
      </c>
      <c r="CGF7" s="200">
        <v>3441.52</v>
      </c>
      <c r="CGG7" s="200">
        <v>3440.49</v>
      </c>
      <c r="CGH7" s="200">
        <v>3439.99</v>
      </c>
      <c r="CGI7" s="200">
        <v>3439.3</v>
      </c>
      <c r="CGJ7" s="200">
        <v>3438.68</v>
      </c>
      <c r="CGK7" s="200">
        <v>3437.62</v>
      </c>
      <c r="CGL7" s="200">
        <v>3436.74</v>
      </c>
      <c r="CGM7" s="200">
        <v>3436.84</v>
      </c>
      <c r="CGN7" s="200">
        <v>3436.19</v>
      </c>
      <c r="CGO7" s="200">
        <v>3435.15</v>
      </c>
      <c r="CGP7" s="200">
        <v>3434.08</v>
      </c>
      <c r="CGQ7" s="200">
        <v>3432.78</v>
      </c>
      <c r="CGR7" s="200">
        <v>3432.12</v>
      </c>
      <c r="CGS7" s="200">
        <v>3431.58</v>
      </c>
      <c r="CGT7" s="200">
        <v>3430.52</v>
      </c>
      <c r="CGU7" s="200">
        <v>3430.31</v>
      </c>
      <c r="CGV7" s="200">
        <v>3426.88</v>
      </c>
      <c r="CGW7" s="200">
        <v>3425.94</v>
      </c>
      <c r="CGX7" s="200">
        <v>3425.48</v>
      </c>
      <c r="CGY7" s="200">
        <v>3423.55</v>
      </c>
      <c r="CGZ7" s="200">
        <v>3421.9</v>
      </c>
      <c r="CHA7" s="200">
        <v>3420.59</v>
      </c>
      <c r="CHB7" s="200">
        <v>3419.08</v>
      </c>
      <c r="CHC7" s="200">
        <v>3418.98</v>
      </c>
      <c r="CHD7" s="200">
        <v>3417.23</v>
      </c>
      <c r="CHE7" s="200">
        <v>3417.41</v>
      </c>
      <c r="CHF7" s="200">
        <v>3415.79</v>
      </c>
      <c r="CHG7" s="200">
        <v>3415.24</v>
      </c>
      <c r="CHH7" s="200">
        <v>3414.97</v>
      </c>
      <c r="CHI7" s="200">
        <v>3413.39</v>
      </c>
      <c r="CHJ7" s="200">
        <v>3412.5</v>
      </c>
      <c r="CHK7" s="200">
        <v>3410.69</v>
      </c>
      <c r="CHL7" s="200">
        <v>3410.37</v>
      </c>
      <c r="CHM7" s="200">
        <v>3410.75</v>
      </c>
      <c r="CHN7" s="200">
        <v>3409.22</v>
      </c>
      <c r="CHO7" s="200">
        <v>3409.43</v>
      </c>
      <c r="CHP7" s="200">
        <v>3409.39</v>
      </c>
      <c r="CHQ7" s="200">
        <v>3409.39</v>
      </c>
      <c r="CHR7" s="200">
        <v>3409.5</v>
      </c>
      <c r="CHS7" s="200">
        <v>3409.18</v>
      </c>
      <c r="CHT7" s="200">
        <v>3409.15</v>
      </c>
      <c r="CHU7" s="200">
        <v>3409.4</v>
      </c>
      <c r="CHV7" s="200">
        <v>3408.22</v>
      </c>
      <c r="CHW7" s="200">
        <v>3408.52</v>
      </c>
      <c r="CHX7" s="200">
        <v>3406.48</v>
      </c>
      <c r="CHY7" s="200">
        <v>3406.51</v>
      </c>
      <c r="CHZ7" s="200">
        <v>3407.14</v>
      </c>
      <c r="CIA7" s="200">
        <v>3406.83</v>
      </c>
      <c r="CIB7" s="200">
        <v>3406.96</v>
      </c>
      <c r="CIC7" s="200">
        <v>3404.47</v>
      </c>
      <c r="CID7" s="200">
        <v>3403.89</v>
      </c>
      <c r="CIE7" s="200">
        <v>3403.91</v>
      </c>
      <c r="CIF7" s="200">
        <v>3402.03</v>
      </c>
      <c r="CIG7" s="200">
        <v>3401.47</v>
      </c>
      <c r="CIH7" s="200">
        <v>3399.92</v>
      </c>
      <c r="CII7" s="200">
        <v>3400.4</v>
      </c>
      <c r="CIJ7" s="200">
        <v>3399.82</v>
      </c>
      <c r="CIK7" s="200">
        <v>3397.78</v>
      </c>
      <c r="CIL7" s="200">
        <v>3397.47</v>
      </c>
      <c r="CIM7" s="200">
        <v>3396.04</v>
      </c>
      <c r="CIN7" s="200">
        <v>3395.09</v>
      </c>
      <c r="CIO7" s="200">
        <v>3394.91</v>
      </c>
      <c r="CIP7" s="200">
        <v>3394.73</v>
      </c>
      <c r="CIQ7" s="200">
        <v>3391.87</v>
      </c>
      <c r="CIR7" s="200">
        <v>3392.15</v>
      </c>
      <c r="CIS7" s="200">
        <v>3391.36</v>
      </c>
      <c r="CIT7" s="200">
        <v>3388.59</v>
      </c>
      <c r="CIU7" s="200">
        <v>3388.16</v>
      </c>
      <c r="CIV7" s="200">
        <v>3387.01</v>
      </c>
      <c r="CIW7" s="200">
        <v>3386.98</v>
      </c>
      <c r="CIX7" s="200">
        <v>3385.61</v>
      </c>
      <c r="CIY7" s="200">
        <v>3384.46</v>
      </c>
      <c r="CIZ7" s="200">
        <v>3382.61</v>
      </c>
      <c r="CJA7" s="200">
        <v>3381.89</v>
      </c>
      <c r="CJB7" s="200">
        <v>3378.33</v>
      </c>
      <c r="CJC7" s="200">
        <v>3377.93</v>
      </c>
      <c r="CJD7" s="200">
        <v>3375.68</v>
      </c>
      <c r="CJE7" s="200">
        <v>3376.05</v>
      </c>
      <c r="CJF7" s="200">
        <v>3374.97</v>
      </c>
      <c r="CJG7" s="200">
        <v>3375.69</v>
      </c>
      <c r="CJH7" s="200">
        <v>3375.12</v>
      </c>
      <c r="CJI7" s="200">
        <v>3375.85</v>
      </c>
      <c r="CJJ7" s="200">
        <v>3375.14</v>
      </c>
      <c r="CJK7" s="200">
        <v>3375.34</v>
      </c>
      <c r="CJL7" s="200">
        <v>3376.29</v>
      </c>
      <c r="CJM7" s="200">
        <v>3376.6</v>
      </c>
      <c r="CJN7" s="200">
        <v>3376.69</v>
      </c>
      <c r="CJO7" s="200">
        <v>3376.62</v>
      </c>
      <c r="CJP7" s="200">
        <v>3376.93</v>
      </c>
      <c r="CJQ7" s="200">
        <v>3376.64</v>
      </c>
      <c r="CJR7" s="200">
        <v>3376.38</v>
      </c>
      <c r="CJS7" s="200">
        <v>3376.29</v>
      </c>
      <c r="CJT7" s="200">
        <v>3375.96</v>
      </c>
      <c r="CJU7" s="200">
        <v>3375.99</v>
      </c>
      <c r="CJV7" s="200">
        <v>3375.88</v>
      </c>
      <c r="CJW7" s="200">
        <v>3376.48</v>
      </c>
      <c r="CJX7" s="200">
        <v>3376.59</v>
      </c>
      <c r="CJY7" s="200">
        <v>3375.7</v>
      </c>
      <c r="CJZ7" s="200">
        <v>3375.96</v>
      </c>
      <c r="CKA7" s="200">
        <v>3375.93</v>
      </c>
      <c r="CKB7" s="200">
        <v>3375.86</v>
      </c>
      <c r="CKC7" s="200">
        <v>3376.59</v>
      </c>
      <c r="CKD7" s="200">
        <v>3376.1</v>
      </c>
      <c r="CKE7" s="200">
        <v>3376.08</v>
      </c>
      <c r="CKF7" s="200">
        <v>3376.45</v>
      </c>
      <c r="CKG7" s="200">
        <v>3376.11</v>
      </c>
      <c r="CKH7" s="200">
        <v>3376.53</v>
      </c>
      <c r="CKI7" s="200">
        <v>3376.43</v>
      </c>
      <c r="CKJ7" s="200">
        <v>3376.74</v>
      </c>
      <c r="CKK7" s="200">
        <v>3376.32</v>
      </c>
      <c r="CKL7" s="200">
        <v>3376.83</v>
      </c>
      <c r="CKM7" s="200">
        <v>3376.93</v>
      </c>
      <c r="CKN7" s="200">
        <v>3377.44</v>
      </c>
      <c r="CKO7" s="200">
        <v>3377.35</v>
      </c>
      <c r="CKP7" s="200">
        <v>3377.03</v>
      </c>
      <c r="CKQ7" s="200">
        <v>3378.3</v>
      </c>
      <c r="CKR7" s="200">
        <v>3378.9</v>
      </c>
      <c r="CKS7" s="200">
        <v>3380.31</v>
      </c>
      <c r="CKT7" s="200">
        <v>3381.24</v>
      </c>
      <c r="CKU7" s="200">
        <v>3381.46</v>
      </c>
      <c r="CKV7" s="200">
        <v>3381.38</v>
      </c>
      <c r="CKW7" s="200">
        <v>3381.47</v>
      </c>
      <c r="CKX7" s="200">
        <v>3381.49</v>
      </c>
      <c r="CKY7" s="200">
        <v>3381.63</v>
      </c>
      <c r="CKZ7" s="200">
        <v>3381.57</v>
      </c>
      <c r="CLA7" s="200">
        <v>3381.52</v>
      </c>
      <c r="CLB7" s="200">
        <v>3381.38</v>
      </c>
      <c r="CLC7" s="200">
        <v>3381.05</v>
      </c>
      <c r="CLD7" s="200">
        <v>3381.65</v>
      </c>
      <c r="CLE7" s="200">
        <v>3381.28</v>
      </c>
      <c r="CLF7" s="200">
        <v>3381.11</v>
      </c>
      <c r="CLG7" s="200">
        <v>3381.48</v>
      </c>
      <c r="CLH7" s="200">
        <v>3381.64</v>
      </c>
      <c r="CLI7" s="200">
        <v>3381.45</v>
      </c>
      <c r="CLJ7" s="200">
        <v>3380.69</v>
      </c>
      <c r="CLK7" s="200">
        <v>3381.54</v>
      </c>
      <c r="CLL7" s="200">
        <v>3380.61</v>
      </c>
      <c r="CLM7" s="200">
        <v>3381.43</v>
      </c>
      <c r="CLN7" s="200">
        <v>3381</v>
      </c>
      <c r="CLO7" s="200">
        <v>3380.24</v>
      </c>
      <c r="CLP7" s="200">
        <v>3381.73</v>
      </c>
      <c r="CLQ7" s="200">
        <v>3381.19</v>
      </c>
      <c r="CLR7" s="200">
        <v>3381.75</v>
      </c>
      <c r="CLS7" s="200">
        <v>3381.32</v>
      </c>
      <c r="CLT7" s="200">
        <v>3381.04</v>
      </c>
      <c r="CLU7" s="200">
        <v>3381.23</v>
      </c>
      <c r="CLV7" s="200">
        <v>3380.96</v>
      </c>
      <c r="CLW7" s="200">
        <v>3381.24</v>
      </c>
      <c r="CLX7" s="200">
        <v>3381.36</v>
      </c>
      <c r="CLY7" s="200">
        <v>3381.29</v>
      </c>
      <c r="CLZ7" s="200">
        <v>3381.19</v>
      </c>
      <c r="CMA7" s="200">
        <v>3380.88</v>
      </c>
      <c r="CMB7" s="200">
        <v>3380.86</v>
      </c>
      <c r="CMC7" s="200">
        <v>3380.78</v>
      </c>
      <c r="CMD7" s="213">
        <v>3381.01</v>
      </c>
      <c r="CME7" s="213">
        <v>3380.9</v>
      </c>
      <c r="CMF7" s="213">
        <v>3381.05</v>
      </c>
      <c r="CMG7" s="213">
        <v>3381.08</v>
      </c>
      <c r="CMH7" s="213">
        <v>3380.94</v>
      </c>
      <c r="CMI7" s="213">
        <v>3381.16</v>
      </c>
      <c r="CMJ7" s="213">
        <v>3380.89</v>
      </c>
      <c r="CMK7" s="213">
        <v>3381.15</v>
      </c>
      <c r="CML7" s="213">
        <v>3380.84</v>
      </c>
      <c r="CMM7" s="213">
        <v>3381.05</v>
      </c>
      <c r="CMN7" s="213">
        <v>3380.8</v>
      </c>
      <c r="CMO7" s="213">
        <v>3380.81</v>
      </c>
      <c r="CMP7" s="213">
        <v>3380.76</v>
      </c>
      <c r="CMQ7" s="213">
        <v>3380.56</v>
      </c>
      <c r="CMR7" s="213">
        <v>3380.45</v>
      </c>
      <c r="CMS7" s="213">
        <v>3380.58</v>
      </c>
      <c r="CMT7" s="213">
        <v>3380.94</v>
      </c>
      <c r="CMU7" s="213">
        <v>3380.87</v>
      </c>
      <c r="CMV7" s="213">
        <v>3380.79</v>
      </c>
      <c r="CMW7" s="213">
        <v>3380.86</v>
      </c>
      <c r="CMX7" s="213">
        <v>3380.95</v>
      </c>
      <c r="CMY7" s="213">
        <v>3380.81</v>
      </c>
      <c r="CMZ7" s="213">
        <v>3380.86</v>
      </c>
      <c r="CNA7" s="213">
        <v>3380.75</v>
      </c>
      <c r="CNB7" s="213">
        <v>3380.92</v>
      </c>
      <c r="CNC7" s="213">
        <v>3380.93</v>
      </c>
      <c r="CND7" s="213">
        <v>3381.03</v>
      </c>
      <c r="CNE7" s="213">
        <v>3381.14</v>
      </c>
      <c r="CNF7" s="213">
        <v>3381.36</v>
      </c>
      <c r="CNG7" s="213">
        <v>3380.81</v>
      </c>
      <c r="CNH7" s="213">
        <v>3381.18</v>
      </c>
      <c r="CNI7" s="213">
        <v>3381</v>
      </c>
      <c r="CNJ7" s="213">
        <v>3381.23</v>
      </c>
      <c r="CNK7" s="213">
        <v>3381.23</v>
      </c>
      <c r="CNL7" s="213">
        <v>3380.85</v>
      </c>
      <c r="CNM7" s="213">
        <v>3381.03</v>
      </c>
      <c r="CNN7" s="213">
        <v>3381.43</v>
      </c>
      <c r="CNO7" s="213">
        <v>3381.24</v>
      </c>
      <c r="CNP7" s="213">
        <v>3381.13</v>
      </c>
      <c r="CNQ7" s="213">
        <v>3380.64</v>
      </c>
      <c r="CNR7" s="213">
        <v>3380.77</v>
      </c>
      <c r="CNS7" s="213">
        <v>3380.39</v>
      </c>
      <c r="CNT7" s="213">
        <v>3380.59</v>
      </c>
      <c r="CNU7" s="213">
        <v>3380.94</v>
      </c>
      <c r="CNV7" s="213">
        <v>3380.64</v>
      </c>
      <c r="CNW7" s="213">
        <v>3380.67</v>
      </c>
      <c r="CNX7" s="213">
        <v>3380.76</v>
      </c>
      <c r="CNY7" s="213">
        <v>3380.71</v>
      </c>
      <c r="CNZ7" s="213">
        <v>3381.09</v>
      </c>
      <c r="COA7" s="213">
        <v>3380.89</v>
      </c>
      <c r="COB7" s="213">
        <v>3380.74</v>
      </c>
      <c r="COC7" s="213">
        <v>3380.84</v>
      </c>
      <c r="COD7" s="213">
        <v>3380.8</v>
      </c>
      <c r="COE7" s="213">
        <v>3380.74</v>
      </c>
      <c r="COF7" s="213">
        <v>3380.43</v>
      </c>
      <c r="COG7" s="213">
        <v>3381.09</v>
      </c>
      <c r="COH7" s="260">
        <v>3381.55</v>
      </c>
      <c r="COI7" s="260">
        <v>3381.38</v>
      </c>
      <c r="COJ7" s="260">
        <v>3381.51</v>
      </c>
      <c r="COK7" s="260">
        <v>3380.99</v>
      </c>
      <c r="COL7" s="260">
        <v>3381.24</v>
      </c>
      <c r="COM7" s="260">
        <v>3380.9</v>
      </c>
      <c r="CON7" s="260">
        <v>3381.02</v>
      </c>
      <c r="COO7" s="260">
        <v>3381.12</v>
      </c>
      <c r="COP7" s="260">
        <v>3380.93</v>
      </c>
      <c r="COQ7" s="260">
        <v>3381.41</v>
      </c>
      <c r="COR7" s="260">
        <v>3381.53</v>
      </c>
      <c r="COS7" s="260">
        <v>3381.82</v>
      </c>
      <c r="COT7" s="260">
        <v>3382.96</v>
      </c>
      <c r="COU7" s="260">
        <v>3382.71</v>
      </c>
      <c r="COV7" s="260">
        <v>3383.86</v>
      </c>
      <c r="COW7" s="260">
        <v>3384.41</v>
      </c>
      <c r="COX7" s="260">
        <v>3385.87</v>
      </c>
      <c r="COY7" s="260">
        <v>3387.17</v>
      </c>
      <c r="COZ7" s="260">
        <v>3388.55</v>
      </c>
      <c r="CPA7" s="260">
        <v>3389.5</v>
      </c>
      <c r="CPB7" s="260">
        <v>3392.36</v>
      </c>
      <c r="CPC7" s="260">
        <v>3393.53</v>
      </c>
      <c r="CPD7" s="260">
        <v>3395.18</v>
      </c>
      <c r="CPE7" s="260">
        <v>3397.42</v>
      </c>
      <c r="CPF7" s="260">
        <v>3399.51</v>
      </c>
      <c r="CPG7" s="260">
        <v>3401.46</v>
      </c>
      <c r="CPH7" s="260">
        <v>3402.39</v>
      </c>
      <c r="CPI7" s="260">
        <v>3402.5</v>
      </c>
      <c r="CPJ7" s="260">
        <v>3402.78</v>
      </c>
      <c r="CPK7" s="260">
        <v>3402.87</v>
      </c>
      <c r="CPL7" s="260">
        <v>3404.64</v>
      </c>
      <c r="CPM7" s="260">
        <v>3406.79</v>
      </c>
      <c r="CPN7" s="260">
        <v>3407.42</v>
      </c>
      <c r="CPO7" s="260">
        <v>3407.88</v>
      </c>
      <c r="CPP7" s="260">
        <v>3408.95</v>
      </c>
      <c r="CPQ7" s="260">
        <v>3409.37</v>
      </c>
      <c r="CPR7" s="260">
        <v>3409.59</v>
      </c>
      <c r="CPS7" s="260">
        <v>3410.23</v>
      </c>
      <c r="CPT7" s="260">
        <v>3410.72</v>
      </c>
      <c r="CPU7" s="260">
        <v>3411.42</v>
      </c>
      <c r="CPV7" s="260">
        <v>3413.09</v>
      </c>
      <c r="CPW7" s="260">
        <v>3413.51</v>
      </c>
      <c r="CPX7" s="260">
        <v>3414.18</v>
      </c>
      <c r="CPY7" s="260">
        <v>3415.19</v>
      </c>
      <c r="CPZ7" s="260">
        <v>3415.07</v>
      </c>
      <c r="CQA7" s="260">
        <v>3415.79</v>
      </c>
      <c r="CQB7" s="260">
        <v>3416.66</v>
      </c>
      <c r="CQC7" s="260">
        <v>3417.19</v>
      </c>
      <c r="CQD7" s="260">
        <v>3417.18</v>
      </c>
      <c r="CQE7" s="260">
        <v>3417.42</v>
      </c>
      <c r="CQF7" s="260">
        <v>3417.77</v>
      </c>
      <c r="CQG7" s="260">
        <v>3416.98</v>
      </c>
      <c r="CQH7" s="260">
        <v>3416.82</v>
      </c>
      <c r="CQI7" s="260">
        <v>3416.82</v>
      </c>
      <c r="CQJ7" s="260">
        <v>3416.57</v>
      </c>
      <c r="CQK7" s="260">
        <v>3417.45</v>
      </c>
      <c r="CQL7" s="260">
        <v>3417.88</v>
      </c>
      <c r="CQM7" s="260">
        <v>3417.29</v>
      </c>
      <c r="CQN7" s="260">
        <v>3417.71</v>
      </c>
      <c r="CQO7" s="260">
        <v>3416.71</v>
      </c>
      <c r="CQP7" s="260">
        <v>3417.31</v>
      </c>
      <c r="CQQ7" s="260">
        <v>3417.79</v>
      </c>
      <c r="CQR7" s="260">
        <v>3417.29</v>
      </c>
      <c r="CQS7" s="260">
        <v>3417.91</v>
      </c>
      <c r="CQT7" s="260">
        <v>3417.14</v>
      </c>
      <c r="CQU7" s="260">
        <v>3417.49</v>
      </c>
      <c r="CQV7" s="260">
        <v>3418.12</v>
      </c>
      <c r="CQW7" s="260">
        <v>3417.98</v>
      </c>
      <c r="CQX7" s="260">
        <v>3418.84</v>
      </c>
      <c r="CQY7" s="260">
        <v>3419.59</v>
      </c>
      <c r="CQZ7" s="260">
        <v>3420.09</v>
      </c>
      <c r="CRA7" s="260">
        <v>3420.25</v>
      </c>
      <c r="CRB7" s="260">
        <v>3420.46</v>
      </c>
      <c r="CRC7" s="260">
        <v>3420.92</v>
      </c>
      <c r="CRD7" s="260">
        <v>3421.43</v>
      </c>
      <c r="CRE7" s="260">
        <v>3422.08</v>
      </c>
      <c r="CRF7" s="260">
        <v>3422.7</v>
      </c>
      <c r="CRG7" s="260">
        <v>3423.28</v>
      </c>
      <c r="CRH7" s="260">
        <v>3423.93</v>
      </c>
      <c r="CRI7" s="260">
        <v>3424.61</v>
      </c>
      <c r="CRJ7" s="260">
        <v>3426.1</v>
      </c>
      <c r="CRK7" s="260">
        <v>3427.07</v>
      </c>
      <c r="CRL7" s="260">
        <v>3427.88</v>
      </c>
      <c r="CRM7" s="260">
        <v>3428.91</v>
      </c>
      <c r="CRN7" s="260">
        <v>3429.7</v>
      </c>
      <c r="CRO7" s="260">
        <v>3430.65</v>
      </c>
      <c r="CRP7" s="260">
        <v>3433.03</v>
      </c>
      <c r="CRQ7" s="260">
        <v>3435.18</v>
      </c>
      <c r="CRR7" s="260">
        <v>3437.92</v>
      </c>
      <c r="CRS7" s="260">
        <v>3439.01</v>
      </c>
      <c r="CRT7" s="260">
        <v>3440.29</v>
      </c>
      <c r="CRU7" s="260">
        <v>3443.25</v>
      </c>
      <c r="CRV7" s="260">
        <v>3445.22</v>
      </c>
      <c r="CRW7" s="260">
        <v>3447.43</v>
      </c>
      <c r="CRX7" s="260">
        <v>3448.24</v>
      </c>
      <c r="CRY7" s="289">
        <v>3449</v>
      </c>
      <c r="CRZ7" s="260">
        <v>3451.31</v>
      </c>
      <c r="CSA7" s="260">
        <v>3453.67</v>
      </c>
      <c r="CSB7" s="260">
        <v>3454.73</v>
      </c>
      <c r="CSC7" s="260">
        <v>3455.22</v>
      </c>
      <c r="CSD7" s="260">
        <v>3455.89</v>
      </c>
      <c r="CSE7" s="260">
        <v>3457.45</v>
      </c>
      <c r="CSF7" s="260">
        <v>3458.67</v>
      </c>
      <c r="CSG7" s="260">
        <v>3458.92</v>
      </c>
      <c r="CSH7" s="260">
        <v>3459.07</v>
      </c>
      <c r="CSI7" s="260">
        <v>3459.57</v>
      </c>
      <c r="CSJ7" s="260">
        <v>3459.95</v>
      </c>
      <c r="CSK7" s="260">
        <v>3460.61</v>
      </c>
      <c r="CSL7" s="260">
        <v>3462.17</v>
      </c>
      <c r="CSM7" s="260">
        <v>3462.59</v>
      </c>
      <c r="CSN7" s="260">
        <v>3462.98</v>
      </c>
      <c r="CSO7" s="260">
        <v>3464.13</v>
      </c>
      <c r="CSP7" s="260">
        <v>3464.65</v>
      </c>
      <c r="CSQ7" s="260">
        <v>3465.69</v>
      </c>
      <c r="CSR7" s="260">
        <v>3466.56</v>
      </c>
      <c r="CSS7" s="260">
        <v>3466.79</v>
      </c>
      <c r="CST7" s="260">
        <v>3467.49</v>
      </c>
      <c r="CSU7" s="260">
        <v>3467.86</v>
      </c>
      <c r="CSV7" s="289">
        <v>3468.57</v>
      </c>
      <c r="CSW7" s="398">
        <v>3469.19</v>
      </c>
      <c r="CSX7" s="398">
        <v>3470.75</v>
      </c>
      <c r="CSY7" s="398">
        <v>3470.86</v>
      </c>
      <c r="CSZ7" s="398">
        <v>3471.47</v>
      </c>
      <c r="CTA7" s="398">
        <v>3473.57</v>
      </c>
      <c r="CTB7" s="398">
        <v>3475.37</v>
      </c>
      <c r="CTC7" s="398">
        <v>3476.98</v>
      </c>
      <c r="CTD7" s="398">
        <v>3478.05</v>
      </c>
      <c r="CTE7" s="398">
        <v>3480.61</v>
      </c>
      <c r="CTF7" s="398">
        <v>3483.53</v>
      </c>
      <c r="CTG7" s="398">
        <v>3486.82</v>
      </c>
      <c r="CTH7" s="398">
        <v>3488.01</v>
      </c>
      <c r="CTI7" s="398">
        <v>3487.61</v>
      </c>
      <c r="CTJ7" s="398">
        <v>3491.62</v>
      </c>
      <c r="CTK7" s="398">
        <v>3495.36</v>
      </c>
      <c r="CTL7" s="398">
        <v>3501.83</v>
      </c>
      <c r="CTM7" s="398">
        <v>3505.87</v>
      </c>
      <c r="CTN7" s="398">
        <v>3508.4</v>
      </c>
      <c r="CTO7" s="398">
        <v>3522.38</v>
      </c>
      <c r="CTP7" s="398">
        <v>3528.67</v>
      </c>
      <c r="CTQ7" s="398">
        <v>3530.23</v>
      </c>
      <c r="CTR7" s="398">
        <v>3533.7</v>
      </c>
      <c r="CTS7" s="398">
        <v>3534.48</v>
      </c>
      <c r="CTT7" s="398">
        <v>3541.1</v>
      </c>
      <c r="CTU7" s="398">
        <v>3544.4</v>
      </c>
      <c r="CTV7" s="398">
        <v>3555.24</v>
      </c>
      <c r="CTW7" s="398">
        <v>3562.4</v>
      </c>
      <c r="CTX7" s="398">
        <v>3568.48</v>
      </c>
      <c r="CTY7" s="398">
        <v>3569.04</v>
      </c>
      <c r="CTZ7" s="398">
        <v>3569.67</v>
      </c>
      <c r="CUA7" s="398">
        <v>3570.11</v>
      </c>
      <c r="CUB7" s="398">
        <v>3570.87</v>
      </c>
      <c r="CUC7" s="398">
        <v>3569.87</v>
      </c>
      <c r="CUD7" s="398">
        <v>3570.57</v>
      </c>
      <c r="CUE7" s="398">
        <v>3570.82</v>
      </c>
      <c r="CUF7" s="398">
        <v>3570.74</v>
      </c>
      <c r="CUG7" s="398">
        <v>3571.47</v>
      </c>
      <c r="CUH7" s="398">
        <v>3571.74</v>
      </c>
      <c r="CUI7" s="398">
        <v>3571.88</v>
      </c>
      <c r="CUJ7" s="398">
        <v>3572.07</v>
      </c>
      <c r="CUK7" s="398">
        <v>3572.59</v>
      </c>
      <c r="CUL7" s="398">
        <v>3572.88</v>
      </c>
      <c r="CUM7" s="398">
        <v>3572.37</v>
      </c>
      <c r="CUN7" s="398">
        <v>3572.93</v>
      </c>
      <c r="CUO7" s="398">
        <v>3572.45</v>
      </c>
      <c r="CUP7" s="398">
        <v>3572.83</v>
      </c>
      <c r="CUQ7" s="398">
        <v>3572.83</v>
      </c>
      <c r="CUR7" s="398">
        <v>3573.19</v>
      </c>
      <c r="CUS7" s="398">
        <v>3571.17</v>
      </c>
      <c r="CUT7" s="398">
        <v>3573.73</v>
      </c>
      <c r="CUU7" s="398">
        <v>3573.64</v>
      </c>
      <c r="CUV7" s="398">
        <v>3573.76</v>
      </c>
      <c r="CUW7" s="398">
        <v>3573.44</v>
      </c>
      <c r="CUX7" s="398">
        <v>3573.69</v>
      </c>
      <c r="CUY7" s="398">
        <v>3573.79</v>
      </c>
      <c r="CUZ7" s="398">
        <v>3573.7</v>
      </c>
      <c r="CVA7" s="398">
        <v>3573.95</v>
      </c>
      <c r="CVB7" s="398">
        <v>3573.8</v>
      </c>
      <c r="CVC7" s="398">
        <v>3574.03</v>
      </c>
      <c r="CVD7" s="398">
        <v>3575.03</v>
      </c>
      <c r="CVE7" s="398">
        <v>3575.09</v>
      </c>
      <c r="CVF7" s="398">
        <v>3575.08</v>
      </c>
      <c r="CVG7" s="398">
        <v>3575.3</v>
      </c>
      <c r="CVH7" s="398">
        <v>3575.44</v>
      </c>
      <c r="CVI7" s="398">
        <v>3575.95</v>
      </c>
      <c r="CVJ7" s="398">
        <v>3576.53</v>
      </c>
      <c r="CVK7" s="398">
        <v>3577.84</v>
      </c>
      <c r="CVL7" s="398">
        <v>3578.43</v>
      </c>
      <c r="CVM7" s="398">
        <v>3579.18</v>
      </c>
      <c r="CVN7" s="398">
        <v>3579.56</v>
      </c>
      <c r="CVO7" s="398">
        <v>3579.67</v>
      </c>
      <c r="CVP7" s="398">
        <v>3579.68</v>
      </c>
      <c r="CVQ7" s="398">
        <v>3580.17</v>
      </c>
      <c r="CVR7" s="398">
        <v>3580.4</v>
      </c>
      <c r="CVS7" s="398">
        <v>3580.52</v>
      </c>
      <c r="CVT7" s="398">
        <v>3580.71</v>
      </c>
      <c r="CVU7" s="398">
        <v>3580.94</v>
      </c>
      <c r="CVV7" s="398">
        <v>3581.29</v>
      </c>
      <c r="CVW7" s="398">
        <v>3581.9</v>
      </c>
      <c r="CVX7" s="398">
        <v>3581.77</v>
      </c>
      <c r="CVY7" s="398">
        <v>3583.6</v>
      </c>
      <c r="CVZ7" s="398">
        <v>3583.85</v>
      </c>
      <c r="CWA7" s="398">
        <v>3583.89</v>
      </c>
      <c r="CWB7" s="398">
        <v>3584.18</v>
      </c>
      <c r="CWC7" s="398">
        <v>3584.24</v>
      </c>
      <c r="CWD7" s="398">
        <v>3584.58</v>
      </c>
      <c r="CWE7" s="398">
        <v>3585.39</v>
      </c>
      <c r="CWF7" s="398">
        <v>3585.72</v>
      </c>
      <c r="CWG7" s="398">
        <v>3585.97</v>
      </c>
      <c r="CWH7" s="398">
        <v>3586.91</v>
      </c>
      <c r="CWI7" s="398">
        <v>3587.37</v>
      </c>
      <c r="CWJ7" s="398">
        <v>3587.14</v>
      </c>
      <c r="CWK7" s="398">
        <v>3586.76</v>
      </c>
      <c r="CWL7" s="398">
        <v>3587.49</v>
      </c>
      <c r="CWM7" s="398">
        <v>3588.79</v>
      </c>
      <c r="CWN7" s="398">
        <v>3588.96</v>
      </c>
      <c r="CWO7" s="398">
        <v>3589.11</v>
      </c>
      <c r="CWP7" s="398">
        <v>3589.46</v>
      </c>
      <c r="CWQ7" s="398">
        <v>3589.68</v>
      </c>
      <c r="CWR7" s="398">
        <v>3591.15</v>
      </c>
      <c r="CWS7" s="398">
        <v>3590.9</v>
      </c>
      <c r="CWT7" s="398">
        <v>3591.54</v>
      </c>
      <c r="CWU7" s="398">
        <v>3591.77</v>
      </c>
      <c r="CWV7" s="398">
        <v>3593.44</v>
      </c>
      <c r="CWW7" s="398">
        <v>3593.62</v>
      </c>
      <c r="CWX7" s="398">
        <v>3593.43</v>
      </c>
      <c r="CWY7" s="398">
        <v>3593.3</v>
      </c>
      <c r="CWZ7" s="398">
        <v>3593.4</v>
      </c>
      <c r="CXA7" s="398">
        <v>3593.71</v>
      </c>
      <c r="CXB7" s="398">
        <v>3594.29</v>
      </c>
      <c r="CXC7" s="398">
        <v>3593.93</v>
      </c>
      <c r="CXD7" s="398">
        <v>3593.77</v>
      </c>
      <c r="CXE7" s="398">
        <v>3593.5</v>
      </c>
      <c r="CXF7" s="398">
        <v>3594.42</v>
      </c>
      <c r="CXG7" s="398">
        <v>3592.79</v>
      </c>
      <c r="CXH7" s="398">
        <v>3593.24</v>
      </c>
      <c r="CXI7" s="398">
        <v>3593.47</v>
      </c>
      <c r="CXJ7" s="398">
        <v>3593.89</v>
      </c>
      <c r="CXK7" s="398">
        <v>3593.07</v>
      </c>
      <c r="CXL7" s="398">
        <v>3593.69</v>
      </c>
      <c r="CXM7" s="398">
        <v>3594.13</v>
      </c>
      <c r="CXN7" s="398">
        <v>3593.68</v>
      </c>
      <c r="CXO7" s="398">
        <v>3593.61</v>
      </c>
      <c r="CXP7" s="398">
        <v>3593.67</v>
      </c>
      <c r="CXQ7" s="398">
        <v>3594.79</v>
      </c>
      <c r="CXR7" s="398">
        <v>3594.49</v>
      </c>
      <c r="CXS7" s="398">
        <v>3593.79</v>
      </c>
      <c r="CXT7" s="398">
        <v>3594.14</v>
      </c>
      <c r="CXU7" s="398">
        <v>3594.03</v>
      </c>
      <c r="CXV7" s="398">
        <v>3594.52</v>
      </c>
      <c r="CXW7" s="398">
        <v>3593.59</v>
      </c>
      <c r="CXX7" s="398">
        <v>3592.89</v>
      </c>
      <c r="CXY7" s="398">
        <v>3594.14</v>
      </c>
      <c r="CXZ7" s="398">
        <v>3593.28</v>
      </c>
      <c r="CYA7" s="398">
        <v>3594</v>
      </c>
      <c r="CYB7" s="398">
        <v>3594.64</v>
      </c>
      <c r="CYC7" s="398">
        <v>3592.78</v>
      </c>
      <c r="CYD7" s="398">
        <v>3593.35</v>
      </c>
      <c r="CYE7" s="398">
        <v>3592.75</v>
      </c>
      <c r="CYF7" s="398">
        <v>3594</v>
      </c>
      <c r="CYG7" s="398">
        <v>3593.72</v>
      </c>
      <c r="CYH7" s="398">
        <v>3592.82</v>
      </c>
      <c r="CYI7" s="398">
        <v>3593.72</v>
      </c>
      <c r="CYJ7" s="398">
        <v>3592.46</v>
      </c>
      <c r="CYK7" s="398">
        <v>3593.7</v>
      </c>
      <c r="CYL7" s="398">
        <v>3594.49</v>
      </c>
      <c r="CYM7" s="398">
        <v>3592.51</v>
      </c>
      <c r="CYN7" s="398">
        <v>3593.37</v>
      </c>
      <c r="CYO7" s="398">
        <v>3593.27</v>
      </c>
      <c r="CYP7" s="398">
        <v>3594.28</v>
      </c>
      <c r="CYQ7" s="398">
        <v>3593.2</v>
      </c>
      <c r="CYR7" s="398">
        <v>3591.24</v>
      </c>
      <c r="CYS7" s="398">
        <v>3591.94</v>
      </c>
      <c r="CYT7" s="398">
        <v>3591.2</v>
      </c>
      <c r="CYU7" s="398">
        <v>3591.13</v>
      </c>
      <c r="CYV7" s="398">
        <v>3590.29</v>
      </c>
      <c r="CYW7" s="398">
        <v>3588.75</v>
      </c>
      <c r="CYX7" s="398">
        <v>3587.84</v>
      </c>
      <c r="CYY7" s="398">
        <v>3586.08</v>
      </c>
      <c r="CYZ7" s="398">
        <v>3585.29</v>
      </c>
      <c r="CZA7" s="398">
        <v>3586.63</v>
      </c>
      <c r="CZB7" s="398">
        <v>3583.36</v>
      </c>
      <c r="CZC7" s="398">
        <v>3583.72</v>
      </c>
      <c r="CZD7" s="398">
        <v>3580.48</v>
      </c>
      <c r="CZE7" s="398">
        <v>3579.04</v>
      </c>
      <c r="CZF7" s="398">
        <v>3577.96</v>
      </c>
      <c r="CZG7" s="398">
        <v>3575.94</v>
      </c>
      <c r="CZH7" s="398">
        <v>3575.15</v>
      </c>
      <c r="CZI7" s="398">
        <v>3572.96</v>
      </c>
      <c r="CZJ7" s="398">
        <v>3572.49</v>
      </c>
      <c r="CZK7" s="398">
        <v>3571.71</v>
      </c>
      <c r="CZL7" s="398">
        <v>3568.21</v>
      </c>
      <c r="CZM7" s="398">
        <v>3567.68</v>
      </c>
      <c r="CZN7" s="398">
        <v>3563.84</v>
      </c>
      <c r="CZO7" s="398">
        <v>3562.67</v>
      </c>
      <c r="CZP7" s="398">
        <v>3559.76</v>
      </c>
      <c r="CZQ7" s="398">
        <v>3554.71</v>
      </c>
      <c r="CZR7" s="398">
        <v>3553.58</v>
      </c>
      <c r="CZS7" s="398">
        <v>3552.7</v>
      </c>
      <c r="CZT7" s="398">
        <v>3549.05</v>
      </c>
      <c r="CZU7" s="398">
        <v>3548.92</v>
      </c>
      <c r="CZV7" s="398">
        <v>3545.08</v>
      </c>
      <c r="CZW7" s="398">
        <v>3545.52</v>
      </c>
      <c r="CZX7" s="398">
        <v>3544.6</v>
      </c>
      <c r="CZY7" s="398">
        <v>3544.05</v>
      </c>
      <c r="CZZ7" s="398">
        <v>3544.29</v>
      </c>
      <c r="DAA7" s="398">
        <v>3545.09</v>
      </c>
      <c r="DAB7" s="398">
        <v>3544.81</v>
      </c>
      <c r="DAC7" s="398">
        <v>3545.45</v>
      </c>
      <c r="DAD7" s="398">
        <v>3545.51</v>
      </c>
      <c r="DAE7" s="398">
        <v>3546.14</v>
      </c>
      <c r="DAF7" s="398">
        <v>3548.59</v>
      </c>
      <c r="DAG7" s="398">
        <v>3549.37</v>
      </c>
      <c r="DAH7" s="398">
        <v>3550.15</v>
      </c>
      <c r="DAI7" s="398">
        <v>3553.36</v>
      </c>
      <c r="DAJ7" s="398">
        <v>3554.04</v>
      </c>
      <c r="DAK7" s="398">
        <v>3555.81</v>
      </c>
      <c r="DAL7" s="398">
        <v>3556.03</v>
      </c>
      <c r="DAM7" s="398">
        <v>3556.66</v>
      </c>
      <c r="DAN7" s="398">
        <v>3556.81</v>
      </c>
      <c r="DAO7" s="398">
        <v>3556.62</v>
      </c>
      <c r="DAP7" s="398">
        <v>3556.55</v>
      </c>
      <c r="DAQ7" s="398">
        <v>3556.76</v>
      </c>
      <c r="DAR7" s="398">
        <v>3556.93</v>
      </c>
      <c r="DAS7" s="398">
        <v>3557.9</v>
      </c>
      <c r="DAT7" s="398">
        <v>3558.2</v>
      </c>
      <c r="DAU7" s="398">
        <v>3558.57</v>
      </c>
      <c r="DAV7" s="398">
        <v>3559.94</v>
      </c>
      <c r="DAW7" s="398">
        <v>3559.91</v>
      </c>
      <c r="DAX7" s="398">
        <v>3561.42</v>
      </c>
      <c r="DAY7" s="398">
        <v>3561.64</v>
      </c>
      <c r="DAZ7" s="398">
        <v>3561.49</v>
      </c>
      <c r="DBA7" s="398">
        <v>3563.16</v>
      </c>
      <c r="DBB7" s="398">
        <v>3563.19</v>
      </c>
      <c r="DBC7" s="398">
        <v>3564.01</v>
      </c>
      <c r="DBD7" s="398">
        <v>3563.74</v>
      </c>
      <c r="DBE7" s="398">
        <v>3564.06</v>
      </c>
      <c r="DBF7" s="398">
        <v>3564.44</v>
      </c>
      <c r="DBG7" s="398">
        <v>3564.63</v>
      </c>
      <c r="DBH7" s="398">
        <v>3564.35</v>
      </c>
      <c r="DBI7" s="398">
        <v>3564.08</v>
      </c>
      <c r="DBJ7" s="398">
        <v>3565.02</v>
      </c>
      <c r="DBK7" s="398">
        <v>3565.56</v>
      </c>
      <c r="DBL7" s="398">
        <v>3565.52</v>
      </c>
      <c r="DBM7" s="398">
        <v>3565.99</v>
      </c>
      <c r="DBN7" s="398">
        <v>3565.78</v>
      </c>
      <c r="DBO7" s="398">
        <v>3566</v>
      </c>
      <c r="DBP7" s="398">
        <v>3566.27</v>
      </c>
      <c r="DBQ7" s="398">
        <v>3566.06</v>
      </c>
      <c r="DBR7" s="398">
        <v>3565.5</v>
      </c>
      <c r="DBS7" s="398">
        <v>3565.53</v>
      </c>
      <c r="DBT7" s="398">
        <v>3565.76</v>
      </c>
      <c r="DBU7" s="398">
        <v>3565.87</v>
      </c>
      <c r="DBV7" s="398">
        <v>3566.45</v>
      </c>
      <c r="DBW7" s="398">
        <v>3566.47</v>
      </c>
      <c r="DBX7" s="398">
        <v>3566.45</v>
      </c>
      <c r="DBY7" s="398">
        <v>3565.94</v>
      </c>
      <c r="DBZ7" s="398">
        <v>3565.55</v>
      </c>
      <c r="DCA7" s="398">
        <v>3566.6</v>
      </c>
      <c r="DCB7" s="398">
        <v>3566.61</v>
      </c>
      <c r="DCC7" s="398">
        <v>3565.95</v>
      </c>
      <c r="DCD7" s="398">
        <v>3565.43</v>
      </c>
      <c r="DCE7" s="398">
        <v>3566.14</v>
      </c>
      <c r="DCF7" s="398">
        <v>3566.01</v>
      </c>
      <c r="DCG7" s="398">
        <v>3565.99</v>
      </c>
      <c r="DCH7" s="398">
        <v>3566.07</v>
      </c>
    </row>
    <row r="8" spans="1:2790" ht="15.75">
      <c r="A8" s="171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66"/>
      <c r="AMO8" s="66"/>
      <c r="AMP8" s="66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  <c r="AXT8" s="75"/>
      <c r="AXU8" s="75"/>
      <c r="AXV8" s="75"/>
      <c r="AXW8" s="75"/>
      <c r="AXX8" s="75"/>
      <c r="AXY8" s="75"/>
      <c r="AXZ8" s="75"/>
      <c r="AYA8" s="75"/>
      <c r="AYB8" s="75"/>
      <c r="AYC8" s="75"/>
      <c r="AYD8" s="75"/>
      <c r="AYE8" s="75"/>
      <c r="AYF8" s="75"/>
      <c r="AYG8" s="75"/>
      <c r="AYH8" s="75"/>
      <c r="AYI8" s="75"/>
      <c r="AYJ8" s="75"/>
      <c r="AYK8" s="75"/>
      <c r="AYL8" s="75"/>
      <c r="AYM8" s="75"/>
      <c r="AYN8" s="75"/>
      <c r="AYO8" s="75"/>
      <c r="AYP8" s="75"/>
      <c r="AYQ8" s="75"/>
      <c r="AYR8" s="75"/>
      <c r="AYS8" s="75"/>
      <c r="AYT8" s="75"/>
      <c r="AYU8" s="75"/>
      <c r="AYV8" s="75"/>
      <c r="AYW8" s="75"/>
      <c r="AYX8" s="75"/>
      <c r="AYY8" s="75"/>
      <c r="AYZ8" s="75"/>
      <c r="AZA8" s="75"/>
      <c r="AZB8" s="75"/>
      <c r="AZC8" s="75"/>
      <c r="AZD8" s="75"/>
      <c r="AZE8" s="75"/>
      <c r="AZF8" s="75"/>
      <c r="AZG8" s="75"/>
      <c r="AZH8" s="75"/>
      <c r="AZI8" s="75"/>
      <c r="AZJ8" s="75"/>
      <c r="AZK8" s="75"/>
      <c r="AZL8" s="75"/>
      <c r="AZM8" s="75"/>
      <c r="AZN8" s="75"/>
      <c r="AZO8" s="75"/>
      <c r="AZP8" s="75"/>
      <c r="AZQ8" s="75"/>
      <c r="AZR8" s="75"/>
      <c r="AZS8" s="75"/>
      <c r="AZT8" s="75"/>
      <c r="AZU8" s="75"/>
      <c r="AZV8" s="75"/>
      <c r="AZW8" s="75"/>
      <c r="AZX8" s="75"/>
      <c r="AZY8" s="75"/>
      <c r="AZZ8" s="75"/>
      <c r="BAA8" s="75"/>
      <c r="BAB8" s="75"/>
      <c r="BAC8" s="75"/>
      <c r="BAD8" s="75"/>
      <c r="BAE8" s="75"/>
      <c r="BAF8" s="75"/>
      <c r="BAG8" s="75"/>
      <c r="BAH8" s="75"/>
      <c r="BAI8" s="75"/>
      <c r="BAJ8" s="75"/>
      <c r="BAK8" s="75"/>
      <c r="BAL8" s="75"/>
      <c r="BAM8" s="75"/>
      <c r="BAN8" s="75"/>
      <c r="BAO8" s="75"/>
      <c r="BAP8" s="75"/>
      <c r="BAQ8" s="75"/>
      <c r="BAR8" s="75"/>
      <c r="BAS8" s="75"/>
      <c r="BAT8" s="75"/>
      <c r="BAU8" s="75"/>
      <c r="BAV8" s="75"/>
      <c r="BAW8" s="75"/>
      <c r="BAX8" s="75"/>
      <c r="BAY8" s="75"/>
      <c r="BAZ8" s="75"/>
      <c r="BBA8" s="75"/>
      <c r="BBB8" s="75"/>
      <c r="BBC8" s="75"/>
      <c r="BBD8" s="75"/>
      <c r="BBE8" s="75"/>
      <c r="BBF8" s="75"/>
      <c r="BBG8" s="75"/>
      <c r="BBH8" s="75"/>
      <c r="BBI8" s="75"/>
      <c r="BBJ8" s="75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77"/>
      <c r="BEB8" s="77"/>
      <c r="BEC8" s="77"/>
      <c r="BED8" s="77"/>
      <c r="BEE8" s="77"/>
      <c r="BEF8" s="77"/>
      <c r="BEG8" s="77"/>
      <c r="BEH8" s="77"/>
      <c r="BEI8" s="77"/>
      <c r="BEJ8" s="77"/>
      <c r="BEK8" s="77"/>
      <c r="BEL8" s="77"/>
      <c r="BEM8" s="77"/>
      <c r="BEN8" s="77"/>
      <c r="BEO8" s="77"/>
      <c r="BEP8" s="77"/>
      <c r="BEQ8" s="77"/>
      <c r="BER8" s="77"/>
      <c r="BES8" s="77"/>
      <c r="BET8" s="77"/>
      <c r="BEU8" s="77"/>
      <c r="BEV8" s="77"/>
      <c r="BEW8" s="200"/>
      <c r="BEX8" s="200"/>
      <c r="BEY8" s="200"/>
      <c r="BEZ8" s="200"/>
      <c r="BFA8" s="200"/>
      <c r="BFB8" s="200"/>
      <c r="BFC8" s="200"/>
      <c r="BFD8" s="200"/>
      <c r="BFE8" s="200"/>
      <c r="BFF8" s="200"/>
      <c r="BFG8" s="200"/>
      <c r="BFH8" s="200"/>
      <c r="BFI8" s="200"/>
      <c r="BFJ8" s="200"/>
      <c r="BFK8" s="200"/>
      <c r="BFL8" s="200"/>
      <c r="BFM8" s="200"/>
      <c r="BFN8" s="200"/>
      <c r="BFO8" s="200"/>
      <c r="BFP8" s="200"/>
      <c r="BFQ8" s="200"/>
      <c r="BFR8" s="200"/>
      <c r="BFS8" s="200"/>
      <c r="BFT8" s="200"/>
      <c r="BFU8" s="200"/>
      <c r="BFV8" s="200"/>
      <c r="BFW8" s="200"/>
      <c r="BFX8" s="200"/>
      <c r="BFY8" s="200"/>
      <c r="BFZ8" s="200"/>
      <c r="BGA8" s="200"/>
      <c r="BGB8" s="200"/>
      <c r="BGC8" s="200"/>
      <c r="BGD8" s="200"/>
      <c r="BGE8" s="200"/>
      <c r="BGF8" s="200"/>
      <c r="BGG8" s="200"/>
      <c r="BGH8" s="200"/>
      <c r="BGI8" s="200"/>
      <c r="BGJ8" s="200"/>
      <c r="BGK8" s="200"/>
      <c r="BGL8" s="200"/>
      <c r="BGM8" s="200"/>
      <c r="BGN8" s="200"/>
      <c r="BGO8" s="200"/>
      <c r="BGP8" s="200"/>
      <c r="BGQ8" s="200"/>
      <c r="BGR8" s="200"/>
      <c r="BGS8" s="200"/>
      <c r="BGT8" s="200"/>
      <c r="BGU8" s="200"/>
      <c r="BGV8" s="200"/>
      <c r="BGW8" s="200"/>
      <c r="BGX8" s="200"/>
      <c r="BGY8" s="200"/>
      <c r="BGZ8" s="200"/>
      <c r="BHA8" s="200"/>
      <c r="BHB8" s="200"/>
      <c r="BHC8" s="200"/>
      <c r="BHD8" s="200"/>
      <c r="BHE8" s="200"/>
      <c r="BHF8" s="200"/>
      <c r="BHG8" s="200"/>
      <c r="BHH8" s="200"/>
      <c r="BHI8" s="200"/>
      <c r="BHJ8" s="200"/>
      <c r="BHK8" s="200"/>
      <c r="BHL8" s="200"/>
      <c r="BHM8" s="200"/>
      <c r="BHN8" s="200"/>
      <c r="BHO8" s="200"/>
      <c r="BHP8" s="200"/>
      <c r="BHQ8" s="200"/>
      <c r="BHR8" s="200"/>
      <c r="BHS8" s="200"/>
      <c r="BHT8" s="200"/>
      <c r="BHU8" s="200"/>
      <c r="BHV8" s="200"/>
      <c r="BHW8" s="200"/>
      <c r="BHX8" s="200"/>
      <c r="BHY8" s="200"/>
      <c r="BHZ8" s="200"/>
      <c r="BIA8" s="200"/>
      <c r="BIB8" s="200"/>
      <c r="BIC8" s="200"/>
      <c r="BID8" s="200"/>
      <c r="BIE8" s="200"/>
      <c r="BIF8" s="200"/>
      <c r="BIG8" s="200"/>
      <c r="BIH8" s="200"/>
      <c r="BII8" s="200"/>
      <c r="BIJ8" s="200"/>
      <c r="BIK8" s="200"/>
      <c r="BIL8" s="200"/>
      <c r="BIM8" s="200"/>
      <c r="BIN8" s="200"/>
      <c r="BIO8" s="200"/>
      <c r="BIP8" s="200"/>
      <c r="BIQ8" s="200"/>
      <c r="BIR8" s="200"/>
      <c r="BIS8" s="200"/>
      <c r="BIT8" s="200"/>
      <c r="BIU8" s="200"/>
      <c r="BIV8" s="200"/>
      <c r="BIW8" s="200"/>
      <c r="BIX8" s="200"/>
      <c r="BIY8" s="200"/>
      <c r="BIZ8" s="200"/>
      <c r="BJA8" s="200"/>
      <c r="BJB8" s="200"/>
      <c r="BJC8" s="200"/>
      <c r="BJD8" s="200"/>
      <c r="BJE8" s="200"/>
      <c r="BJF8" s="200"/>
      <c r="BJG8" s="200"/>
      <c r="BJH8" s="200"/>
      <c r="BJI8" s="200"/>
      <c r="BJJ8" s="200"/>
      <c r="BJK8" s="200"/>
      <c r="BJL8" s="200"/>
      <c r="BJM8" s="200"/>
      <c r="BJN8" s="200"/>
      <c r="BJO8" s="200"/>
      <c r="BJP8" s="200"/>
      <c r="BJQ8" s="200"/>
      <c r="BJR8" s="200"/>
      <c r="BJS8" s="200"/>
      <c r="BJT8" s="200"/>
      <c r="BJU8" s="200"/>
      <c r="BJV8" s="200"/>
      <c r="BJW8" s="200"/>
      <c r="BJX8" s="200"/>
      <c r="BJY8" s="200"/>
      <c r="BJZ8" s="200"/>
      <c r="BKA8" s="200"/>
      <c r="BKB8" s="200"/>
      <c r="BKC8" s="200"/>
      <c r="BKD8" s="200"/>
      <c r="BKE8" s="200"/>
      <c r="BKF8" s="200"/>
      <c r="BKG8" s="200"/>
      <c r="BKH8" s="200"/>
      <c r="BKI8" s="200"/>
      <c r="BKJ8" s="200"/>
      <c r="BKK8" s="200"/>
      <c r="BKL8" s="200"/>
      <c r="BKM8" s="200"/>
      <c r="BKN8" s="200"/>
      <c r="BKO8" s="200"/>
      <c r="BKP8" s="200"/>
      <c r="BKQ8" s="200"/>
      <c r="BKR8" s="200"/>
      <c r="BKS8" s="200"/>
      <c r="BKT8" s="200"/>
      <c r="BKU8" s="200"/>
      <c r="BKV8" s="200"/>
      <c r="BKW8" s="200"/>
      <c r="BKX8" s="200"/>
      <c r="BKY8" s="200"/>
      <c r="BKZ8" s="200"/>
      <c r="BLA8" s="200"/>
      <c r="BLB8" s="200"/>
      <c r="BLC8" s="200"/>
      <c r="BLD8" s="200"/>
      <c r="BLE8" s="200"/>
      <c r="BLF8" s="200"/>
      <c r="BLG8" s="200"/>
      <c r="BLH8" s="200"/>
      <c r="BLI8" s="200"/>
      <c r="BLJ8" s="200"/>
      <c r="BLK8" s="200"/>
      <c r="BLL8" s="200"/>
      <c r="BLM8" s="200"/>
      <c r="BLN8" s="200"/>
      <c r="BLO8" s="200"/>
      <c r="BLP8" s="200"/>
      <c r="BLQ8" s="200"/>
      <c r="BLR8" s="200"/>
      <c r="BLS8" s="200"/>
      <c r="BLT8" s="200"/>
      <c r="BLU8" s="200"/>
      <c r="BLV8" s="200"/>
      <c r="BLW8" s="200"/>
      <c r="BLX8" s="200"/>
      <c r="BLY8" s="200"/>
      <c r="BLZ8" s="200"/>
      <c r="BMA8" s="200"/>
      <c r="BMB8" s="200"/>
      <c r="BMC8" s="200"/>
      <c r="BMD8" s="200"/>
      <c r="BME8" s="200"/>
      <c r="BMF8" s="200"/>
      <c r="BMG8" s="200"/>
      <c r="BMH8" s="200"/>
      <c r="BMI8" s="200"/>
      <c r="BMJ8" s="200"/>
      <c r="BMK8" s="200"/>
      <c r="BML8" s="200"/>
      <c r="BMM8" s="200"/>
      <c r="BMN8" s="200"/>
      <c r="BMO8" s="200"/>
      <c r="BMP8" s="200"/>
      <c r="BMQ8" s="200"/>
      <c r="BMR8" s="200"/>
      <c r="BMS8" s="200"/>
      <c r="BMT8" s="200"/>
      <c r="BMU8" s="200"/>
      <c r="BMV8" s="200"/>
      <c r="BMW8" s="200"/>
      <c r="BMX8" s="200"/>
      <c r="BMY8" s="200"/>
      <c r="BMZ8" s="200"/>
      <c r="BNA8" s="200"/>
      <c r="BNB8" s="200"/>
      <c r="BNC8" s="200"/>
      <c r="BND8" s="200"/>
      <c r="BNE8" s="200"/>
      <c r="BNF8" s="200"/>
      <c r="BNG8" s="200"/>
      <c r="BNH8" s="200"/>
      <c r="BNI8" s="200"/>
      <c r="BNJ8" s="200"/>
      <c r="BNK8" s="200"/>
      <c r="BNL8" s="200"/>
      <c r="BNM8" s="200"/>
      <c r="BNN8" s="200"/>
      <c r="BNO8" s="200"/>
      <c r="BNP8" s="200"/>
      <c r="BNQ8" s="200"/>
      <c r="BNR8" s="200"/>
      <c r="BNS8" s="200"/>
      <c r="BNT8" s="200"/>
      <c r="BNU8" s="200"/>
      <c r="BNV8" s="200"/>
      <c r="BNW8" s="200"/>
      <c r="BNX8" s="200"/>
      <c r="BNY8" s="200"/>
      <c r="BNZ8" s="200"/>
      <c r="BOA8" s="200"/>
      <c r="BOB8" s="200"/>
      <c r="BOC8" s="200"/>
      <c r="BOD8" s="200"/>
      <c r="BOE8" s="200"/>
      <c r="BOF8" s="200"/>
      <c r="BOG8" s="200"/>
      <c r="BOH8" s="200"/>
      <c r="BOI8" s="200"/>
      <c r="BOJ8" s="200"/>
      <c r="BOK8" s="200"/>
      <c r="BOL8" s="200"/>
      <c r="BOM8" s="200"/>
      <c r="BON8" s="200"/>
      <c r="BOO8" s="200"/>
      <c r="BOP8" s="200"/>
      <c r="BOQ8" s="200"/>
      <c r="BOR8" s="200"/>
      <c r="BOS8" s="200"/>
      <c r="BOT8" s="200"/>
      <c r="BOU8" s="200"/>
      <c r="BOV8" s="200"/>
      <c r="BOW8" s="200"/>
      <c r="BOX8" s="200"/>
      <c r="BOY8" s="200"/>
      <c r="BOZ8" s="200"/>
      <c r="BPA8" s="200"/>
      <c r="BPB8" s="200"/>
      <c r="BPC8" s="200"/>
      <c r="BPD8" s="200"/>
      <c r="BPE8" s="200"/>
      <c r="BPF8" s="200"/>
      <c r="BPG8" s="200"/>
      <c r="BPH8" s="200"/>
      <c r="BPI8" s="200"/>
      <c r="BPJ8" s="200"/>
      <c r="BPK8" s="200"/>
      <c r="BPL8" s="200"/>
      <c r="BPM8" s="200"/>
      <c r="BPN8" s="200"/>
      <c r="BPO8" s="200"/>
      <c r="BPP8" s="200"/>
      <c r="BPQ8" s="200"/>
      <c r="BPR8" s="200"/>
      <c r="BPS8" s="200"/>
      <c r="BPT8" s="200"/>
      <c r="BPU8" s="200"/>
      <c r="BPV8" s="200"/>
      <c r="BPW8" s="200"/>
      <c r="BPX8" s="200"/>
      <c r="BPY8" s="200"/>
      <c r="BPZ8" s="200"/>
      <c r="BQA8" s="200"/>
      <c r="BQB8" s="200"/>
      <c r="BQC8" s="200"/>
      <c r="BQD8" s="200"/>
      <c r="BQE8" s="200"/>
      <c r="BQF8" s="200"/>
      <c r="BQG8" s="200"/>
      <c r="BQH8" s="200"/>
      <c r="BQI8" s="200"/>
      <c r="BQJ8" s="200"/>
      <c r="BQK8" s="200"/>
      <c r="BQL8" s="200"/>
      <c r="BQM8" s="200"/>
      <c r="BQN8" s="200"/>
      <c r="BQO8" s="200"/>
      <c r="BQP8" s="200"/>
      <c r="BQQ8" s="200"/>
      <c r="BQR8" s="200"/>
      <c r="BQS8" s="200"/>
      <c r="BQT8" s="200"/>
      <c r="BQU8" s="200"/>
      <c r="BQV8" s="200"/>
      <c r="BQW8" s="200"/>
      <c r="BQX8" s="200"/>
      <c r="BQY8" s="200"/>
      <c r="BQZ8" s="200"/>
      <c r="BRA8" s="200"/>
      <c r="BRB8" s="200"/>
      <c r="BRC8" s="200"/>
      <c r="BRD8" s="200"/>
      <c r="BRE8" s="200"/>
      <c r="BRF8" s="200"/>
      <c r="BRG8" s="200"/>
      <c r="BRH8" s="200"/>
      <c r="BRI8" s="200"/>
      <c r="BRJ8" s="200"/>
      <c r="BRK8" s="200"/>
      <c r="BRL8" s="200"/>
      <c r="BRM8" s="200"/>
      <c r="BRN8" s="200"/>
      <c r="BRO8" s="200"/>
      <c r="BRP8" s="200"/>
      <c r="BRQ8" s="200"/>
      <c r="BRR8" s="200"/>
      <c r="BRS8" s="200"/>
      <c r="BRT8" s="200"/>
      <c r="BRU8" s="200"/>
      <c r="BRV8" s="200"/>
      <c r="BRW8" s="200"/>
      <c r="BRX8" s="200"/>
      <c r="BRY8" s="200"/>
      <c r="BRZ8" s="200"/>
      <c r="BSA8" s="200"/>
      <c r="BSB8" s="204"/>
      <c r="BSC8" s="204"/>
      <c r="BSD8" s="204"/>
      <c r="BSE8" s="204"/>
      <c r="BSF8" s="204"/>
      <c r="BSG8" s="204"/>
      <c r="BSH8" s="204"/>
      <c r="BSI8" s="204"/>
      <c r="BSJ8" s="204"/>
      <c r="BSK8" s="204"/>
      <c r="BSL8" s="204"/>
      <c r="BSM8" s="204"/>
      <c r="BSN8" s="204"/>
      <c r="BSO8" s="204"/>
      <c r="BSP8" s="204"/>
      <c r="BSQ8" s="204"/>
      <c r="BSR8" s="204"/>
      <c r="BSS8" s="204"/>
      <c r="BST8" s="204"/>
      <c r="BSU8" s="204"/>
      <c r="BSV8" s="204"/>
      <c r="BSW8" s="204"/>
      <c r="BSX8" s="204"/>
      <c r="BSY8" s="204"/>
      <c r="BSZ8" s="204"/>
      <c r="BTA8" s="205"/>
      <c r="BTB8" s="205"/>
      <c r="BTC8" s="205"/>
      <c r="BTD8" s="205"/>
      <c r="BTE8" s="205"/>
      <c r="BTF8" s="205"/>
      <c r="BTG8" s="205"/>
      <c r="BTH8" s="205"/>
      <c r="BTI8" s="205"/>
      <c r="BTJ8" s="205"/>
      <c r="BTK8" s="205"/>
      <c r="BTL8" s="205"/>
      <c r="BTM8" s="205"/>
      <c r="BTN8" s="205"/>
      <c r="BTO8" s="205"/>
      <c r="BTP8" s="205"/>
      <c r="BTQ8" s="205"/>
      <c r="BTR8" s="205"/>
      <c r="BTS8" s="205"/>
      <c r="BTT8" s="205"/>
      <c r="BTU8" s="205"/>
      <c r="BTV8" s="205"/>
      <c r="BTW8" s="205"/>
      <c r="BTX8" s="205"/>
      <c r="BTY8" s="205"/>
      <c r="BTZ8" s="205"/>
      <c r="BUA8" s="205"/>
      <c r="BUB8" s="205"/>
      <c r="BUC8" s="205"/>
      <c r="BUD8" s="205"/>
      <c r="BUE8" s="205"/>
      <c r="BUF8" s="205"/>
      <c r="BUG8" s="205"/>
      <c r="BUH8" s="205"/>
      <c r="BUI8" s="205"/>
      <c r="BUJ8" s="205"/>
      <c r="BUK8" s="205"/>
      <c r="BUL8" s="205"/>
      <c r="BUM8" s="205"/>
      <c r="BUN8" s="205"/>
      <c r="BUO8" s="205"/>
      <c r="BUP8" s="205"/>
      <c r="BUQ8" s="205"/>
      <c r="BUR8" s="206"/>
      <c r="BUS8" s="206"/>
      <c r="BUT8" s="206"/>
      <c r="BUU8" s="206"/>
      <c r="BUV8" s="206"/>
      <c r="BUW8" s="206"/>
      <c r="BUX8" s="206"/>
      <c r="BUY8" s="206"/>
      <c r="BUZ8" s="206"/>
      <c r="BVA8" s="206"/>
      <c r="BVB8" s="206"/>
      <c r="BVC8" s="206"/>
      <c r="BVD8" s="206"/>
      <c r="BVE8" s="206"/>
      <c r="BVF8" s="206"/>
      <c r="BVG8" s="206"/>
      <c r="BVH8" s="206"/>
      <c r="BVI8" s="206"/>
      <c r="BVJ8" s="206"/>
      <c r="BVK8" s="206"/>
      <c r="BVL8" s="206"/>
      <c r="BVM8" s="206"/>
      <c r="BVN8" s="206"/>
      <c r="BVO8" s="206"/>
      <c r="BVP8" s="206"/>
      <c r="BVQ8" s="206"/>
      <c r="BVR8" s="206"/>
      <c r="BVS8" s="206"/>
      <c r="BVT8" s="206"/>
      <c r="BVU8" s="206"/>
      <c r="BVV8" s="206"/>
      <c r="BVW8" s="206"/>
      <c r="BVX8" s="206"/>
      <c r="BVY8" s="206"/>
      <c r="BVZ8" s="206"/>
      <c r="BWA8" s="206"/>
      <c r="BWB8" s="206"/>
      <c r="BWC8" s="206"/>
      <c r="BWD8" s="206"/>
      <c r="BWE8" s="206"/>
      <c r="BWF8" s="206"/>
      <c r="BWG8" s="206"/>
      <c r="BWH8" s="206"/>
      <c r="BWI8" s="206"/>
      <c r="BWJ8" s="206"/>
      <c r="BWK8" s="206"/>
      <c r="BWL8" s="206"/>
      <c r="BWM8" s="206"/>
      <c r="BWN8" s="206"/>
      <c r="BWO8" s="206"/>
      <c r="BWP8" s="206"/>
      <c r="BWQ8" s="206"/>
      <c r="BWR8" s="206"/>
      <c r="BWS8" s="206"/>
      <c r="BWT8" s="206"/>
      <c r="BWU8" s="206"/>
      <c r="BWV8" s="206"/>
      <c r="BWW8" s="206"/>
      <c r="BWX8" s="206"/>
      <c r="BWY8" s="206"/>
      <c r="BWZ8" s="206"/>
      <c r="BXA8" s="206"/>
      <c r="BXB8" s="206"/>
      <c r="BXC8" s="206"/>
      <c r="BXD8" s="206"/>
      <c r="BXE8" s="206"/>
      <c r="BXF8" s="206"/>
      <c r="BXG8" s="206"/>
      <c r="BXH8" s="206"/>
      <c r="BXI8" s="206"/>
      <c r="BXJ8" s="206"/>
      <c r="BXK8" s="206"/>
      <c r="BXL8" s="206"/>
      <c r="BXM8" s="206"/>
      <c r="BXN8" s="206"/>
      <c r="BXO8" s="206"/>
      <c r="BXP8" s="206"/>
      <c r="BXQ8" s="206"/>
      <c r="BXR8" s="206"/>
      <c r="BXS8" s="206"/>
      <c r="BXT8" s="206"/>
      <c r="BXU8" s="206"/>
      <c r="BXV8" s="206"/>
      <c r="BXW8" s="206"/>
      <c r="BXX8" s="206"/>
      <c r="BXY8" s="206"/>
      <c r="BXZ8" s="206"/>
      <c r="BYA8" s="206"/>
      <c r="BYB8" s="206"/>
      <c r="BYC8" s="206"/>
      <c r="BYD8" s="206"/>
      <c r="BYE8" s="206"/>
      <c r="BYF8" s="206"/>
      <c r="BYG8" s="206"/>
      <c r="BYH8" s="206"/>
      <c r="BYI8" s="206"/>
      <c r="BYJ8" s="206"/>
      <c r="BYK8" s="206"/>
      <c r="BYL8" s="206"/>
      <c r="BYM8" s="206"/>
      <c r="BYN8" s="206"/>
      <c r="BYO8" s="206"/>
      <c r="BYP8" s="206"/>
      <c r="BYQ8" s="206"/>
      <c r="BYR8" s="206"/>
      <c r="BYS8" s="206"/>
      <c r="BYT8" s="206"/>
      <c r="BYU8" s="206"/>
      <c r="BYV8" s="206"/>
      <c r="BYW8" s="206"/>
      <c r="BYX8" s="206"/>
      <c r="BYY8" s="206"/>
      <c r="BYZ8" s="206"/>
      <c r="BZA8" s="206"/>
      <c r="BZB8" s="206"/>
      <c r="BZC8" s="206"/>
      <c r="BZD8" s="206"/>
      <c r="BZE8" s="206"/>
      <c r="BZF8" s="206"/>
      <c r="BZG8" s="206"/>
      <c r="BZH8" s="206"/>
      <c r="BZI8" s="206"/>
      <c r="BZJ8" s="206"/>
      <c r="BZK8" s="206"/>
      <c r="BZL8" s="206"/>
      <c r="BZM8" s="206"/>
      <c r="BZN8" s="206"/>
      <c r="BZO8" s="206"/>
      <c r="BZP8" s="206"/>
      <c r="BZQ8" s="206"/>
      <c r="BZR8" s="206"/>
      <c r="BZS8" s="206"/>
      <c r="BZT8" s="206"/>
      <c r="BZU8" s="206"/>
      <c r="BZV8" s="206"/>
      <c r="BZW8" s="206"/>
      <c r="BZX8" s="206"/>
      <c r="BZY8" s="206"/>
      <c r="BZZ8" s="206"/>
      <c r="CAA8" s="206"/>
      <c r="CAB8" s="206"/>
      <c r="CAC8" s="206"/>
      <c r="CAD8" s="206"/>
      <c r="CAE8" s="206"/>
      <c r="CAF8" s="206"/>
      <c r="CAG8" s="206"/>
      <c r="CAH8" s="206"/>
      <c r="CAI8" s="206"/>
      <c r="CAJ8" s="206"/>
      <c r="CAK8" s="206"/>
      <c r="CAL8" s="206"/>
      <c r="CAM8" s="206"/>
      <c r="CAN8" s="206"/>
      <c r="CAO8" s="206"/>
      <c r="CAP8" s="206"/>
      <c r="CAQ8" s="206"/>
      <c r="CAR8" s="206"/>
      <c r="CAS8" s="206"/>
      <c r="CAT8" s="206"/>
      <c r="CAU8" s="206"/>
      <c r="CAV8" s="206"/>
      <c r="CAW8" s="206"/>
      <c r="CAX8" s="206"/>
      <c r="CAY8" s="206"/>
      <c r="CAZ8" s="206"/>
      <c r="CBA8" s="206"/>
      <c r="CBB8" s="206"/>
      <c r="CBC8" s="206"/>
      <c r="CBD8" s="206"/>
      <c r="CBE8" s="206"/>
      <c r="CBF8" s="206"/>
      <c r="CBG8" s="206"/>
      <c r="CBH8" s="206"/>
      <c r="CBI8" s="206"/>
      <c r="CBJ8" s="206"/>
      <c r="CBK8" s="206"/>
      <c r="CBL8" s="206"/>
      <c r="CBM8" s="206"/>
      <c r="CBN8" s="206"/>
      <c r="CBO8" s="206"/>
      <c r="CBP8" s="206"/>
      <c r="CBQ8" s="206"/>
      <c r="CBR8" s="206"/>
      <c r="CBS8" s="206"/>
      <c r="CBT8" s="206"/>
      <c r="CBU8" s="206"/>
      <c r="CBV8" s="206"/>
      <c r="CBW8" s="206"/>
      <c r="CBX8" s="206"/>
      <c r="CBY8" s="206"/>
      <c r="CBZ8" s="206"/>
      <c r="CCA8" s="206"/>
      <c r="CCB8" s="206"/>
      <c r="CCC8" s="206"/>
      <c r="CCD8" s="206"/>
      <c r="CCE8" s="206"/>
      <c r="CCF8" s="206"/>
      <c r="CCG8" s="206"/>
      <c r="CCH8" s="206"/>
      <c r="CCI8" s="206"/>
      <c r="CCJ8" s="206"/>
      <c r="CCK8" s="206"/>
      <c r="CCL8" s="206"/>
      <c r="CCM8" s="206"/>
      <c r="CCN8" s="206"/>
      <c r="CCO8" s="206"/>
      <c r="CCP8" s="200"/>
      <c r="CCQ8" s="200"/>
      <c r="CCR8" s="200"/>
      <c r="CCS8" s="200"/>
      <c r="CCT8" s="200"/>
      <c r="CCU8" s="200"/>
      <c r="CCV8" s="200"/>
      <c r="CCW8" s="200"/>
      <c r="CCX8" s="200"/>
      <c r="CCY8" s="200"/>
      <c r="CCZ8" s="200"/>
      <c r="CDA8" s="200"/>
      <c r="CDB8" s="200"/>
      <c r="CDC8" s="200"/>
      <c r="CDD8" s="200"/>
      <c r="CDE8" s="200"/>
      <c r="CDF8" s="200"/>
      <c r="CDG8" s="200"/>
      <c r="CDH8" s="200"/>
      <c r="CDI8" s="200"/>
      <c r="CDJ8" s="200"/>
      <c r="CDK8" s="200"/>
      <c r="CDL8" s="200"/>
      <c r="CDM8" s="200"/>
      <c r="CDN8" s="200"/>
      <c r="CDO8" s="200"/>
      <c r="CDP8" s="200"/>
      <c r="CDQ8" s="200"/>
      <c r="CDR8" s="200"/>
      <c r="CDS8" s="200"/>
      <c r="CDT8" s="200"/>
      <c r="CDU8" s="200"/>
      <c r="CDV8" s="200"/>
      <c r="CDW8" s="200"/>
      <c r="CDX8" s="200"/>
      <c r="CDY8" s="200"/>
      <c r="CDZ8" s="200"/>
      <c r="CEA8" s="200"/>
      <c r="CEB8" s="200"/>
      <c r="CEC8" s="200"/>
      <c r="CED8" s="200"/>
      <c r="CEE8" s="200"/>
      <c r="CEF8" s="200"/>
      <c r="CEG8" s="200"/>
      <c r="CEH8" s="200"/>
      <c r="CEI8" s="200"/>
      <c r="CEJ8" s="200"/>
      <c r="CEK8" s="200"/>
      <c r="CEL8" s="200"/>
      <c r="CEM8" s="200"/>
      <c r="CEN8" s="200"/>
      <c r="CEO8" s="200"/>
      <c r="CEP8" s="200"/>
      <c r="CEQ8" s="200"/>
      <c r="CER8" s="200"/>
      <c r="CES8" s="200"/>
      <c r="CET8" s="200"/>
      <c r="CEU8" s="200"/>
      <c r="CEV8" s="200"/>
      <c r="CEW8" s="200"/>
      <c r="CEX8" s="200"/>
      <c r="CEY8" s="200"/>
      <c r="CEZ8" s="200"/>
      <c r="CFA8" s="200"/>
      <c r="CFB8" s="200"/>
      <c r="CFC8" s="200"/>
      <c r="CFD8" s="200"/>
      <c r="CFE8" s="200"/>
      <c r="CFF8" s="200"/>
      <c r="CFG8" s="200"/>
      <c r="CFH8" s="200"/>
      <c r="CFI8" s="200"/>
      <c r="CFJ8" s="200"/>
      <c r="CFK8" s="200"/>
      <c r="CFL8" s="200"/>
      <c r="CFM8" s="200"/>
      <c r="CFN8" s="200"/>
      <c r="CFO8" s="200"/>
      <c r="CFP8" s="200"/>
      <c r="CFQ8" s="200"/>
      <c r="CFR8" s="200"/>
      <c r="CFS8" s="200"/>
      <c r="CFT8" s="200"/>
      <c r="CFU8" s="200"/>
      <c r="CFV8" s="200"/>
      <c r="CFW8" s="200"/>
      <c r="CFX8" s="200"/>
      <c r="CFY8" s="200"/>
      <c r="CFZ8" s="200"/>
      <c r="CGA8" s="200"/>
      <c r="CGB8" s="200"/>
      <c r="CGC8" s="200"/>
      <c r="CGD8" s="200"/>
      <c r="CGE8" s="200"/>
      <c r="CGF8" s="200"/>
      <c r="CGG8" s="200"/>
      <c r="CGH8" s="200"/>
      <c r="CGI8" s="200"/>
      <c r="CGJ8" s="200"/>
      <c r="CGK8" s="200"/>
      <c r="CGL8" s="200"/>
      <c r="CGM8" s="200"/>
      <c r="CGN8" s="200"/>
      <c r="CGO8" s="200"/>
      <c r="CGP8" s="200"/>
      <c r="CGQ8" s="200"/>
      <c r="CGR8" s="200"/>
      <c r="CGS8" s="200"/>
      <c r="CGT8" s="200"/>
      <c r="CGU8" s="200"/>
      <c r="CGV8" s="200"/>
      <c r="CGW8" s="200"/>
      <c r="CGX8" s="200"/>
      <c r="CGY8" s="200"/>
      <c r="CGZ8" s="200"/>
      <c r="CHA8" s="200"/>
      <c r="CHB8" s="200"/>
      <c r="CHC8" s="200"/>
      <c r="CHD8" s="200"/>
      <c r="CHE8" s="200"/>
      <c r="CHF8" s="200"/>
      <c r="CHG8" s="200"/>
      <c r="CHH8" s="200"/>
      <c r="CHI8" s="200"/>
      <c r="CHJ8" s="200"/>
      <c r="CHK8" s="200"/>
      <c r="CHL8" s="200"/>
      <c r="CHM8" s="200"/>
      <c r="CHN8" s="200"/>
      <c r="CHO8" s="200"/>
      <c r="CHP8" s="200"/>
      <c r="CHQ8" s="200"/>
      <c r="CHR8" s="200"/>
      <c r="CHS8" s="200"/>
      <c r="CHT8" s="200"/>
      <c r="CHU8" s="200"/>
      <c r="CHV8" s="200"/>
      <c r="CHW8" s="200"/>
      <c r="CHX8" s="200"/>
      <c r="CHY8" s="200"/>
      <c r="CHZ8" s="200"/>
      <c r="CIA8" s="200"/>
      <c r="CIB8" s="200"/>
      <c r="CIC8" s="200"/>
      <c r="CID8" s="200"/>
      <c r="CIE8" s="200"/>
      <c r="CIF8" s="200"/>
      <c r="CIG8" s="200"/>
      <c r="CIH8" s="200"/>
      <c r="CII8" s="200"/>
      <c r="CIJ8" s="200"/>
      <c r="CIK8" s="200"/>
      <c r="CIL8" s="200"/>
      <c r="CIM8" s="200"/>
      <c r="CIN8" s="200"/>
      <c r="CIO8" s="200"/>
      <c r="CIP8" s="200"/>
      <c r="CIQ8" s="200"/>
      <c r="CIR8" s="200"/>
      <c r="CIS8" s="200"/>
      <c r="CIT8" s="200"/>
      <c r="CIU8" s="200"/>
      <c r="CIV8" s="200"/>
      <c r="CIW8" s="200"/>
      <c r="CIX8" s="200"/>
      <c r="CIY8" s="200"/>
      <c r="CIZ8" s="200"/>
      <c r="CJA8" s="200"/>
      <c r="CJB8" s="200"/>
      <c r="CJC8" s="200"/>
      <c r="CJD8" s="200"/>
      <c r="CJE8" s="200"/>
      <c r="CJF8" s="200"/>
      <c r="CJG8" s="200"/>
      <c r="CJH8" s="200"/>
      <c r="CJI8" s="200"/>
      <c r="CJJ8" s="200"/>
      <c r="CJK8" s="200"/>
      <c r="CJL8" s="200"/>
      <c r="CJM8" s="200"/>
      <c r="CJN8" s="200"/>
      <c r="CJO8" s="200"/>
      <c r="CJP8" s="200"/>
      <c r="CJQ8" s="200"/>
      <c r="CJR8" s="200"/>
      <c r="CJS8" s="200"/>
      <c r="CJT8" s="200"/>
      <c r="CJU8" s="200"/>
      <c r="CJV8" s="200"/>
      <c r="CJW8" s="200"/>
      <c r="CJX8" s="200"/>
      <c r="CJY8" s="200"/>
      <c r="CJZ8" s="200"/>
      <c r="CKA8" s="200"/>
      <c r="CKB8" s="200"/>
      <c r="CKC8" s="200"/>
      <c r="CKD8" s="200"/>
      <c r="CKE8" s="200"/>
      <c r="CKF8" s="200"/>
      <c r="CKG8" s="200"/>
      <c r="CKH8" s="200"/>
      <c r="CKI8" s="200"/>
      <c r="CKJ8" s="200"/>
      <c r="CKK8" s="200"/>
      <c r="CKL8" s="200"/>
      <c r="CKM8" s="200"/>
      <c r="CKN8" s="200"/>
      <c r="CKO8" s="200"/>
      <c r="CKP8" s="200"/>
      <c r="CKQ8" s="200"/>
      <c r="CKR8" s="200"/>
      <c r="CKS8" s="200"/>
      <c r="CKT8" s="200"/>
      <c r="CKU8" s="200"/>
      <c r="CKV8" s="200"/>
      <c r="CKW8" s="200"/>
      <c r="CKX8" s="200"/>
      <c r="CKY8" s="200"/>
      <c r="CKZ8" s="200"/>
      <c r="CLA8" s="200"/>
      <c r="CLB8" s="200"/>
      <c r="CLC8" s="200"/>
      <c r="CLD8" s="200"/>
      <c r="CLE8" s="200"/>
      <c r="CLF8" s="200"/>
      <c r="CLG8" s="200"/>
      <c r="CLH8" s="200"/>
      <c r="CLI8" s="200"/>
      <c r="CLJ8" s="200"/>
      <c r="CLK8" s="200"/>
      <c r="CLL8" s="200"/>
      <c r="CLM8" s="200"/>
      <c r="CLN8" s="200"/>
      <c r="CLO8" s="200"/>
      <c r="CLP8" s="200"/>
      <c r="CLQ8" s="200"/>
      <c r="CLR8" s="200"/>
      <c r="CLS8" s="200"/>
      <c r="CLT8" s="200"/>
      <c r="CLU8" s="200"/>
      <c r="CLV8" s="200"/>
      <c r="CLW8" s="200"/>
      <c r="CLX8" s="200"/>
      <c r="CLY8" s="200"/>
      <c r="CLZ8" s="200"/>
      <c r="CMA8" s="200"/>
      <c r="CMB8" s="200"/>
      <c r="CMC8" s="200"/>
      <c r="CMD8" s="213"/>
      <c r="CME8" s="213"/>
      <c r="CMF8" s="213"/>
      <c r="CMG8" s="213"/>
      <c r="CMH8" s="213"/>
      <c r="CMI8" s="213"/>
      <c r="CMJ8" s="213"/>
      <c r="CMK8" s="213"/>
      <c r="CML8" s="213"/>
      <c r="CMM8" s="213"/>
      <c r="CMN8" s="213"/>
      <c r="CMO8" s="213"/>
      <c r="CMP8" s="213"/>
      <c r="CMQ8" s="213"/>
      <c r="CMR8" s="213"/>
      <c r="CMS8" s="213"/>
      <c r="CMT8" s="213"/>
      <c r="CMU8" s="213"/>
      <c r="CMV8" s="213"/>
      <c r="CMW8" s="213"/>
      <c r="CMX8" s="213"/>
      <c r="CMY8" s="213"/>
      <c r="CMZ8" s="213"/>
      <c r="CNA8" s="213"/>
      <c r="CNB8" s="213"/>
      <c r="CNC8" s="213"/>
      <c r="CND8" s="213"/>
      <c r="CNE8" s="213"/>
      <c r="CNF8" s="213"/>
      <c r="CNG8" s="213"/>
      <c r="CNH8" s="213"/>
      <c r="CNI8" s="213"/>
      <c r="CNJ8" s="213"/>
      <c r="CNK8" s="213"/>
      <c r="CNL8" s="213"/>
      <c r="CNM8" s="213"/>
      <c r="CNN8" s="213"/>
      <c r="CNO8" s="213"/>
      <c r="CNP8" s="213"/>
      <c r="CNQ8" s="213"/>
      <c r="CNR8" s="213"/>
      <c r="CNS8" s="213"/>
      <c r="CNT8" s="213"/>
      <c r="CNU8" s="213"/>
      <c r="CNV8" s="213"/>
      <c r="CNW8" s="213"/>
      <c r="CNX8" s="213"/>
      <c r="CNY8" s="213"/>
      <c r="CNZ8" s="213"/>
      <c r="COA8" s="213"/>
      <c r="COB8" s="213"/>
      <c r="COC8" s="213"/>
      <c r="COD8" s="213"/>
      <c r="COE8" s="213"/>
      <c r="COF8" s="213"/>
      <c r="COG8" s="213"/>
    </row>
    <row r="9" spans="1:2790">
      <c r="A9" s="171"/>
      <c r="B9" s="62"/>
    </row>
    <row r="10" spans="1:2790">
      <c r="A10" s="228"/>
      <c r="B10" s="229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42"/>
      <c r="DF10" s="230">
        <v>2</v>
      </c>
      <c r="DG10" s="230">
        <v>3</v>
      </c>
      <c r="DH10" s="230">
        <v>4</v>
      </c>
      <c r="DI10" s="230">
        <v>5</v>
      </c>
      <c r="DJ10" s="230">
        <v>6</v>
      </c>
      <c r="DK10" s="230">
        <v>7</v>
      </c>
      <c r="DL10" s="230">
        <v>8</v>
      </c>
      <c r="DM10" s="230">
        <v>9</v>
      </c>
      <c r="DN10" s="230">
        <v>10</v>
      </c>
      <c r="DO10" s="230">
        <v>11</v>
      </c>
      <c r="DP10" s="230">
        <v>12</v>
      </c>
      <c r="DQ10" s="230"/>
      <c r="DR10" s="230">
        <v>2</v>
      </c>
      <c r="DS10" s="230">
        <v>3</v>
      </c>
      <c r="DT10" s="230">
        <v>4</v>
      </c>
      <c r="DU10" s="230">
        <v>5</v>
      </c>
      <c r="DV10" s="230">
        <v>6</v>
      </c>
      <c r="DW10" s="230">
        <v>7</v>
      </c>
      <c r="DX10" s="230">
        <v>8</v>
      </c>
      <c r="DY10" s="230">
        <v>9</v>
      </c>
      <c r="DZ10" s="230">
        <v>10</v>
      </c>
      <c r="EA10" s="230">
        <v>11</v>
      </c>
      <c r="EB10" s="230">
        <v>12</v>
      </c>
      <c r="EC10" s="230"/>
      <c r="ED10" s="230">
        <v>2</v>
      </c>
      <c r="EE10" s="230">
        <v>3</v>
      </c>
      <c r="EF10" s="230">
        <v>4</v>
      </c>
      <c r="EG10" s="230">
        <v>5</v>
      </c>
      <c r="EH10" s="230">
        <v>6</v>
      </c>
      <c r="EI10" s="230">
        <v>7</v>
      </c>
      <c r="EJ10" s="230">
        <v>8</v>
      </c>
      <c r="EK10" s="230">
        <v>9</v>
      </c>
      <c r="EL10" s="230">
        <v>10</v>
      </c>
      <c r="EM10" s="230">
        <v>11</v>
      </c>
      <c r="EN10" s="230">
        <v>12</v>
      </c>
      <c r="EO10" s="230"/>
      <c r="EP10" s="230">
        <v>2</v>
      </c>
      <c r="EQ10" s="230">
        <v>3</v>
      </c>
      <c r="ER10" s="230">
        <v>4</v>
      </c>
      <c r="ES10" s="230">
        <v>5</v>
      </c>
      <c r="ET10" s="230">
        <v>6</v>
      </c>
      <c r="EU10" s="230">
        <v>7</v>
      </c>
      <c r="EV10" s="230">
        <v>8</v>
      </c>
      <c r="EW10" s="230">
        <v>9</v>
      </c>
      <c r="EX10" s="230">
        <v>10</v>
      </c>
      <c r="EY10" s="230">
        <v>11</v>
      </c>
      <c r="EZ10" s="230">
        <v>12</v>
      </c>
      <c r="FA10" s="230">
        <v>1</v>
      </c>
      <c r="FB10" s="230">
        <v>2</v>
      </c>
      <c r="FC10" s="230">
        <v>3</v>
      </c>
      <c r="FD10" s="230">
        <v>4</v>
      </c>
      <c r="FE10" s="230">
        <v>5</v>
      </c>
      <c r="FF10" s="230">
        <v>6</v>
      </c>
      <c r="FG10" s="230">
        <v>7</v>
      </c>
      <c r="FH10" s="230">
        <v>8</v>
      </c>
      <c r="FI10" s="230">
        <v>9</v>
      </c>
      <c r="FJ10" s="230">
        <v>10</v>
      </c>
      <c r="FK10" s="230">
        <v>11</v>
      </c>
      <c r="FL10" s="230">
        <v>12</v>
      </c>
      <c r="FM10" s="719">
        <v>1</v>
      </c>
    </row>
    <row r="11" spans="1:2790">
      <c r="A11" s="169" t="s">
        <v>300</v>
      </c>
      <c r="B11" s="144"/>
      <c r="CS11" s="231">
        <v>2020</v>
      </c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51">
        <v>2021</v>
      </c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68"/>
      <c r="DQ11" s="68">
        <v>2022</v>
      </c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>
        <v>2023</v>
      </c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  <c r="EO11" s="68">
        <v>2024</v>
      </c>
      <c r="EP11" s="66"/>
      <c r="EQ11" s="66"/>
      <c r="ER11" s="66"/>
      <c r="ES11" s="66"/>
      <c r="FA11" s="68">
        <v>2025</v>
      </c>
      <c r="FM11" s="68">
        <v>2026</v>
      </c>
    </row>
    <row r="12" spans="1:2790">
      <c r="A12" s="172" t="s">
        <v>301</v>
      </c>
      <c r="B12" s="144"/>
      <c r="CS12" s="144"/>
      <c r="CT12" s="144"/>
      <c r="CU12" s="144">
        <v>3</v>
      </c>
      <c r="CV12" s="144"/>
      <c r="CW12" s="144"/>
      <c r="CX12" s="144">
        <v>6</v>
      </c>
      <c r="CY12" s="144"/>
      <c r="CZ12" s="144"/>
      <c r="DA12" s="144">
        <v>9</v>
      </c>
      <c r="DB12" s="144"/>
      <c r="DC12" s="144"/>
      <c r="DD12" s="144">
        <v>12</v>
      </c>
      <c r="DE12" s="252"/>
      <c r="DF12" s="233" t="s">
        <v>4</v>
      </c>
      <c r="DG12" s="231"/>
      <c r="DH12" s="231"/>
      <c r="DI12" s="233" t="s">
        <v>1</v>
      </c>
      <c r="DJ12" s="231"/>
      <c r="DK12" s="231"/>
      <c r="DL12" s="233" t="s">
        <v>2</v>
      </c>
      <c r="DM12" s="231"/>
      <c r="DN12" s="231"/>
      <c r="DO12" s="233" t="s">
        <v>3</v>
      </c>
      <c r="DP12" s="231"/>
      <c r="DQ12" s="68"/>
      <c r="DR12" s="233" t="s">
        <v>4</v>
      </c>
      <c r="DS12" s="231"/>
      <c r="DT12" s="231"/>
      <c r="DU12" s="233" t="s">
        <v>1</v>
      </c>
      <c r="DV12" s="231"/>
      <c r="DW12" s="231"/>
      <c r="DX12" s="233" t="s">
        <v>2</v>
      </c>
      <c r="DY12" s="231"/>
      <c r="DZ12" s="231"/>
      <c r="EA12" s="233" t="s">
        <v>3</v>
      </c>
      <c r="EB12" s="231"/>
      <c r="EC12" s="234"/>
      <c r="ED12" s="233" t="s">
        <v>4</v>
      </c>
      <c r="EE12" s="231"/>
      <c r="EF12" s="231"/>
      <c r="EG12" s="233" t="s">
        <v>1</v>
      </c>
      <c r="EH12" s="231"/>
      <c r="EI12" s="231"/>
      <c r="EJ12" s="233" t="s">
        <v>2</v>
      </c>
      <c r="EK12" s="231"/>
      <c r="EL12" s="231"/>
      <c r="EM12" s="233" t="s">
        <v>3</v>
      </c>
      <c r="EN12" s="231"/>
      <c r="EO12" s="234"/>
      <c r="EP12" s="233" t="s">
        <v>4</v>
      </c>
      <c r="EQ12" s="231"/>
      <c r="ER12" s="231"/>
      <c r="ES12" s="233" t="s">
        <v>1</v>
      </c>
      <c r="ET12" s="231"/>
      <c r="EU12" s="231"/>
      <c r="EV12" s="233" t="s">
        <v>2</v>
      </c>
      <c r="EW12" s="231"/>
      <c r="EX12" s="231"/>
      <c r="EY12" s="233" t="s">
        <v>3</v>
      </c>
      <c r="FA12" s="231"/>
      <c r="FB12" s="233" t="s">
        <v>4</v>
      </c>
      <c r="FE12" s="233" t="s">
        <v>1</v>
      </c>
      <c r="FH12" s="233" t="s">
        <v>2</v>
      </c>
      <c r="FK12" s="233" t="s">
        <v>3</v>
      </c>
      <c r="FM12" s="400" t="s">
        <v>574</v>
      </c>
    </row>
    <row r="13" spans="1:2790" ht="15.75" customHeight="1">
      <c r="A13" s="173" t="s">
        <v>302</v>
      </c>
      <c r="B13" s="62"/>
      <c r="CS13" s="235">
        <v>2751.57</v>
      </c>
      <c r="CT13" s="235">
        <v>2762.71</v>
      </c>
      <c r="CU13" s="235">
        <v>2777.74</v>
      </c>
      <c r="CV13" s="235">
        <v>2788.91</v>
      </c>
      <c r="CW13" s="235">
        <v>2805.97</v>
      </c>
      <c r="CX13" s="235">
        <v>2823.89</v>
      </c>
      <c r="CY13" s="235">
        <v>2844.7</v>
      </c>
      <c r="CZ13" s="235">
        <v>2852.94</v>
      </c>
      <c r="DA13" s="235">
        <v>2854.72</v>
      </c>
      <c r="DB13" s="235">
        <v>2851.99</v>
      </c>
      <c r="DC13" s="235">
        <v>2849.66</v>
      </c>
      <c r="DD13" s="235">
        <v>2849.89</v>
      </c>
      <c r="DE13" s="253">
        <f>DE17/CS13-1</f>
        <v>3.5705070196288213E-2</v>
      </c>
      <c r="DF13" s="211">
        <f t="shared" ref="DE13:DP16" si="272">DF17/CT13-1</f>
        <v>3.1497677052032547E-2</v>
      </c>
      <c r="DG13" s="211">
        <f t="shared" si="272"/>
        <v>2.5883697472831146E-2</v>
      </c>
      <c r="DH13" s="211">
        <f t="shared" si="272"/>
        <v>2.1864684182579142E-2</v>
      </c>
      <c r="DI13" s="211">
        <f t="shared" si="272"/>
        <v>1.5538833273342378E-2</v>
      </c>
      <c r="DJ13" s="211">
        <f t="shared" si="272"/>
        <v>8.933598688334099E-3</v>
      </c>
      <c r="DK13" s="211">
        <f t="shared" si="272"/>
        <v>1.502599375837077E-3</v>
      </c>
      <c r="DL13" s="211">
        <f t="shared" si="272"/>
        <v>-1.4133745284768962E-3</v>
      </c>
      <c r="DM13" s="211">
        <f t="shared" si="272"/>
        <v>-2.0239208303186595E-3</v>
      </c>
      <c r="DN13" s="211">
        <f t="shared" si="272"/>
        <v>-1.0597445826879826E-3</v>
      </c>
      <c r="DO13" s="211">
        <f t="shared" si="272"/>
        <v>-2.3511576819679192E-4</v>
      </c>
      <c r="DP13" s="211">
        <f t="shared" si="272"/>
        <v>-3.2473342671246463E-4</v>
      </c>
      <c r="DQ13" s="275">
        <f t="shared" ref="DQ13:ES16" si="273">DQ17/DE17-1</f>
        <v>-1.6082915323745173E-4</v>
      </c>
      <c r="DR13" s="275">
        <f t="shared" si="273"/>
        <v>2.6105247422096856E-3</v>
      </c>
      <c r="DS13" s="275">
        <f t="shared" si="273"/>
        <v>1.8315243849139407E-2</v>
      </c>
      <c r="DT13" s="275">
        <f>DT17/DH17-1</f>
        <v>6.7353152061724986E-2</v>
      </c>
      <c r="DU13" s="275">
        <f t="shared" si="273"/>
        <v>9.1468887993733539E-2</v>
      </c>
      <c r="DV13" s="275">
        <f t="shared" si="273"/>
        <v>9.6569025320998314E-2</v>
      </c>
      <c r="DW13" s="275">
        <f t="shared" si="273"/>
        <v>0.10672412528952968</v>
      </c>
      <c r="DX13" s="275">
        <f t="shared" si="273"/>
        <v>0.11822536022074792</v>
      </c>
      <c r="DY13" s="275">
        <f t="shared" si="273"/>
        <v>0.14326768483295149</v>
      </c>
      <c r="DZ13" s="275">
        <f t="shared" si="273"/>
        <v>0.18284802247497511</v>
      </c>
      <c r="EA13" s="275">
        <f t="shared" si="273"/>
        <v>0.19566349244235082</v>
      </c>
      <c r="EB13" s="275">
        <f t="shared" si="273"/>
        <v>0.20439797972624074</v>
      </c>
      <c r="EC13" s="275">
        <f t="shared" si="273"/>
        <v>0.21684070737073324</v>
      </c>
      <c r="ED13" s="275">
        <f t="shared" si="273"/>
        <v>0.22781030003792324</v>
      </c>
      <c r="EE13" s="275">
        <f t="shared" si="273"/>
        <v>0.21474254647459157</v>
      </c>
      <c r="EF13" s="275">
        <f t="shared" si="273"/>
        <v>0.14949002474851114</v>
      </c>
      <c r="EG13" s="275">
        <f t="shared" si="273"/>
        <v>0.11284151998693726</v>
      </c>
      <c r="EH13" s="275">
        <f t="shared" si="273"/>
        <v>0.10050697969285882</v>
      </c>
      <c r="EI13" s="275">
        <f t="shared" si="273"/>
        <v>9.1760779219028477E-2</v>
      </c>
      <c r="EJ13" s="275">
        <f t="shared" si="273"/>
        <v>8.9228456653998478E-2</v>
      </c>
      <c r="EK13" s="275">
        <f t="shared" si="273"/>
        <v>3.8024780043204531E-2</v>
      </c>
      <c r="EL13" s="275">
        <f t="shared" si="273"/>
        <v>2.8541366477215835E-2</v>
      </c>
      <c r="EM13" s="275">
        <f t="shared" si="273"/>
        <v>1.0042622432903547E-2</v>
      </c>
      <c r="EN13" s="275">
        <f t="shared" si="273"/>
        <v>-2.9375690338609983E-3</v>
      </c>
      <c r="EO13" s="275">
        <f t="shared" si="273"/>
        <v>-1.7258817633076906E-2</v>
      </c>
      <c r="EP13" s="275">
        <f t="shared" si="273"/>
        <v>-3.3128871441115981E-2</v>
      </c>
      <c r="EQ13" s="275">
        <f t="shared" si="273"/>
        <v>-4.2199393213210423E-2</v>
      </c>
      <c r="ER13" s="275">
        <f t="shared" si="273"/>
        <v>-3.4328967607713756E-2</v>
      </c>
      <c r="ES13" s="275">
        <f>ES17/EG17-1</f>
        <v>-2.3109424901474829E-2</v>
      </c>
      <c r="ET13" s="275">
        <f>ET17/EH17-1</f>
        <v>-1.6623804520652041E-2</v>
      </c>
      <c r="EU13" s="275">
        <f t="shared" ref="EU13" si="274">EU17/EI17-1</f>
        <v>-1.7864453281197679E-2</v>
      </c>
      <c r="EV13" s="275">
        <f>EV17/EJ17-1</f>
        <v>-2.5649393324026937E-2</v>
      </c>
      <c r="EW13" s="275">
        <f t="shared" ref="EW13" si="275">EW17/EK17-1</f>
        <v>0</v>
      </c>
      <c r="EX13" s="275">
        <f>EX17/EL17-1</f>
        <v>-2.4558846682993796E-2</v>
      </c>
      <c r="EY13" s="275">
        <f>EY17/EM17-1</f>
        <v>-8.1007702049034069E-3</v>
      </c>
      <c r="EZ13" s="275">
        <f t="shared" ref="EZ13:FA16" si="276">EZ17/EN17-1</f>
        <v>-9.575965104824391E-4</v>
      </c>
      <c r="FA13" s="275">
        <f>FA17/EO17-1</f>
        <v>7.1585402831637612E-3</v>
      </c>
      <c r="FB13" s="275">
        <f t="shared" ref="FB13:FD16" si="277">FB17/EP17-1</f>
        <v>1.9841428368209346E-2</v>
      </c>
      <c r="FC13" s="275">
        <f t="shared" si="277"/>
        <v>2.9404817335423772E-2</v>
      </c>
      <c r="FD13" s="275">
        <f t="shared" si="277"/>
        <v>4.8886679339714689E-2</v>
      </c>
      <c r="FE13" s="275">
        <f>FE17/ES17-1</f>
        <v>5.6657760006280755E-2</v>
      </c>
      <c r="FF13" s="275">
        <f t="shared" ref="FF13:FH16" si="278">FF17/ET17-1</f>
        <v>5.8135907555639799E-2</v>
      </c>
      <c r="FG13" s="275">
        <f t="shared" si="278"/>
        <v>6.0331628741323584E-2</v>
      </c>
      <c r="FH13" s="275">
        <f t="shared" si="278"/>
        <v>6.2457117364355552E-2</v>
      </c>
      <c r="FI13" s="480">
        <f t="shared" ref="FI13:FJ16" si="279">FI17/EW17-1</f>
        <v>6.2954330729954933E-2</v>
      </c>
      <c r="FJ13" s="480">
        <f t="shared" si="279"/>
        <v>6.2362781767447251E-2</v>
      </c>
      <c r="FK13" s="480">
        <f t="shared" ref="FK13:FK16" si="280">FK17/EY17-1</f>
        <v>4.6285359707208373E-2</v>
      </c>
      <c r="FL13" s="480">
        <f t="shared" ref="FL13:FL16" si="281">FL17/EZ17-1</f>
        <v>3.8446833005982173E-2</v>
      </c>
      <c r="FM13" s="480">
        <f t="shared" ref="FM13:FM16" si="282">FM17/FA17-1</f>
        <v>3.7582137621932299E-2</v>
      </c>
    </row>
    <row r="14" spans="1:2790">
      <c r="A14" s="174" t="s">
        <v>303</v>
      </c>
      <c r="B14" s="62"/>
      <c r="CS14" s="236">
        <v>3034.57</v>
      </c>
      <c r="CT14" s="236">
        <v>3039.26</v>
      </c>
      <c r="CU14" s="236">
        <v>3054.54</v>
      </c>
      <c r="CV14" s="236">
        <v>3035.31</v>
      </c>
      <c r="CW14" s="236">
        <v>3115.89</v>
      </c>
      <c r="CX14" s="236">
        <v>3169.39</v>
      </c>
      <c r="CY14" s="236">
        <v>3372.39</v>
      </c>
      <c r="CZ14" s="236">
        <v>3392.86</v>
      </c>
      <c r="DA14" s="236">
        <v>3349.16</v>
      </c>
      <c r="DB14" s="236">
        <v>3329.84</v>
      </c>
      <c r="DC14" s="236">
        <v>3412.18</v>
      </c>
      <c r="DD14" s="236">
        <v>3504.51</v>
      </c>
      <c r="DE14" s="253">
        <f>DE18/CS14-1</f>
        <v>0.14330415841453625</v>
      </c>
      <c r="DF14" s="211">
        <f t="shared" si="272"/>
        <v>0.13428372626716256</v>
      </c>
      <c r="DG14" s="211">
        <f t="shared" si="272"/>
        <v>0.11053591167127097</v>
      </c>
      <c r="DH14" s="211">
        <f t="shared" si="272"/>
        <v>0.12282360855159036</v>
      </c>
      <c r="DI14" s="211">
        <f t="shared" si="272"/>
        <v>0.11018473052643074</v>
      </c>
      <c r="DJ14" s="211">
        <f t="shared" si="272"/>
        <v>8.2337926225551472E-2</v>
      </c>
      <c r="DK14" s="211">
        <f t="shared" si="272"/>
        <v>-1.7493363592124833E-3</v>
      </c>
      <c r="DL14" s="211">
        <f t="shared" si="272"/>
        <v>-1.1510669732641921E-2</v>
      </c>
      <c r="DM14" s="211">
        <f t="shared" si="272"/>
        <v>1.4958974787708801E-3</v>
      </c>
      <c r="DN14" s="211">
        <f t="shared" si="272"/>
        <v>-7.3052273067888418E-3</v>
      </c>
      <c r="DO14" s="211">
        <f t="shared" si="272"/>
        <v>-4.6717494387752079E-2</v>
      </c>
      <c r="DP14" s="211">
        <f t="shared" si="272"/>
        <v>-8.1269564076005052E-2</v>
      </c>
      <c r="DQ14" s="275">
        <f t="shared" si="273"/>
        <v>-7.0156123129999193E-2</v>
      </c>
      <c r="DR14" s="275">
        <f t="shared" si="273"/>
        <v>-6.0254632409474373E-2</v>
      </c>
      <c r="DS14" s="275">
        <f t="shared" si="273"/>
        <v>-5.6868291046188291E-2</v>
      </c>
      <c r="DT14" s="275">
        <f t="shared" si="273"/>
        <v>-3.3806711006562629E-2</v>
      </c>
      <c r="DU14" s="275">
        <f t="shared" si="273"/>
        <v>-4.940307174659031E-2</v>
      </c>
      <c r="DV14" s="275">
        <f t="shared" si="273"/>
        <v>-3.699067529824196E-2</v>
      </c>
      <c r="DW14" s="275">
        <f t="shared" si="273"/>
        <v>-4.1451528900109169E-2</v>
      </c>
      <c r="DX14" s="275">
        <f t="shared" si="273"/>
        <v>-3.7941397461025095E-2</v>
      </c>
      <c r="DY14" s="275">
        <f t="shared" si="273"/>
        <v>-3.7518697892202968E-2</v>
      </c>
      <c r="DZ14" s="275">
        <f t="shared" si="273"/>
        <v>3.0481528631587373E-3</v>
      </c>
      <c r="EA14" s="275">
        <f t="shared" si="273"/>
        <v>6.6601497332644755E-2</v>
      </c>
      <c r="EB14" s="275">
        <f t="shared" si="273"/>
        <v>0.12758420260982617</v>
      </c>
      <c r="EC14" s="275">
        <f t="shared" si="273"/>
        <v>0.15826320716070352</v>
      </c>
      <c r="ED14" s="275">
        <f t="shared" si="273"/>
        <v>0.16192809490313609</v>
      </c>
      <c r="EE14" s="275">
        <f t="shared" si="273"/>
        <v>0.18121141874450886</v>
      </c>
      <c r="EF14" s="275">
        <f t="shared" si="273"/>
        <v>0.16418884436950987</v>
      </c>
      <c r="EG14" s="275">
        <f t="shared" si="273"/>
        <v>0.14446665806873638</v>
      </c>
      <c r="EH14" s="275">
        <f t="shared" si="273"/>
        <v>0.1284121150897195</v>
      </c>
      <c r="EI14" s="275">
        <f t="shared" si="273"/>
        <v>0.17862040928424761</v>
      </c>
      <c r="EJ14" s="275">
        <f t="shared" si="273"/>
        <v>0.17357277906742197</v>
      </c>
      <c r="EK14" s="275">
        <f t="shared" si="273"/>
        <v>0.16276511963496931</v>
      </c>
      <c r="EL14" s="275">
        <f t="shared" si="273"/>
        <v>0.11703582210451624</v>
      </c>
      <c r="EM14" s="275">
        <f t="shared" si="273"/>
        <v>7.1742657563799384E-2</v>
      </c>
      <c r="EN14" s="275">
        <f t="shared" si="273"/>
        <v>2.7428209077265731E-2</v>
      </c>
      <c r="EO14" s="275">
        <f t="shared" si="273"/>
        <v>-5.2922487927457018E-3</v>
      </c>
      <c r="EP14" s="275">
        <f t="shared" si="273"/>
        <v>-2.7250070438128882E-2</v>
      </c>
      <c r="EQ14" s="275">
        <f t="shared" si="273"/>
        <v>-2.9270255618680574E-2</v>
      </c>
      <c r="ER14" s="275">
        <f t="shared" si="273"/>
        <v>-5.4789429179225579E-2</v>
      </c>
      <c r="ES14" s="275">
        <f t="shared" si="273"/>
        <v>-2.9480830406596326E-2</v>
      </c>
      <c r="ET14" s="275">
        <f t="shared" ref="ET14:ET16" si="283">ET18/EH18-1</f>
        <v>-2.3512415351708449E-2</v>
      </c>
      <c r="EU14" s="275">
        <f>EU18/EI18-1</f>
        <v>-3.6675461677527776E-2</v>
      </c>
      <c r="EV14" s="275">
        <f>EV18/EJ18-1</f>
        <v>-1.6508566179654571E-2</v>
      </c>
      <c r="EW14" s="275">
        <f t="shared" ref="EW14:EX16" si="284">EW18/EK18-1</f>
        <v>0</v>
      </c>
      <c r="EX14" s="275">
        <f t="shared" si="284"/>
        <v>1.3541142996003064E-2</v>
      </c>
      <c r="EY14" s="275">
        <f t="shared" ref="EY14:EY16" si="285">EY18/EM18-1</f>
        <v>-2.3601738267825523E-2</v>
      </c>
      <c r="EZ14" s="275">
        <f t="shared" si="276"/>
        <v>-4.0346664618442718E-2</v>
      </c>
      <c r="FA14" s="275">
        <f t="shared" si="276"/>
        <v>-4.4312663018062137E-2</v>
      </c>
      <c r="FB14" s="275">
        <f t="shared" si="277"/>
        <v>-1.646430728421433E-2</v>
      </c>
      <c r="FC14" s="275">
        <f t="shared" si="277"/>
        <v>2.6794198981593187E-2</v>
      </c>
      <c r="FD14" s="275">
        <f t="shared" si="277"/>
        <v>9.8036903598121894E-2</v>
      </c>
      <c r="FE14" s="275">
        <f t="shared" ref="FE14:FE16" si="286">FE18/ES18-1</f>
        <v>0.10369928801928485</v>
      </c>
      <c r="FF14" s="275">
        <f t="shared" si="278"/>
        <v>0.13230487299512994</v>
      </c>
      <c r="FG14" s="275">
        <f t="shared" si="278"/>
        <v>0.14417072648745144</v>
      </c>
      <c r="FH14" s="275">
        <f t="shared" si="278"/>
        <v>0.12214248086327095</v>
      </c>
      <c r="FI14" s="480">
        <f t="shared" si="279"/>
        <v>0.12326959060585829</v>
      </c>
      <c r="FJ14" s="480">
        <f t="shared" si="279"/>
        <v>0.11380769357285914</v>
      </c>
      <c r="FK14" s="480">
        <f t="shared" si="280"/>
        <v>0.13721117723809328</v>
      </c>
      <c r="FL14" s="480">
        <f t="shared" si="281"/>
        <v>0.16077626496769626</v>
      </c>
      <c r="FM14" s="480">
        <f t="shared" si="282"/>
        <v>0.17662947937010864</v>
      </c>
    </row>
    <row r="15" spans="1:2790" ht="14.25" customHeight="1">
      <c r="A15" s="174" t="s">
        <v>304</v>
      </c>
      <c r="B15" s="62"/>
      <c r="CS15" s="237">
        <v>43.61</v>
      </c>
      <c r="CT15" s="237">
        <v>41.16</v>
      </c>
      <c r="CU15" s="237">
        <v>35.369999999999997</v>
      </c>
      <c r="CV15" s="237">
        <v>38.369999999999997</v>
      </c>
      <c r="CW15" s="237">
        <v>39.64</v>
      </c>
      <c r="CX15" s="237">
        <v>40.07</v>
      </c>
      <c r="CY15" s="237">
        <v>38.590000000000003</v>
      </c>
      <c r="CZ15" s="237">
        <v>38.68</v>
      </c>
      <c r="DA15" s="237">
        <v>36.24</v>
      </c>
      <c r="DB15" s="237">
        <v>35.950000000000003</v>
      </c>
      <c r="DC15" s="237">
        <v>37.4</v>
      </c>
      <c r="DD15" s="237">
        <v>38.11</v>
      </c>
      <c r="DE15" s="253">
        <f t="shared" si="272"/>
        <v>-0.12067186425131837</v>
      </c>
      <c r="DF15" s="211">
        <f t="shared" si="272"/>
        <v>-6.8551480742673032E-2</v>
      </c>
      <c r="DG15" s="211">
        <f t="shared" si="272"/>
        <v>8.2414475544246413E-2</v>
      </c>
      <c r="DH15" s="211">
        <f t="shared" si="272"/>
        <v>-2.3929679910915103E-2</v>
      </c>
      <c r="DI15" s="211">
        <f t="shared" si="272"/>
        <v>-2.8670534813319604E-2</v>
      </c>
      <c r="DJ15" s="211">
        <f t="shared" si="272"/>
        <v>-1.9902670326927829E-2</v>
      </c>
      <c r="DK15" s="211">
        <f t="shared" si="272"/>
        <v>-2.3034176960046171E-4</v>
      </c>
      <c r="DL15" s="211">
        <f t="shared" si="272"/>
        <v>1.1281376327911818E-3</v>
      </c>
      <c r="DM15" s="211">
        <f t="shared" si="272"/>
        <v>7.8516957656030728E-2</v>
      </c>
      <c r="DN15" s="211">
        <f t="shared" si="272"/>
        <v>0.11012649844360545</v>
      </c>
      <c r="DO15" s="211">
        <f t="shared" si="272"/>
        <v>4.9719251336898029E-2</v>
      </c>
      <c r="DP15" s="211">
        <f t="shared" si="272"/>
        <v>1.3382314353188152E-2</v>
      </c>
      <c r="DQ15" s="275">
        <f t="shared" si="273"/>
        <v>-2.7291156373886793E-2</v>
      </c>
      <c r="DR15" s="275">
        <f t="shared" si="273"/>
        <v>-5.0253930491928278E-2</v>
      </c>
      <c r="DS15" s="275">
        <f t="shared" si="273"/>
        <v>-0.27288161753356988</v>
      </c>
      <c r="DT15" s="275">
        <f t="shared" si="273"/>
        <v>1.8425983399161128E-2</v>
      </c>
      <c r="DU15" s="275">
        <f t="shared" si="273"/>
        <v>0.2555056978291228</v>
      </c>
      <c r="DV15" s="275">
        <f t="shared" si="273"/>
        <v>0.40985422369342395</v>
      </c>
      <c r="DW15" s="275">
        <f t="shared" si="273"/>
        <v>0.40799146099127337</v>
      </c>
      <c r="DX15" s="275">
        <f t="shared" si="273"/>
        <v>0.35859051880764503</v>
      </c>
      <c r="DY15" s="275">
        <f t="shared" si="273"/>
        <v>0.39397357770851693</v>
      </c>
      <c r="DZ15" s="275">
        <f t="shared" si="273"/>
        <v>0.37246596427591272</v>
      </c>
      <c r="EA15" s="275">
        <f t="shared" si="273"/>
        <v>0.4234953141459854</v>
      </c>
      <c r="EB15" s="275">
        <f t="shared" si="273"/>
        <v>0.35545362629774879</v>
      </c>
      <c r="EC15" s="275">
        <f t="shared" si="273"/>
        <v>0.33445288817295138</v>
      </c>
      <c r="ED15" s="275">
        <f t="shared" si="273"/>
        <v>0.32216478190630071</v>
      </c>
      <c r="EE15" s="275">
        <f t="shared" si="273"/>
        <v>0.66167562007086489</v>
      </c>
      <c r="EF15" s="275">
        <f t="shared" si="273"/>
        <v>0.1291124622337636</v>
      </c>
      <c r="EG15" s="275">
        <f t="shared" si="273"/>
        <v>-9.5085878467241036E-2</v>
      </c>
      <c r="EH15" s="275">
        <f t="shared" si="273"/>
        <v>-0.25831990598057941</v>
      </c>
      <c r="EI15" s="275">
        <f t="shared" si="273"/>
        <v>-0.30124834608525575</v>
      </c>
      <c r="EJ15" s="275">
        <f t="shared" si="273"/>
        <v>-0.30887919207946979</v>
      </c>
      <c r="EK15" s="275">
        <f t="shared" si="273"/>
        <v>-0.32039576269334746</v>
      </c>
      <c r="EL15" s="275">
        <f t="shared" si="273"/>
        <v>-0.3452466855031513</v>
      </c>
      <c r="EM15" s="275">
        <f t="shared" si="273"/>
        <v>-0.31762951601908684</v>
      </c>
      <c r="EN15" s="275">
        <f t="shared" si="273"/>
        <v>-0.28142863640498528</v>
      </c>
      <c r="EO15" s="275">
        <f t="shared" si="273"/>
        <v>-0.23320670635935248</v>
      </c>
      <c r="EP15" s="275">
        <f t="shared" si="273"/>
        <v>-0.23108245155299234</v>
      </c>
      <c r="EQ15" s="275">
        <f t="shared" si="273"/>
        <v>-0.20470884185287797</v>
      </c>
      <c r="ER15" s="275">
        <f t="shared" si="273"/>
        <v>-0.15743411616073655</v>
      </c>
      <c r="ES15" s="275">
        <f t="shared" si="273"/>
        <v>-0.14977912668072002</v>
      </c>
      <c r="ET15" s="275">
        <f t="shared" si="283"/>
        <v>-6.2401359273784651E-2</v>
      </c>
      <c r="EU15" s="275">
        <f t="shared" ref="EU15:EV16" si="287">EU19/EI19-1</f>
        <v>2.2209742891114548E-2</v>
      </c>
      <c r="EV15" s="275">
        <f t="shared" si="287"/>
        <v>4.1104058389145548E-2</v>
      </c>
      <c r="EW15" s="275">
        <f t="shared" si="284"/>
        <v>0</v>
      </c>
      <c r="EX15" s="275">
        <f t="shared" si="284"/>
        <v>3.2464514758407947E-2</v>
      </c>
      <c r="EY15" s="275">
        <f t="shared" si="285"/>
        <v>-0.10900191051783747</v>
      </c>
      <c r="EZ15" s="275">
        <f t="shared" si="276"/>
        <v>-0.11500457379150986</v>
      </c>
      <c r="FA15" s="275">
        <f t="shared" si="276"/>
        <v>-0.11892342503275011</v>
      </c>
      <c r="FB15" s="275">
        <f t="shared" si="277"/>
        <v>1.4722766259201769E-2</v>
      </c>
      <c r="FC15" s="275">
        <f t="shared" si="277"/>
        <v>0.10462810763100472</v>
      </c>
      <c r="FD15" s="275">
        <f t="shared" si="277"/>
        <v>0.17217837905549271</v>
      </c>
      <c r="FE15" s="275">
        <f t="shared" si="286"/>
        <v>0.19180191630817345</v>
      </c>
      <c r="FF15" s="275">
        <f t="shared" si="278"/>
        <v>0.18081223686368886</v>
      </c>
      <c r="FG15" s="275">
        <f t="shared" si="278"/>
        <v>0.16805571403151931</v>
      </c>
      <c r="FH15" s="275">
        <f t="shared" si="278"/>
        <v>0.18570565151335816</v>
      </c>
      <c r="FI15" s="480">
        <f t="shared" si="279"/>
        <v>0.17165611723084906</v>
      </c>
      <c r="FJ15" s="480">
        <f t="shared" si="279"/>
        <v>0.20003254243656765</v>
      </c>
      <c r="FK15" s="480">
        <f t="shared" si="280"/>
        <v>0.30741460160496015</v>
      </c>
      <c r="FL15" s="480">
        <f t="shared" si="281"/>
        <v>0.35947676720783206</v>
      </c>
      <c r="FM15" s="480">
        <f t="shared" si="282"/>
        <v>0.35711582427088495</v>
      </c>
    </row>
    <row r="16" spans="1:2790" ht="14.25" customHeight="1">
      <c r="A16" s="174" t="s">
        <v>305</v>
      </c>
      <c r="B16" s="62"/>
      <c r="CS16" s="238">
        <v>396.67</v>
      </c>
      <c r="CT16" s="238">
        <v>394.75</v>
      </c>
      <c r="CU16" s="238">
        <v>391.62</v>
      </c>
      <c r="CV16" s="238">
        <v>395.38</v>
      </c>
      <c r="CW16" s="238">
        <v>392.59</v>
      </c>
      <c r="CX16" s="238">
        <v>399.52</v>
      </c>
      <c r="CY16" s="238">
        <v>407.72</v>
      </c>
      <c r="CZ16" s="238">
        <v>416.06</v>
      </c>
      <c r="DA16" s="238">
        <v>419.28</v>
      </c>
      <c r="DB16" s="238">
        <v>425.88</v>
      </c>
      <c r="DC16" s="238">
        <v>432.74</v>
      </c>
      <c r="DD16" s="238">
        <v>436.23</v>
      </c>
      <c r="DE16" s="253">
        <f t="shared" si="272"/>
        <v>0.11051503768875914</v>
      </c>
      <c r="DF16" s="211">
        <f t="shared" si="272"/>
        <v>0.11762274590846955</v>
      </c>
      <c r="DG16" s="211">
        <f t="shared" si="272"/>
        <v>0.11794016463083423</v>
      </c>
      <c r="DH16" s="211">
        <f t="shared" si="272"/>
        <v>0.10529341163161798</v>
      </c>
      <c r="DI16" s="211">
        <f t="shared" si="272"/>
        <v>0.12838839501770294</v>
      </c>
      <c r="DJ16" s="211">
        <f t="shared" si="272"/>
        <v>0.10955897076491805</v>
      </c>
      <c r="DK16" s="211">
        <f t="shared" si="272"/>
        <v>7.8915813684772518E-2</v>
      </c>
      <c r="DL16" s="211">
        <f t="shared" si="272"/>
        <v>5.7327832961155067E-2</v>
      </c>
      <c r="DM16" s="211">
        <f t="shared" si="272"/>
        <v>5.2266005793481396E-2</v>
      </c>
      <c r="DN16" s="211">
        <f t="shared" si="272"/>
        <v>4.1858426473811106E-2</v>
      </c>
      <c r="DO16" s="211">
        <f t="shared" si="272"/>
        <v>3.03785182788745E-2</v>
      </c>
      <c r="DP16" s="211">
        <f t="shared" si="272"/>
        <v>2.5567204956517653E-2</v>
      </c>
      <c r="DQ16" s="275">
        <f t="shared" si="273"/>
        <v>1.7716774615627484E-2</v>
      </c>
      <c r="DR16" s="275">
        <f t="shared" si="273"/>
        <v>2.1156176086382095E-2</v>
      </c>
      <c r="DS16" s="275">
        <f t="shared" si="273"/>
        <v>4.4409283028976176E-2</v>
      </c>
      <c r="DT16" s="275">
        <f t="shared" si="273"/>
        <v>8.3113421440735635E-2</v>
      </c>
      <c r="DU16" s="275">
        <f t="shared" si="273"/>
        <v>4.7918974482313859E-2</v>
      </c>
      <c r="DV16" s="275">
        <f t="shared" si="273"/>
        <v>5.3131013262168514E-2</v>
      </c>
      <c r="DW16" s="275">
        <f t="shared" si="273"/>
        <v>6.4491318646345608E-2</v>
      </c>
      <c r="DX16" s="275">
        <f t="shared" si="273"/>
        <v>6.4030439445778464E-2</v>
      </c>
      <c r="DY16" s="275">
        <f t="shared" si="273"/>
        <v>5.3521074521933221E-2</v>
      </c>
      <c r="DZ16" s="275">
        <f t="shared" si="273"/>
        <v>5.3991053720604532E-2</v>
      </c>
      <c r="EA16" s="275">
        <f t="shared" si="273"/>
        <v>7.11781337232682E-2</v>
      </c>
      <c r="EB16" s="275">
        <f t="shared" si="273"/>
        <v>0.10137183989068133</v>
      </c>
      <c r="EC16" s="275">
        <f t="shared" si="273"/>
        <v>0.13848274278448414</v>
      </c>
      <c r="ED16" s="275">
        <f t="shared" si="273"/>
        <v>0.14047313142075235</v>
      </c>
      <c r="EE16" s="275">
        <f t="shared" si="273"/>
        <v>0.11840338147683105</v>
      </c>
      <c r="EF16" s="275">
        <f t="shared" si="273"/>
        <v>7.2455678985269723E-2</v>
      </c>
      <c r="EG16" s="275">
        <f t="shared" si="273"/>
        <v>6.7170679275241119E-2</v>
      </c>
      <c r="EH16" s="275">
        <f t="shared" si="273"/>
        <v>2.782175346107385E-2</v>
      </c>
      <c r="EI16" s="275">
        <f t="shared" si="273"/>
        <v>2.2214985104587859E-2</v>
      </c>
      <c r="EJ16" s="275">
        <f t="shared" si="273"/>
        <v>2.2151566576845472E-2</v>
      </c>
      <c r="EK16" s="275">
        <f t="shared" si="273"/>
        <v>2.7619975248317497E-2</v>
      </c>
      <c r="EL16" s="275">
        <f t="shared" si="273"/>
        <v>1.5546405021118481E-2</v>
      </c>
      <c r="EM16" s="275">
        <f t="shared" si="273"/>
        <v>-2.8593960772037574E-3</v>
      </c>
      <c r="EN16" s="275">
        <f t="shared" si="273"/>
        <v>-2.8380836226158168E-2</v>
      </c>
      <c r="EO16" s="275">
        <f t="shared" si="273"/>
        <v>-6.9101437297783952E-2</v>
      </c>
      <c r="EP16" s="275">
        <f t="shared" si="273"/>
        <v>-8.2291825278976161E-2</v>
      </c>
      <c r="EQ16" s="275">
        <f t="shared" si="273"/>
        <v>-8.3418558493376649E-2</v>
      </c>
      <c r="ER16" s="275">
        <f t="shared" si="273"/>
        <v>-8.113905171790059E-2</v>
      </c>
      <c r="ES16" s="275">
        <f t="shared" si="273"/>
        <v>-5.6540281459956265E-2</v>
      </c>
      <c r="ET16" s="275">
        <f t="shared" si="283"/>
        <v>-2.8721263236869743E-2</v>
      </c>
      <c r="EU16" s="275">
        <f t="shared" si="287"/>
        <v>-2.7406399288815275E-2</v>
      </c>
      <c r="EV16" s="275">
        <f t="shared" si="287"/>
        <v>-1.203338427480638E-2</v>
      </c>
      <c r="EW16" s="275">
        <f t="shared" si="284"/>
        <v>0</v>
      </c>
      <c r="EX16" s="275">
        <f t="shared" si="284"/>
        <v>5.7100745969358435E-3</v>
      </c>
      <c r="EY16" s="275">
        <f t="shared" si="285"/>
        <v>-5.4899259204450601E-3</v>
      </c>
      <c r="EZ16" s="275">
        <f t="shared" si="276"/>
        <v>-1.9595686579150118E-2</v>
      </c>
      <c r="FA16" s="275">
        <f t="shared" si="276"/>
        <v>-1.0740673064320694E-2</v>
      </c>
      <c r="FB16" s="275">
        <f t="shared" si="277"/>
        <v>8.2934091733313231E-3</v>
      </c>
      <c r="FC16" s="275">
        <f t="shared" si="277"/>
        <v>2.2967268194839408E-2</v>
      </c>
      <c r="FD16" s="275">
        <f t="shared" si="277"/>
        <v>3.9994464838568833E-2</v>
      </c>
      <c r="FE16" s="275">
        <f t="shared" si="286"/>
        <v>5.925801300441691E-2</v>
      </c>
      <c r="FF16" s="275">
        <f t="shared" si="278"/>
        <v>6.8842264674261688E-2</v>
      </c>
      <c r="FG16" s="275">
        <f t="shared" si="278"/>
        <v>7.3719157469882557E-2</v>
      </c>
      <c r="FH16" s="275">
        <f t="shared" si="278"/>
        <v>5.9188069411932887E-2</v>
      </c>
      <c r="FI16" s="480">
        <f t="shared" si="279"/>
        <v>5.6011022689320455E-2</v>
      </c>
      <c r="FJ16" s="480">
        <f t="shared" si="279"/>
        <v>5.6129480957414435E-2</v>
      </c>
      <c r="FK16" s="480">
        <f t="shared" si="280"/>
        <v>6.0654684364947142E-2</v>
      </c>
      <c r="FL16" s="480">
        <f t="shared" si="281"/>
        <v>7.3583230116220255E-2</v>
      </c>
      <c r="FM16" s="480">
        <f t="shared" si="282"/>
        <v>8.7179368155566372E-2</v>
      </c>
    </row>
    <row r="17" spans="1:196 2513:2513" ht="15.75" thickBot="1">
      <c r="A17" s="175" t="s">
        <v>302</v>
      </c>
      <c r="B17" s="62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401">
        <v>2849.815000000001</v>
      </c>
      <c r="DF17" s="401">
        <v>2849.7289473684209</v>
      </c>
      <c r="DG17" s="401">
        <v>2849.6381818181817</v>
      </c>
      <c r="DH17" s="401">
        <v>2849.8886363636366</v>
      </c>
      <c r="DI17" s="401">
        <v>2849.5715000000005</v>
      </c>
      <c r="DJ17" s="401">
        <v>2849.1174999999998</v>
      </c>
      <c r="DK17" s="401">
        <v>2848.9744444444436</v>
      </c>
      <c r="DL17" s="401">
        <v>2848.9077272727272</v>
      </c>
      <c r="DM17" s="401">
        <v>2848.9422727272727</v>
      </c>
      <c r="DN17" s="401">
        <v>2848.9676190476193</v>
      </c>
      <c r="DO17" s="401">
        <v>2848.9900000000002</v>
      </c>
      <c r="DP17" s="401">
        <v>2848.9645454545462</v>
      </c>
      <c r="DQ17" s="401">
        <v>2849.3566666666675</v>
      </c>
      <c r="DR17" s="401">
        <v>2857.1682352941175</v>
      </c>
      <c r="DS17" s="401">
        <v>2901.83</v>
      </c>
      <c r="DT17" s="401">
        <v>3041.8376190476188</v>
      </c>
      <c r="DU17" s="401">
        <v>3110.2186363636361</v>
      </c>
      <c r="DV17" s="401">
        <v>3124.2539999999995</v>
      </c>
      <c r="DW17" s="401">
        <v>3153.0287500000004</v>
      </c>
      <c r="DX17" s="401">
        <v>3185.7208695652175</v>
      </c>
      <c r="DY17" s="401">
        <v>3257.1036363636358</v>
      </c>
      <c r="DZ17" s="401">
        <v>3369.8957142857148</v>
      </c>
      <c r="EA17" s="401">
        <v>3406.4333333333334</v>
      </c>
      <c r="EB17" s="401">
        <v>3431.287142857143</v>
      </c>
      <c r="EC17" s="401">
        <v>3467.2131818181824</v>
      </c>
      <c r="ED17" s="401">
        <v>3508.0605882352938</v>
      </c>
      <c r="EE17" s="401">
        <v>3524.9763636363637</v>
      </c>
      <c r="EF17" s="401">
        <v>3496.5619999999994</v>
      </c>
      <c r="EG17" s="401">
        <v>3461.1804347826078</v>
      </c>
      <c r="EH17" s="401">
        <v>3438.2633333333324</v>
      </c>
      <c r="EI17" s="401">
        <v>3442.3531250000001</v>
      </c>
      <c r="EJ17" s="401">
        <v>3469.9778260869562</v>
      </c>
      <c r="EK17" s="401">
        <v>3380.9542857142847</v>
      </c>
      <c r="EL17" s="401">
        <v>3466.0771428571425</v>
      </c>
      <c r="EM17" s="401">
        <v>3440.6428571428573</v>
      </c>
      <c r="EN17" s="401">
        <v>3421.2075000000004</v>
      </c>
      <c r="EO17" s="401">
        <v>3407.3731818181823</v>
      </c>
      <c r="EP17" s="401">
        <v>3391.8425000000011</v>
      </c>
      <c r="EQ17" s="401">
        <v>3376.2245000000003</v>
      </c>
      <c r="ER17" s="401">
        <v>3376.5286363636365</v>
      </c>
      <c r="ES17" s="401">
        <v>3381.1945454545453</v>
      </c>
      <c r="ET17" s="401">
        <v>3381.1063157894737</v>
      </c>
      <c r="EU17" s="401">
        <v>3380.8573684210528</v>
      </c>
      <c r="EV17" s="401">
        <v>3380.9749999999999</v>
      </c>
      <c r="EW17" s="401">
        <v>3380.9542857142847</v>
      </c>
      <c r="EX17" s="401">
        <v>3380.9542857142847</v>
      </c>
      <c r="EY17" s="401">
        <v>3412.7710000000006</v>
      </c>
      <c r="EZ17" s="401">
        <v>3417.931363636364</v>
      </c>
      <c r="FA17" s="401">
        <v>3431.7649999999999</v>
      </c>
      <c r="FB17" s="401">
        <v>3459.1414999999993</v>
      </c>
      <c r="FC17" s="401">
        <v>3475.5017647058826</v>
      </c>
      <c r="FD17" s="401">
        <v>3541.5959090909096</v>
      </c>
      <c r="FE17" s="401">
        <v>3572.7654545454543</v>
      </c>
      <c r="FF17" s="110">
        <v>3577.67</v>
      </c>
      <c r="FG17" s="110">
        <v>3584.83</v>
      </c>
      <c r="FH17" s="424">
        <v>3592.1409523809521</v>
      </c>
      <c r="FI17" s="180">
        <v>3593.8</v>
      </c>
      <c r="FJ17" s="479">
        <v>3591.8</v>
      </c>
      <c r="FK17" s="110">
        <v>3570.7323333333302</v>
      </c>
      <c r="FL17" s="110">
        <v>3549.34</v>
      </c>
      <c r="FM17" s="110">
        <v>3560.7380645161302</v>
      </c>
      <c r="FN17" s="110">
        <v>3565.8658823529418</v>
      </c>
    </row>
    <row r="18" spans="1:196 2513:2513">
      <c r="A18" s="176" t="s">
        <v>306</v>
      </c>
      <c r="B18" s="62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401">
        <v>3469.4364999999998</v>
      </c>
      <c r="DF18" s="401">
        <v>3447.383157894737</v>
      </c>
      <c r="DG18" s="401">
        <v>3392.1763636363639</v>
      </c>
      <c r="DH18" s="401">
        <v>3408.1177272727277</v>
      </c>
      <c r="DI18" s="401">
        <v>3459.2135000000003</v>
      </c>
      <c r="DJ18" s="401">
        <v>3430.3510000000001</v>
      </c>
      <c r="DK18" s="401">
        <v>3366.4905555555551</v>
      </c>
      <c r="DL18" s="401">
        <v>3353.8059090909087</v>
      </c>
      <c r="DM18" s="401">
        <v>3354.17</v>
      </c>
      <c r="DN18" s="401">
        <v>3305.5147619047625</v>
      </c>
      <c r="DO18" s="401">
        <v>3252.7714999999998</v>
      </c>
      <c r="DP18" s="401">
        <v>3219.7</v>
      </c>
      <c r="DQ18" s="401">
        <v>3226.0342857142864</v>
      </c>
      <c r="DR18" s="401">
        <v>3239.6623529411768</v>
      </c>
      <c r="DS18" s="401">
        <v>3199.2690909090907</v>
      </c>
      <c r="DT18" s="401">
        <v>3292.9004761904757</v>
      </c>
      <c r="DU18" s="401">
        <v>3288.3177272727266</v>
      </c>
      <c r="DV18" s="401">
        <v>3303.4600000000005</v>
      </c>
      <c r="DW18" s="401">
        <v>3226.9443749999996</v>
      </c>
      <c r="DX18" s="401">
        <v>3226.5578260869561</v>
      </c>
      <c r="DY18" s="401">
        <v>3228.3259090909096</v>
      </c>
      <c r="DZ18" s="401">
        <v>3315.5904761904758</v>
      </c>
      <c r="EA18" s="401">
        <v>3469.4109523809525</v>
      </c>
      <c r="EB18" s="401">
        <v>3630.482857142857</v>
      </c>
      <c r="EC18" s="401">
        <v>3736.5968181818184</v>
      </c>
      <c r="ED18" s="401">
        <v>3764.2547058823525</v>
      </c>
      <c r="EE18" s="401">
        <v>3779.0131818181821</v>
      </c>
      <c r="EF18" s="401">
        <v>3833.5579999999986</v>
      </c>
      <c r="EG18" s="401">
        <v>3763.37</v>
      </c>
      <c r="EH18" s="401">
        <v>3727.6642857142856</v>
      </c>
      <c r="EI18" s="401">
        <v>3803.3424999999997</v>
      </c>
      <c r="EJ18" s="401">
        <v>3786.6004347826088</v>
      </c>
      <c r="EK18" s="401">
        <v>3753.7847619047625</v>
      </c>
      <c r="EL18" s="401">
        <v>3703.6333333333328</v>
      </c>
      <c r="EM18" s="401">
        <v>3718.315714285714</v>
      </c>
      <c r="EN18" s="401">
        <v>3730.0605000000005</v>
      </c>
      <c r="EO18" s="401">
        <v>3716.8218181818183</v>
      </c>
      <c r="EP18" s="401">
        <v>3661.6785000000004</v>
      </c>
      <c r="EQ18" s="401">
        <v>3668.4005000000006</v>
      </c>
      <c r="ER18" s="401">
        <v>3623.5195454545451</v>
      </c>
      <c r="ES18" s="401">
        <v>3652.4227272727276</v>
      </c>
      <c r="ET18" s="401">
        <v>3640.0178947368418</v>
      </c>
      <c r="EU18" s="401">
        <v>3663.8531578947373</v>
      </c>
      <c r="EV18" s="401">
        <v>3724.0890909090913</v>
      </c>
      <c r="EW18" s="401">
        <v>3753.7847619047625</v>
      </c>
      <c r="EX18" s="401">
        <v>3753.7847619047625</v>
      </c>
      <c r="EY18" s="401">
        <v>3630.5569999999998</v>
      </c>
      <c r="EZ18" s="401">
        <v>3579.5649999999996</v>
      </c>
      <c r="FA18" s="401">
        <v>3552.1195454545464</v>
      </c>
      <c r="FB18" s="401">
        <v>3601.3914999999993</v>
      </c>
      <c r="FC18" s="401">
        <v>3766.6923529411765</v>
      </c>
      <c r="FD18" s="401">
        <v>3978.7581818181829</v>
      </c>
      <c r="FE18" s="401">
        <v>4031.1763636363639</v>
      </c>
      <c r="FF18" s="110">
        <v>4121.6099999999997</v>
      </c>
      <c r="FG18" s="110">
        <v>4192.0735294117649</v>
      </c>
      <c r="FH18" s="110">
        <v>4178.9585714285713</v>
      </c>
      <c r="FI18" s="11">
        <v>4216.5122727272719</v>
      </c>
      <c r="FJ18" s="11">
        <v>4180.9943478260875</v>
      </c>
      <c r="FK18" s="239">
        <v>4128.71</v>
      </c>
      <c r="FL18" s="239">
        <v>4155.074090909091</v>
      </c>
      <c r="FM18" s="239">
        <v>4179.5285714285701</v>
      </c>
      <c r="FN18" s="239">
        <v>4221.115294117647</v>
      </c>
    </row>
    <row r="19" spans="1:196 2513:2513">
      <c r="A19" s="176" t="s">
        <v>307</v>
      </c>
      <c r="B19" s="62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401">
        <v>38.347500000000004</v>
      </c>
      <c r="DF19" s="401">
        <v>38.338421052631574</v>
      </c>
      <c r="DG19" s="401">
        <v>38.284999999999997</v>
      </c>
      <c r="DH19" s="401">
        <v>37.451818181818183</v>
      </c>
      <c r="DI19" s="401">
        <v>38.50350000000001</v>
      </c>
      <c r="DJ19" s="401">
        <v>39.272500000000001</v>
      </c>
      <c r="DK19" s="401">
        <v>38.58111111111112</v>
      </c>
      <c r="DL19" s="401">
        <v>38.723636363636359</v>
      </c>
      <c r="DM19" s="401">
        <v>39.085454545454553</v>
      </c>
      <c r="DN19" s="401">
        <v>39.90904761904762</v>
      </c>
      <c r="DO19" s="401">
        <v>39.259499999999989</v>
      </c>
      <c r="DP19" s="401">
        <v>38.619999999999997</v>
      </c>
      <c r="DQ19" s="401">
        <v>37.300952380952381</v>
      </c>
      <c r="DR19" s="401">
        <v>36.411764705882348</v>
      </c>
      <c r="DS19" s="401">
        <v>27.837727272727275</v>
      </c>
      <c r="DT19" s="401">
        <v>38.141904761904762</v>
      </c>
      <c r="DU19" s="401">
        <v>48.341363636363639</v>
      </c>
      <c r="DV19" s="401">
        <v>55.368499999999997</v>
      </c>
      <c r="DW19" s="401">
        <v>54.321874999999999</v>
      </c>
      <c r="DX19" s="401">
        <v>52.609565217391307</v>
      </c>
      <c r="DY19" s="401">
        <v>54.484090909090902</v>
      </c>
      <c r="DZ19" s="401">
        <v>54.773809523809511</v>
      </c>
      <c r="EA19" s="401">
        <v>55.885714285714293</v>
      </c>
      <c r="EB19" s="401">
        <v>52.347619047619055</v>
      </c>
      <c r="EC19" s="401">
        <v>49.776363636363634</v>
      </c>
      <c r="ED19" s="401">
        <v>48.142352941176469</v>
      </c>
      <c r="EE19" s="401">
        <v>46.257272727272721</v>
      </c>
      <c r="EF19" s="401">
        <v>43.066499999999998</v>
      </c>
      <c r="EG19" s="401">
        <v>43.744782608695658</v>
      </c>
      <c r="EH19" s="401">
        <v>41.065714285714286</v>
      </c>
      <c r="EI19" s="401">
        <v>37.957499999999996</v>
      </c>
      <c r="EJ19" s="401">
        <v>36.359565217391307</v>
      </c>
      <c r="EK19" s="401">
        <v>37.027619047619041</v>
      </c>
      <c r="EL19" s="401">
        <v>35.863333333333337</v>
      </c>
      <c r="EM19" s="401">
        <v>38.134761904761895</v>
      </c>
      <c r="EN19" s="401">
        <v>37.61549999999999</v>
      </c>
      <c r="EO19" s="401">
        <v>38.168181818181829</v>
      </c>
      <c r="EP19" s="401">
        <v>37.017499999999998</v>
      </c>
      <c r="EQ19" s="401">
        <v>36.788000000000004</v>
      </c>
      <c r="ER19" s="401">
        <v>36.286363636363639</v>
      </c>
      <c r="ES19" s="401">
        <v>37.192727272727275</v>
      </c>
      <c r="ET19" s="401">
        <v>38.503157894736837</v>
      </c>
      <c r="EU19" s="401">
        <v>38.800526315789476</v>
      </c>
      <c r="EV19" s="401">
        <v>37.854090909090907</v>
      </c>
      <c r="EW19" s="401">
        <v>37.027619047619041</v>
      </c>
      <c r="EX19" s="401">
        <v>37.027619047619041</v>
      </c>
      <c r="EY19" s="401">
        <v>33.978000000000002</v>
      </c>
      <c r="EZ19" s="401">
        <v>33.289545454545454</v>
      </c>
      <c r="FA19" s="401">
        <v>33.629090909090905</v>
      </c>
      <c r="FB19" s="401">
        <v>37.5625</v>
      </c>
      <c r="FC19" s="401">
        <v>40.637058823529408</v>
      </c>
      <c r="FD19" s="401">
        <v>42.534090909090907</v>
      </c>
      <c r="FE19" s="401">
        <v>44.326363636363631</v>
      </c>
      <c r="FF19" s="110">
        <v>45.465000000000003</v>
      </c>
      <c r="FG19" s="110">
        <v>45.321176470588227</v>
      </c>
      <c r="FH19" s="110">
        <v>44.883809523809518</v>
      </c>
      <c r="FI19" s="110">
        <v>43.383636363636356</v>
      </c>
      <c r="FJ19" s="110">
        <v>44.434347826086956</v>
      </c>
      <c r="FK19" s="239">
        <v>44.423333333333339</v>
      </c>
      <c r="FL19" s="239">
        <v>45.256363636363638</v>
      </c>
      <c r="FM19" s="239">
        <v>45.638571428571424</v>
      </c>
      <c r="FN19" s="239">
        <v>46.3064705882353</v>
      </c>
    </row>
    <row r="20" spans="1:196 2513:2513">
      <c r="A20" s="176" t="s">
        <v>308</v>
      </c>
      <c r="B20" s="62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 t="s">
        <v>136</v>
      </c>
      <c r="DE20" s="401">
        <v>440.5080000000001</v>
      </c>
      <c r="DF20" s="401">
        <v>441.18157894736834</v>
      </c>
      <c r="DG20" s="401">
        <v>437.80772727272728</v>
      </c>
      <c r="DH20" s="401">
        <v>437.01090909090908</v>
      </c>
      <c r="DI20" s="401">
        <v>442.99399999999997</v>
      </c>
      <c r="DJ20" s="401">
        <v>443.291</v>
      </c>
      <c r="DK20" s="401">
        <v>439.89555555555552</v>
      </c>
      <c r="DL20" s="401">
        <v>439.91181818181815</v>
      </c>
      <c r="DM20" s="401">
        <v>441.19409090909085</v>
      </c>
      <c r="DN20" s="401">
        <v>443.70666666666665</v>
      </c>
      <c r="DO20" s="401">
        <v>445.88600000000014</v>
      </c>
      <c r="DP20" s="401">
        <v>447.38318181818175</v>
      </c>
      <c r="DQ20" s="401">
        <v>448.31238095238092</v>
      </c>
      <c r="DR20" s="401">
        <v>450.51529411764699</v>
      </c>
      <c r="DS20" s="401">
        <v>457.25045454545466</v>
      </c>
      <c r="DT20" s="401">
        <v>473.33238095238084</v>
      </c>
      <c r="DU20" s="401">
        <v>464.22181818181815</v>
      </c>
      <c r="DV20" s="401">
        <v>466.84349999999995</v>
      </c>
      <c r="DW20" s="401">
        <v>468.2650000000001</v>
      </c>
      <c r="DX20" s="401">
        <v>468.0795652173914</v>
      </c>
      <c r="DY20" s="401">
        <v>464.80727272727285</v>
      </c>
      <c r="DZ20" s="401">
        <v>467.66285714285698</v>
      </c>
      <c r="EA20" s="401">
        <v>477.62333333333333</v>
      </c>
      <c r="EB20" s="401">
        <v>492.73523809523806</v>
      </c>
      <c r="EC20" s="401">
        <v>510.39590909090913</v>
      </c>
      <c r="ED20" s="401">
        <v>513.80058823529407</v>
      </c>
      <c r="EE20" s="401">
        <v>511.39045454545453</v>
      </c>
      <c r="EF20" s="401">
        <v>507.62799999999999</v>
      </c>
      <c r="EG20" s="401">
        <v>495.40391304347833</v>
      </c>
      <c r="EH20" s="401">
        <v>479.83190476190475</v>
      </c>
      <c r="EI20" s="401">
        <v>478.66749999999996</v>
      </c>
      <c r="EJ20" s="401">
        <v>478.44826086956533</v>
      </c>
      <c r="EK20" s="401">
        <v>477.64523809523808</v>
      </c>
      <c r="EL20" s="401">
        <v>474.93333333333334</v>
      </c>
      <c r="EM20" s="401">
        <v>476.25761904761902</v>
      </c>
      <c r="EN20" s="401">
        <v>478.75100000000003</v>
      </c>
      <c r="EO20" s="401">
        <v>475.12681818181824</v>
      </c>
      <c r="EP20" s="401">
        <v>471.51900000000006</v>
      </c>
      <c r="EQ20" s="401">
        <v>468.73100000000005</v>
      </c>
      <c r="ER20" s="401">
        <v>466.43954545454557</v>
      </c>
      <c r="ES20" s="401">
        <v>467.39363636363635</v>
      </c>
      <c r="ET20" s="401">
        <v>466.05052631578945</v>
      </c>
      <c r="EU20" s="401">
        <v>465.54894736842095</v>
      </c>
      <c r="EV20" s="401">
        <v>472.69090909090903</v>
      </c>
      <c r="EW20" s="401">
        <v>477.64523809523808</v>
      </c>
      <c r="EX20" s="401">
        <v>477.64523809523808</v>
      </c>
      <c r="EY20" s="401">
        <v>473.64300000000003</v>
      </c>
      <c r="EZ20" s="401">
        <v>469.36954545454535</v>
      </c>
      <c r="FA20" s="401">
        <v>470.0236363636364</v>
      </c>
      <c r="FB20" s="401">
        <v>475.42950000000008</v>
      </c>
      <c r="FC20" s="401">
        <v>479.4964705882353</v>
      </c>
      <c r="FD20" s="401">
        <v>485.09454545454537</v>
      </c>
      <c r="FE20" s="401">
        <v>495.09045454545446</v>
      </c>
      <c r="FF20" s="110">
        <v>498.1345</v>
      </c>
      <c r="FG20" s="110">
        <v>499.86882352941166</v>
      </c>
      <c r="FH20" s="110">
        <v>500.6685714285714</v>
      </c>
      <c r="FI20" s="11">
        <v>504.39863636363629</v>
      </c>
      <c r="FJ20" s="11">
        <v>504.45521739130442</v>
      </c>
      <c r="FK20" s="239">
        <v>502.37166666666667</v>
      </c>
      <c r="FL20" s="239">
        <v>503.90727272727287</v>
      </c>
      <c r="FM20" s="239">
        <v>510.99999999999989</v>
      </c>
      <c r="FN20" s="239">
        <v>516.38117647058812</v>
      </c>
    </row>
    <row r="21" spans="1:196 2513:2513">
      <c r="A21" s="176"/>
      <c r="B21" s="62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38"/>
      <c r="DF21" s="290">
        <f>AVERAGE(DE13:DG13)</f>
        <v>3.1028814907050634E-2</v>
      </c>
      <c r="DG21" s="290"/>
      <c r="DH21" s="290"/>
      <c r="DI21" s="290">
        <f>AVERAGE(DH13:DJ13)</f>
        <v>1.544570538141854E-2</v>
      </c>
      <c r="DJ21" s="290"/>
      <c r="DK21" s="290"/>
      <c r="DL21" s="290">
        <f t="shared" ref="DL21:EV21" si="288">AVERAGE(DK13:DM13)</f>
        <v>-6.4489866098615956E-4</v>
      </c>
      <c r="DM21" s="290"/>
      <c r="DN21" s="290"/>
      <c r="DO21" s="290">
        <f t="shared" si="288"/>
        <v>-5.3986459253241303E-4</v>
      </c>
      <c r="DP21" s="290"/>
      <c r="DQ21" s="290"/>
      <c r="DR21" s="290">
        <f t="shared" si="288"/>
        <v>6.9216464793705468E-3</v>
      </c>
      <c r="DS21" s="290"/>
      <c r="DT21" s="290"/>
      <c r="DU21" s="290">
        <f t="shared" si="288"/>
        <v>8.5130355125485613E-2</v>
      </c>
      <c r="DV21" s="290"/>
      <c r="DW21" s="290"/>
      <c r="DX21" s="290">
        <f t="shared" si="288"/>
        <v>0.12273905678107637</v>
      </c>
      <c r="DY21" s="290"/>
      <c r="DZ21" s="290"/>
      <c r="EA21" s="290">
        <f t="shared" si="288"/>
        <v>0.1943031648811889</v>
      </c>
      <c r="EB21" s="290"/>
      <c r="EC21" s="290"/>
      <c r="ED21" s="290">
        <f t="shared" si="288"/>
        <v>0.21979785129441601</v>
      </c>
      <c r="EE21" s="290"/>
      <c r="EF21" s="290"/>
      <c r="EG21" s="290">
        <f t="shared" si="288"/>
        <v>0.12094617480943574</v>
      </c>
      <c r="EH21" s="290"/>
      <c r="EI21" s="290"/>
      <c r="EJ21" s="290">
        <f t="shared" si="288"/>
        <v>7.3004671972077162E-2</v>
      </c>
      <c r="EK21" s="290"/>
      <c r="EL21" s="290"/>
      <c r="EM21" s="290">
        <f t="shared" si="288"/>
        <v>1.1882139958752794E-2</v>
      </c>
      <c r="EN21" s="290"/>
      <c r="EO21" s="290"/>
      <c r="EP21" s="290">
        <f t="shared" si="288"/>
        <v>-3.0862360762467771E-2</v>
      </c>
      <c r="EQ21" s="290"/>
      <c r="ER21" s="290"/>
      <c r="ES21" s="290">
        <f t="shared" si="288"/>
        <v>-2.4687399009946875E-2</v>
      </c>
      <c r="ET21" s="290"/>
      <c r="EU21" s="290"/>
      <c r="EV21" s="290">
        <f t="shared" si="288"/>
        <v>-1.4504615535074872E-2</v>
      </c>
      <c r="EW21" s="290"/>
      <c r="EX21" s="290"/>
      <c r="EY21" s="290">
        <f>AVERAGE(EX13:EZ13)</f>
        <v>-1.1205737799459881E-2</v>
      </c>
      <c r="EZ21" s="290"/>
      <c r="FA21" s="180"/>
    </row>
    <row r="22" spans="1:196 2513:2513">
      <c r="A22" s="176"/>
      <c r="B22" s="62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38"/>
      <c r="DW22" s="238"/>
      <c r="DX22" s="238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180"/>
      <c r="ER22" s="180"/>
      <c r="ES22" s="180"/>
      <c r="ET22" s="180"/>
      <c r="EU22" s="180"/>
      <c r="EV22" s="180"/>
    </row>
    <row r="23" spans="1:196 2513:2513" s="230" customFormat="1">
      <c r="A23" s="241"/>
      <c r="B23" s="229"/>
      <c r="CT23" s="242"/>
      <c r="CU23" s="230">
        <v>2</v>
      </c>
      <c r="CV23" s="230">
        <v>3</v>
      </c>
      <c r="CW23" s="230">
        <v>4</v>
      </c>
      <c r="CX23" s="230">
        <v>5</v>
      </c>
      <c r="CY23" s="230">
        <v>6</v>
      </c>
      <c r="CZ23" s="230">
        <v>7</v>
      </c>
      <c r="DA23" s="230">
        <v>8</v>
      </c>
      <c r="DB23" s="230">
        <v>9</v>
      </c>
      <c r="DC23" s="230">
        <v>10</v>
      </c>
      <c r="DD23" s="230">
        <v>11</v>
      </c>
      <c r="DE23" s="230">
        <v>12</v>
      </c>
      <c r="DG23" s="230">
        <v>2</v>
      </c>
      <c r="DH23" s="230">
        <v>3</v>
      </c>
      <c r="DI23" s="230">
        <v>4</v>
      </c>
      <c r="DJ23" s="230">
        <v>5</v>
      </c>
      <c r="DK23" s="230">
        <v>6</v>
      </c>
      <c r="DL23" s="230">
        <v>7</v>
      </c>
      <c r="DM23" s="230">
        <v>8</v>
      </c>
      <c r="DN23" s="230">
        <v>9</v>
      </c>
      <c r="DO23" s="230">
        <v>10</v>
      </c>
      <c r="DP23" s="230">
        <v>11</v>
      </c>
      <c r="DQ23" s="230">
        <v>12</v>
      </c>
      <c r="DS23" s="230">
        <v>2</v>
      </c>
      <c r="DT23" s="230">
        <v>3</v>
      </c>
      <c r="DU23" s="230">
        <v>4</v>
      </c>
      <c r="DV23" s="230">
        <v>5</v>
      </c>
      <c r="DW23" s="230">
        <v>6</v>
      </c>
      <c r="DX23" s="230">
        <v>7</v>
      </c>
      <c r="DY23" s="230">
        <v>8</v>
      </c>
      <c r="DZ23" s="230">
        <v>9</v>
      </c>
      <c r="EA23" s="230">
        <v>10</v>
      </c>
      <c r="EB23" s="230">
        <v>11</v>
      </c>
      <c r="EC23" s="230">
        <v>12</v>
      </c>
      <c r="EE23" s="230">
        <v>2</v>
      </c>
      <c r="EF23" s="230">
        <v>3</v>
      </c>
      <c r="EG23" s="230">
        <v>4</v>
      </c>
      <c r="EH23" s="230">
        <v>5</v>
      </c>
      <c r="EI23" s="230">
        <v>6</v>
      </c>
      <c r="EJ23" s="230">
        <v>7</v>
      </c>
      <c r="EK23" s="230">
        <v>8</v>
      </c>
      <c r="EL23" s="230">
        <v>9</v>
      </c>
      <c r="EM23" s="230">
        <v>10</v>
      </c>
      <c r="EN23" s="230">
        <v>11</v>
      </c>
      <c r="EO23" s="230">
        <v>12</v>
      </c>
      <c r="EQ23" s="230">
        <v>2</v>
      </c>
      <c r="ER23" s="230">
        <v>3</v>
      </c>
      <c r="ES23" s="230">
        <v>4</v>
      </c>
      <c r="ET23" s="230">
        <v>5</v>
      </c>
      <c r="EU23" s="230">
        <v>6</v>
      </c>
      <c r="EV23" s="230">
        <v>7</v>
      </c>
      <c r="EW23" s="230">
        <v>8</v>
      </c>
      <c r="EX23" s="230">
        <v>9</v>
      </c>
      <c r="EY23" s="230">
        <v>10</v>
      </c>
      <c r="EZ23" s="230">
        <v>11</v>
      </c>
      <c r="FA23" s="230">
        <v>12</v>
      </c>
    </row>
    <row r="24" spans="1:196 2513:2513">
      <c r="A24" s="171"/>
      <c r="B24" s="62"/>
      <c r="CH24" s="192">
        <v>2020</v>
      </c>
      <c r="CI24" s="193"/>
      <c r="CJ24" s="127"/>
      <c r="CK24" s="127"/>
      <c r="CL24" s="127"/>
      <c r="CM24" s="127">
        <v>2020</v>
      </c>
      <c r="CN24" s="127"/>
      <c r="CO24" s="127"/>
      <c r="CP24" s="127"/>
      <c r="CQ24" s="127"/>
      <c r="CR24" s="127"/>
      <c r="CS24" s="127"/>
      <c r="CT24" s="243">
        <v>2021</v>
      </c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>
        <v>2022</v>
      </c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>
        <v>2023</v>
      </c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>
        <v>2024</v>
      </c>
      <c r="EP24" s="127">
        <v>2025</v>
      </c>
      <c r="FB24">
        <v>2026</v>
      </c>
      <c r="GH24">
        <v>-2.0862708511384647E-2</v>
      </c>
      <c r="GK24">
        <v>-2.3500935876841284E-2</v>
      </c>
      <c r="GN24">
        <v>-4.6897044568811426E-3</v>
      </c>
    </row>
    <row r="25" spans="1:196 2513:2513">
      <c r="A25" s="169" t="s">
        <v>317</v>
      </c>
      <c r="B25" s="62"/>
      <c r="CH25" s="123"/>
      <c r="CI25" s="123" t="s">
        <v>309</v>
      </c>
      <c r="CJ25" s="123">
        <v>3</v>
      </c>
      <c r="CK25" s="123"/>
      <c r="CL25" s="123"/>
      <c r="CM25" s="123">
        <v>6</v>
      </c>
      <c r="CN25" s="182"/>
      <c r="CO25" s="182"/>
      <c r="CP25" s="123">
        <v>9</v>
      </c>
      <c r="CQ25" s="182"/>
      <c r="CR25" s="182"/>
      <c r="CS25" s="123">
        <v>12</v>
      </c>
      <c r="CT25" s="244"/>
      <c r="CU25" s="256" t="s">
        <v>4</v>
      </c>
      <c r="CV25" s="127"/>
      <c r="CW25" s="127"/>
      <c r="CX25" s="256" t="s">
        <v>1</v>
      </c>
      <c r="CY25" s="123"/>
      <c r="CZ25" s="182"/>
      <c r="DA25" s="256" t="s">
        <v>2</v>
      </c>
      <c r="DB25" s="254"/>
      <c r="DC25" s="255"/>
      <c r="DD25" s="256" t="s">
        <v>3</v>
      </c>
      <c r="DE25" s="123"/>
      <c r="DF25" s="182"/>
      <c r="DG25" s="256" t="s">
        <v>4</v>
      </c>
      <c r="DH25" s="127"/>
      <c r="DI25" s="127"/>
      <c r="DJ25" s="256" t="s">
        <v>1</v>
      </c>
      <c r="DK25" s="123"/>
      <c r="DL25" s="182"/>
      <c r="DM25" s="256" t="s">
        <v>2</v>
      </c>
      <c r="DN25" s="254"/>
      <c r="DO25" s="255"/>
      <c r="DP25" s="256" t="s">
        <v>3</v>
      </c>
      <c r="DQ25" s="123"/>
      <c r="DR25" s="123"/>
      <c r="DS25" s="256" t="s">
        <v>4</v>
      </c>
      <c r="DT25" s="127"/>
      <c r="DU25" s="127"/>
      <c r="DV25" s="256" t="s">
        <v>1</v>
      </c>
      <c r="DW25" s="123"/>
      <c r="DX25" s="182"/>
      <c r="DY25" s="256" t="s">
        <v>2</v>
      </c>
      <c r="DZ25" s="254"/>
      <c r="EA25" s="255"/>
      <c r="EB25" s="256" t="s">
        <v>3</v>
      </c>
      <c r="EC25" s="123"/>
      <c r="ED25" s="123"/>
      <c r="EE25" s="256" t="s">
        <v>4</v>
      </c>
      <c r="EF25" s="127"/>
      <c r="EG25" s="127"/>
      <c r="EH25" s="256" t="s">
        <v>1</v>
      </c>
      <c r="EI25" s="123"/>
      <c r="EJ25" s="182"/>
      <c r="EK25" s="256" t="s">
        <v>2</v>
      </c>
      <c r="EL25" s="256"/>
      <c r="EM25" s="255"/>
      <c r="EN25" s="256" t="s">
        <v>3</v>
      </c>
      <c r="EP25" s="270"/>
      <c r="EQ25" s="256" t="s">
        <v>4</v>
      </c>
      <c r="ET25" s="256" t="s">
        <v>1</v>
      </c>
      <c r="EW25" s="256" t="s">
        <v>2</v>
      </c>
      <c r="EZ25" s="256" t="s">
        <v>3</v>
      </c>
      <c r="FB25" t="s">
        <v>574</v>
      </c>
    </row>
    <row r="26" spans="1:196 2513:2513">
      <c r="A26" s="168" t="s">
        <v>310</v>
      </c>
      <c r="B26" s="62"/>
      <c r="CH26" s="183" t="e">
        <f t="shared" ref="CH26:CS26" si="289">CI39/BV40-1</f>
        <v>#DIV/0!</v>
      </c>
      <c r="CI26" s="183" t="e">
        <f t="shared" si="289"/>
        <v>#DIV/0!</v>
      </c>
      <c r="CJ26" s="183" t="e">
        <f t="shared" si="289"/>
        <v>#DIV/0!</v>
      </c>
      <c r="CK26" s="183" t="e">
        <f t="shared" si="289"/>
        <v>#DIV/0!</v>
      </c>
      <c r="CL26" s="183" t="e">
        <f t="shared" si="289"/>
        <v>#DIV/0!</v>
      </c>
      <c r="CM26" s="183" t="e">
        <f t="shared" si="289"/>
        <v>#DIV/0!</v>
      </c>
      <c r="CN26" s="183" t="e">
        <f t="shared" si="289"/>
        <v>#DIV/0!</v>
      </c>
      <c r="CO26" s="183" t="e">
        <f t="shared" si="289"/>
        <v>#DIV/0!</v>
      </c>
      <c r="CP26" s="183" t="e">
        <f t="shared" si="289"/>
        <v>#DIV/0!</v>
      </c>
      <c r="CQ26" s="183" t="e">
        <f t="shared" si="289"/>
        <v>#DIV/0!</v>
      </c>
      <c r="CR26" s="184" t="e">
        <f t="shared" si="289"/>
        <v>#DIV/0!</v>
      </c>
      <c r="CS26" s="184" t="e">
        <f t="shared" si="289"/>
        <v>#DIV/0!</v>
      </c>
      <c r="CT26" s="245">
        <f>CT31/CH31-1</f>
        <v>-3.6336073753308828E-2</v>
      </c>
      <c r="CU26" s="185">
        <f t="shared" ref="CU26:ED26" si="290">CU31/CI31-1</f>
        <v>-4.5890304354728739E-2</v>
      </c>
      <c r="CV26" s="185">
        <f t="shared" si="290"/>
        <v>-6.4545239371750496E-2</v>
      </c>
      <c r="CW26" s="185">
        <f t="shared" si="290"/>
        <v>-5.0699017137302294E-2</v>
      </c>
      <c r="CX26" s="185">
        <f t="shared" si="290"/>
        <v>-5.3067821697778239E-2</v>
      </c>
      <c r="CY26" s="185">
        <f t="shared" si="290"/>
        <v>-4.5320260373041821E-3</v>
      </c>
      <c r="CZ26" s="185">
        <f t="shared" si="290"/>
        <v>-3.188770883699843E-3</v>
      </c>
      <c r="DA26" s="185">
        <f t="shared" si="290"/>
        <v>3.3218462118225212E-2</v>
      </c>
      <c r="DB26" s="185">
        <f t="shared" si="290"/>
        <v>4.1598744034262891E-2</v>
      </c>
      <c r="DC26" s="185">
        <f t="shared" si="290"/>
        <v>3.8955345597878388E-2</v>
      </c>
      <c r="DD26" s="185">
        <f t="shared" si="290"/>
        <v>4.4433533969741701E-2</v>
      </c>
      <c r="DE26" s="185">
        <f t="shared" si="290"/>
        <v>0.11313431253342321</v>
      </c>
      <c r="DF26" s="185">
        <f t="shared" si="290"/>
        <v>0.10929002365042129</v>
      </c>
      <c r="DG26" s="185">
        <f t="shared" si="290"/>
        <v>0.10529158947479833</v>
      </c>
      <c r="DH26" s="185">
        <f t="shared" si="290"/>
        <v>0.1199951817919318</v>
      </c>
      <c r="DI26" s="185">
        <f t="shared" si="290"/>
        <v>4.2976956191459692E-2</v>
      </c>
      <c r="DJ26" s="185">
        <f t="shared" si="290"/>
        <v>3.7738588202366419E-2</v>
      </c>
      <c r="DK26" s="185">
        <f t="shared" si="290"/>
        <v>2.1198164354303106E-2</v>
      </c>
      <c r="DL26" s="185">
        <f t="shared" si="290"/>
        <v>4.3246519851092291E-3</v>
      </c>
      <c r="DM26" s="185">
        <f t="shared" si="290"/>
        <v>-5.1165216587617524E-3</v>
      </c>
      <c r="DN26" s="185">
        <f t="shared" si="290"/>
        <v>-3.1571443607544269E-3</v>
      </c>
      <c r="DO26" s="185">
        <f t="shared" si="290"/>
        <v>-2.6287420924281379E-3</v>
      </c>
      <c r="DP26" s="185">
        <f t="shared" si="290"/>
        <v>-2.0995248531520017E-2</v>
      </c>
      <c r="DQ26" s="185">
        <f t="shared" si="290"/>
        <v>-5.8668629994003574E-2</v>
      </c>
      <c r="DR26" s="185">
        <f t="shared" si="290"/>
        <v>-7.8306069541097645E-2</v>
      </c>
      <c r="DS26" s="185">
        <f t="shared" si="290"/>
        <v>-6.5792688254990295E-2</v>
      </c>
      <c r="DT26" s="185">
        <f t="shared" si="290"/>
        <v>-7.6035351078935998E-2</v>
      </c>
      <c r="DU26" s="185">
        <f t="shared" si="290"/>
        <v>3.6326088369220688E-3</v>
      </c>
      <c r="DV26" s="185">
        <f t="shared" si="290"/>
        <v>4.7096968479107826E-2</v>
      </c>
      <c r="DW26" s="185">
        <f t="shared" si="290"/>
        <v>9.4261656584962994E-2</v>
      </c>
      <c r="DX26" s="185">
        <f t="shared" si="290"/>
        <v>9.1045097311095224E-2</v>
      </c>
      <c r="DY26" s="185">
        <f t="shared" si="290"/>
        <v>0.10468531787478974</v>
      </c>
      <c r="DZ26" s="185">
        <f t="shared" si="290"/>
        <v>0.11418090484291987</v>
      </c>
      <c r="EA26" s="185">
        <f>EA31/DO31-1</f>
        <v>0.1255359359832724</v>
      </c>
      <c r="EB26" s="185">
        <f t="shared" si="290"/>
        <v>0.13540070084857359</v>
      </c>
      <c r="EC26" s="185">
        <f t="shared" si="290"/>
        <v>0.14818205665814821</v>
      </c>
      <c r="ED26" s="185">
        <f t="shared" si="290"/>
        <v>0.15629346931832377</v>
      </c>
      <c r="EE26" s="184">
        <f t="shared" ref="EE26:EE27" si="291">EE31/DS31-1</f>
        <v>0.14403979037437997</v>
      </c>
      <c r="EF26" s="184">
        <f t="shared" ref="EF26:EF27" si="292">EF31/DT31-1</f>
        <v>0.14051491070749589</v>
      </c>
      <c r="EG26" s="184">
        <f t="shared" ref="EG26:EG27" si="293">EG31/DU31-1</f>
        <v>0.11951548584826099</v>
      </c>
      <c r="EH26" s="184">
        <f t="shared" ref="EH26:EI27" si="294">EH31/DV31-1</f>
        <v>8.7499244194100267E-2</v>
      </c>
      <c r="EI26" s="183">
        <f t="shared" si="294"/>
        <v>4.6294978640947893E-2</v>
      </c>
      <c r="EJ26" s="183">
        <f>EJ31/DX31-1</f>
        <v>3.3669580049207504E-2</v>
      </c>
      <c r="EK26" s="183">
        <f t="shared" ref="EK26" si="295">EK31/DY31-1</f>
        <v>2.6116918835953129E-2</v>
      </c>
      <c r="EL26" s="183">
        <f>EL31/DZ31-1</f>
        <v>1.3046879778508824E-2</v>
      </c>
      <c r="EM26" s="183">
        <f>EM31/EA31-1</f>
        <v>2.3536042032695104E-2</v>
      </c>
      <c r="EN26" s="183">
        <f t="shared" ref="EN26:EO26" si="296">EN31/EB31-1</f>
        <v>6.2488349057940207E-2</v>
      </c>
      <c r="EO26" s="183">
        <f t="shared" si="296"/>
        <v>9.0104567155776971E-2</v>
      </c>
      <c r="EP26" s="183">
        <f>EP31/ED31-1</f>
        <v>0.10659865722049489</v>
      </c>
      <c r="EQ26" s="183">
        <f t="shared" ref="EQ26:ER27" si="297">EQ31/EE31-1</f>
        <v>8.8538063397798794E-2</v>
      </c>
      <c r="ER26" s="183">
        <f t="shared" si="297"/>
        <v>5.9344220970855233E-2</v>
      </c>
      <c r="ES26" s="183">
        <f t="shared" ref="ES26:EY27" si="298">ES31/EG31-1</f>
        <v>2.5803000152498479E-2</v>
      </c>
      <c r="ET26" s="183">
        <f t="shared" si="298"/>
        <v>2.3638913861248056E-3</v>
      </c>
      <c r="EU26" s="183">
        <f t="shared" si="298"/>
        <v>-3.5710185902527725E-3</v>
      </c>
      <c r="EV26" s="183">
        <f t="shared" si="298"/>
        <v>-5.0975217804399842E-3</v>
      </c>
      <c r="EW26" s="183">
        <f t="shared" si="298"/>
        <v>1.9841725255270504E-2</v>
      </c>
      <c r="EX26" s="183">
        <f t="shared" si="298"/>
        <v>2.7688384978130642E-2</v>
      </c>
      <c r="EY26" s="183">
        <f t="shared" si="298"/>
        <v>1.233606459152492E-2</v>
      </c>
      <c r="EZ26" s="183">
        <f t="shared" ref="EZ26:EZ27" si="299">EZ31/EN31-1</f>
        <v>-8.4704076226074232E-3</v>
      </c>
      <c r="FA26" s="183">
        <f t="shared" ref="FA26:FA27" si="300">FA31/EO31-1</f>
        <v>-3.1439713082777931E-2</v>
      </c>
      <c r="FB26" s="183">
        <f t="shared" ref="FB26:FB27" si="301">FB31/EP31-1</f>
        <v>-5.0645810763063515E-2</v>
      </c>
    </row>
    <row r="27" spans="1:196 2513:2513">
      <c r="A27" s="168" t="s">
        <v>311</v>
      </c>
      <c r="B27" s="62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4"/>
      <c r="CS27" s="184"/>
      <c r="CT27" s="245">
        <f>CT32/CH32-1</f>
        <v>-2.7529915836949859E-2</v>
      </c>
      <c r="CU27" s="185">
        <f t="shared" ref="CU27:ED27" si="302">CU32/CI32-1</f>
        <v>-3.8297430642492913E-2</v>
      </c>
      <c r="CV27" s="185">
        <f t="shared" si="302"/>
        <v>-5.0117296973924419E-2</v>
      </c>
      <c r="CW27" s="185">
        <f t="shared" si="302"/>
        <v>-4.9506861938301228E-2</v>
      </c>
      <c r="CX27" s="185">
        <f t="shared" si="302"/>
        <v>-8.4359888933698612E-2</v>
      </c>
      <c r="CY27" s="185">
        <f t="shared" si="302"/>
        <v>-4.5132203126640236E-2</v>
      </c>
      <c r="CZ27" s="185">
        <f t="shared" si="302"/>
        <v>-5.0315164718971017E-2</v>
      </c>
      <c r="DA27" s="185">
        <f t="shared" si="302"/>
        <v>-3.5907064069467309E-2</v>
      </c>
      <c r="DB27" s="185">
        <f t="shared" si="302"/>
        <v>-3.1930317655118112E-2</v>
      </c>
      <c r="DC27" s="185">
        <f t="shared" si="302"/>
        <v>-2.9237970101033017E-2</v>
      </c>
      <c r="DD27" s="185">
        <f t="shared" si="302"/>
        <v>-1.7547675906682159E-2</v>
      </c>
      <c r="DE27" s="185">
        <f t="shared" si="302"/>
        <v>9.8189817546834313E-4</v>
      </c>
      <c r="DF27" s="185">
        <f t="shared" si="302"/>
        <v>-2.0662353447818527E-2</v>
      </c>
      <c r="DG27" s="185">
        <f t="shared" si="302"/>
        <v>-2.1551926819149969E-2</v>
      </c>
      <c r="DH27" s="185">
        <f t="shared" si="302"/>
        <v>1.6513328615239686E-3</v>
      </c>
      <c r="DI27" s="185">
        <f t="shared" si="302"/>
        <v>-7.1937377523998425E-2</v>
      </c>
      <c r="DJ27" s="185">
        <f t="shared" si="302"/>
        <v>-5.126644414443593E-2</v>
      </c>
      <c r="DK27" s="185">
        <f t="shared" si="302"/>
        <v>-6.8139873382512706E-2</v>
      </c>
      <c r="DL27" s="185">
        <f t="shared" si="302"/>
        <v>-7.2889873528284799E-2</v>
      </c>
      <c r="DM27" s="185">
        <f t="shared" si="302"/>
        <v>-7.5219084712755513E-2</v>
      </c>
      <c r="DN27" s="185">
        <f t="shared" si="302"/>
        <v>-6.9045596721530211E-2</v>
      </c>
      <c r="DO27" s="185">
        <f t="shared" si="302"/>
        <v>-7.3579700334849174E-2</v>
      </c>
      <c r="DP27" s="185">
        <f t="shared" si="302"/>
        <v>-9.5643163412346022E-2</v>
      </c>
      <c r="DQ27" s="185">
        <f t="shared" si="302"/>
        <v>-0.11770816869831979</v>
      </c>
      <c r="DR27" s="185">
        <f t="shared" si="302"/>
        <v>-0.14134363524807347</v>
      </c>
      <c r="DS27" s="185">
        <f t="shared" si="302"/>
        <v>-0.13784752436677516</v>
      </c>
      <c r="DT27" s="185">
        <f t="shared" si="302"/>
        <v>-0.1592086669806877</v>
      </c>
      <c r="DU27" s="185">
        <f t="shared" si="302"/>
        <v>-8.1348200709579377E-2</v>
      </c>
      <c r="DV27" s="185">
        <f t="shared" si="302"/>
        <v>-4.2520093336790299E-2</v>
      </c>
      <c r="DW27" s="185">
        <f t="shared" si="302"/>
        <v>4.2249801954055144E-3</v>
      </c>
      <c r="DX27" s="185">
        <f t="shared" si="302"/>
        <v>9.7163865546219252E-3</v>
      </c>
      <c r="DY27" s="185">
        <f t="shared" si="302"/>
        <v>2.1847854698604952E-2</v>
      </c>
      <c r="DZ27" s="185">
        <f t="shared" si="302"/>
        <v>2.8841111693759913E-2</v>
      </c>
      <c r="EA27" s="185">
        <f t="shared" si="302"/>
        <v>4.5514686424980022E-2</v>
      </c>
      <c r="EB27" s="185">
        <f t="shared" si="302"/>
        <v>5.3130929791271431E-2</v>
      </c>
      <c r="EC27" s="185">
        <f t="shared" si="302"/>
        <v>7.1132023249377285E-2</v>
      </c>
      <c r="ED27" s="185">
        <f t="shared" si="302"/>
        <v>0.10345957094229097</v>
      </c>
      <c r="EE27" s="184">
        <f t="shared" si="291"/>
        <v>0.11406683267346729</v>
      </c>
      <c r="EF27" s="184">
        <f t="shared" si="292"/>
        <v>0.1114481148654245</v>
      </c>
      <c r="EG27" s="184">
        <f t="shared" si="293"/>
        <v>0.10246282080262814</v>
      </c>
      <c r="EH27" s="184">
        <f t="shared" si="294"/>
        <v>7.8484542691448E-2</v>
      </c>
      <c r="EI27" s="183">
        <f t="shared" si="294"/>
        <v>4.5313081641291664E-2</v>
      </c>
      <c r="EJ27" s="183">
        <f>EJ32/DX32-1</f>
        <v>3.3199773135079269E-2</v>
      </c>
      <c r="EK27" s="183">
        <f>EK32/DY32-1</f>
        <v>9.6874456450930513E-3</v>
      </c>
      <c r="EL27" s="183">
        <f>EL32/DZ32-1</f>
        <v>-7.7654297419988971E-3</v>
      </c>
      <c r="EM27" s="183">
        <f t="shared" ref="EM27:EP27" si="303">EM32/EA32-1</f>
        <v>-1.7803054135365759E-3</v>
      </c>
      <c r="EN27" s="183">
        <f>EN32/EB32-1</f>
        <v>2.9740701541095316E-2</v>
      </c>
      <c r="EO27" s="183">
        <f t="shared" si="303"/>
        <v>4.6028145107201324E-2</v>
      </c>
      <c r="EP27" s="183">
        <f t="shared" si="303"/>
        <v>3.3184419144203225E-2</v>
      </c>
      <c r="EQ27" s="183">
        <f t="shared" si="297"/>
        <v>-6.1962963885466849E-3</v>
      </c>
      <c r="ER27" s="183">
        <f t="shared" si="297"/>
        <v>-2.8711015273078622E-2</v>
      </c>
      <c r="ES27" s="183">
        <f t="shared" si="298"/>
        <v>-5.6669304489934347E-2</v>
      </c>
      <c r="ET27" s="183">
        <f t="shared" si="298"/>
        <v>-7.5168210671123226E-2</v>
      </c>
      <c r="EU27" s="183">
        <f t="shared" si="298"/>
        <v>-8.1202066021309305E-2</v>
      </c>
      <c r="EV27" s="183">
        <f t="shared" si="298"/>
        <v>-8.2299810914752025E-2</v>
      </c>
      <c r="EW27" s="183">
        <f t="shared" si="298"/>
        <v>-6.7305438503817094E-2</v>
      </c>
      <c r="EX27" s="183">
        <f t="shared" si="298"/>
        <v>-6.3935375529993066E-2</v>
      </c>
      <c r="EY27" s="183">
        <f t="shared" si="298"/>
        <v>-7.5962580002956304E-2</v>
      </c>
      <c r="EZ27" s="183">
        <f t="shared" si="299"/>
        <v>-8.384096450207934E-2</v>
      </c>
      <c r="FA27" s="183">
        <f t="shared" si="300"/>
        <v>-9.7731379673234198E-2</v>
      </c>
      <c r="FB27" s="183">
        <f t="shared" si="301"/>
        <v>-9.8422960025155937E-2</v>
      </c>
    </row>
    <row r="28" spans="1:196 2513:2513">
      <c r="A28" s="269" t="s">
        <v>312</v>
      </c>
      <c r="B28" s="62"/>
      <c r="CH28" s="186">
        <v>-3.3514900672448292E-2</v>
      </c>
      <c r="CI28" s="186">
        <v>-2.3006953279639513E-2</v>
      </c>
      <c r="CJ28" s="186">
        <v>9.738453195237062E-4</v>
      </c>
      <c r="CK28" s="186">
        <v>3.567803922921164E-3</v>
      </c>
      <c r="CL28" s="186">
        <v>-1.4290228611826519E-2</v>
      </c>
      <c r="CM28" s="186">
        <v>-5.179791743529142E-2</v>
      </c>
      <c r="CN28" s="186">
        <v>-3.1321520923270674E-2</v>
      </c>
      <c r="CO28" s="186">
        <v>-6.4066274572129017E-2</v>
      </c>
      <c r="CP28" s="186">
        <v>-7.2882895751766472E-2</v>
      </c>
      <c r="CQ28" s="186">
        <v>-7.2384914638959366E-2</v>
      </c>
      <c r="CR28" s="186">
        <v>-6.6739006151668764E-2</v>
      </c>
      <c r="CS28" s="186">
        <v>-6.9200368248381258E-2</v>
      </c>
      <c r="CT28" s="246">
        <v>-2.7567505950715807E-2</v>
      </c>
      <c r="CU28" s="186">
        <v>-3.8243633266909653E-2</v>
      </c>
      <c r="CV28" s="186">
        <v>-5.0191728689507401E-2</v>
      </c>
      <c r="CW28" s="186">
        <v>-4.9506861938301193E-2</v>
      </c>
      <c r="CX28" s="186">
        <v>-8.4359888933698557E-2</v>
      </c>
      <c r="CY28" s="186">
        <v>-4.5132203126639951E-2</v>
      </c>
      <c r="CZ28" s="186">
        <v>-5.0326261360570376E-2</v>
      </c>
      <c r="DA28" s="186">
        <v>-3.5897962610529181E-2</v>
      </c>
      <c r="DB28" s="186">
        <v>-3.1859292158003143E-2</v>
      </c>
      <c r="DC28" s="186">
        <v>-2.9249083924934131E-2</v>
      </c>
      <c r="DD28" s="186">
        <v>-1.3724242428747584E-2</v>
      </c>
      <c r="DE28" s="186">
        <v>3.5812187711366976E-3</v>
      </c>
      <c r="DF28" s="186">
        <v>-2.0624496410158396E-2</v>
      </c>
      <c r="DG28" s="186">
        <v>-2.1606657871942898E-2</v>
      </c>
      <c r="DH28" s="186">
        <v>1.7298272581014874E-3</v>
      </c>
      <c r="DI28" s="186">
        <v>-7.1937377523998536E-2</v>
      </c>
      <c r="DJ28" s="186">
        <v>-5.126644414443593E-2</v>
      </c>
      <c r="DK28" s="186">
        <v>-6.8139873382512955E-2</v>
      </c>
      <c r="DL28" s="186">
        <v>-7.2889873528285368E-2</v>
      </c>
      <c r="DM28" s="186">
        <v>-7.5219084712755652E-2</v>
      </c>
      <c r="DN28" s="186">
        <v>-6.9045596721530642E-2</v>
      </c>
      <c r="DO28" s="186">
        <v>-7.3579700334848785E-2</v>
      </c>
      <c r="DP28" s="186">
        <v>-9.9149026938306462E-2</v>
      </c>
      <c r="DQ28" s="186">
        <v>-0.11999334431300562</v>
      </c>
      <c r="DR28" s="210">
        <v>-0.14134363524807345</v>
      </c>
      <c r="DS28" s="210">
        <v>-0.13784752436677519</v>
      </c>
      <c r="DT28" s="210">
        <v>-0.15920866698068764</v>
      </c>
      <c r="DU28" s="210">
        <v>-8.1348200709579085E-2</v>
      </c>
      <c r="DV28" s="210">
        <v>-4.2520093336790264E-2</v>
      </c>
      <c r="DW28" s="210">
        <v>4.2249801954054268E-3</v>
      </c>
      <c r="DX28" s="210">
        <v>9.7163865546219755E-3</v>
      </c>
      <c r="DY28" s="210">
        <v>2.1890794959375029E-2</v>
      </c>
      <c r="DZ28" s="210">
        <v>2.8841111693759889E-2</v>
      </c>
      <c r="EA28" s="210">
        <v>4.5458572215033112E-2</v>
      </c>
      <c r="EB28" s="210">
        <v>5.3021114816280794E-2</v>
      </c>
      <c r="EC28" s="210">
        <v>7.1132023249377271E-2</v>
      </c>
      <c r="ED28" s="210">
        <v>0.10345957094229109</v>
      </c>
      <c r="EE28" s="210">
        <v>0.11406683267346732</v>
      </c>
      <c r="EF28" s="210">
        <v>0.11144811486542452</v>
      </c>
      <c r="EG28" s="210">
        <v>0.10246282080262822</v>
      </c>
      <c r="EH28" s="210">
        <v>7.8484542691448084E-2</v>
      </c>
      <c r="EI28" s="210">
        <v>4.5313081641291608E-2</v>
      </c>
      <c r="EJ28" s="210">
        <v>3.3199773135079408E-2</v>
      </c>
      <c r="EK28" s="210">
        <v>9.6450181739520906E-3</v>
      </c>
      <c r="EL28" s="210">
        <v>-7.7654297419989266E-3</v>
      </c>
      <c r="EM28" s="210">
        <v>-1.7267267151510361E-3</v>
      </c>
      <c r="EN28" s="210">
        <v>2.9848088703418419E-2</v>
      </c>
      <c r="EO28" s="210">
        <v>4.6028145107201331E-2</v>
      </c>
      <c r="EP28" s="718">
        <v>3.3184419144203121E-2</v>
      </c>
      <c r="EQ28" s="210">
        <v>-6.19629638854673E-3</v>
      </c>
      <c r="ER28" s="210">
        <v>-2.8711015273078577E-2</v>
      </c>
      <c r="ES28" s="210">
        <v>-5.6669304489934381E-2</v>
      </c>
      <c r="ET28" s="210">
        <v>-7.5168210671122032E-2</v>
      </c>
      <c r="EU28" s="210">
        <v>-8.1202066021309291E-2</v>
      </c>
      <c r="EV28" s="210">
        <v>-8.2299810914752136E-2</v>
      </c>
      <c r="EW28" s="210">
        <v>-6.7305438503816775E-2</v>
      </c>
      <c r="EX28" s="210">
        <v>-6.3935375529992913E-2</v>
      </c>
      <c r="EY28" s="210">
        <v>-7.5962580002956137E-2</v>
      </c>
      <c r="EZ28" s="210">
        <v>-8.3840964502079007E-2</v>
      </c>
      <c r="FA28" s="210">
        <v>-9.7731379673234364E-2</v>
      </c>
      <c r="FB28" s="210">
        <v>-9.8422960025155909E-2</v>
      </c>
      <c r="CRQ28" s="18"/>
    </row>
    <row r="29" spans="1:196 2513:2513">
      <c r="A29" s="168" t="s">
        <v>313</v>
      </c>
      <c r="B29" s="62"/>
      <c r="CH29" s="186">
        <v>8.2051803955361501E-3</v>
      </c>
      <c r="CI29" s="186">
        <v>1.8563817314590093E-2</v>
      </c>
      <c r="CJ29" s="186">
        <v>2.3493405901442554E-2</v>
      </c>
      <c r="CK29" s="186">
        <v>1.6340352955847959E-2</v>
      </c>
      <c r="CL29" s="186">
        <v>5.8958877301588282E-3</v>
      </c>
      <c r="CM29" s="186">
        <v>-4.7528035597663373E-3</v>
      </c>
      <c r="CN29" s="186">
        <v>6.412646583826339E-3</v>
      </c>
      <c r="CO29" s="186">
        <v>-1.0018446634353226E-2</v>
      </c>
      <c r="CP29" s="186">
        <v>-1.0987572067528723E-2</v>
      </c>
      <c r="CQ29" s="186">
        <v>6.07334768859015E-3</v>
      </c>
      <c r="CR29" s="186">
        <v>2.7436511107803024E-2</v>
      </c>
      <c r="CS29" s="186">
        <v>7.3272826696688456E-4</v>
      </c>
      <c r="CT29" s="246">
        <v>-8.8879815013812244E-3</v>
      </c>
      <c r="CU29" s="186">
        <v>-7.6466710878190861E-3</v>
      </c>
      <c r="CV29" s="186">
        <v>-1.4353510682243095E-2</v>
      </c>
      <c r="CW29" s="186">
        <v>-1.1921551990011006E-3</v>
      </c>
      <c r="CX29" s="186">
        <v>3.1292067235920311E-2</v>
      </c>
      <c r="CY29" s="186">
        <v>4.0600177089335776E-2</v>
      </c>
      <c r="CZ29" s="186">
        <v>4.7137490476870533E-2</v>
      </c>
      <c r="DA29" s="186">
        <v>6.9116424728754386E-2</v>
      </c>
      <c r="DB29" s="186">
        <v>7.3458036192266041E-2</v>
      </c>
      <c r="DC29" s="186">
        <v>6.8204429522812512E-2</v>
      </c>
      <c r="DD29" s="186">
        <v>5.8157776398489285E-2</v>
      </c>
      <c r="DE29" s="186">
        <v>0.10955309376228652</v>
      </c>
      <c r="DF29" s="186">
        <v>0.12991452006057944</v>
      </c>
      <c r="DG29" s="186">
        <v>0.12689824734674121</v>
      </c>
      <c r="DH29" s="186">
        <v>0.11826535453383033</v>
      </c>
      <c r="DI29" s="186">
        <v>0.11491433371545823</v>
      </c>
      <c r="DJ29" s="186">
        <v>8.9005032346802349E-2</v>
      </c>
      <c r="DK29" s="186">
        <v>8.9338037736816076E-2</v>
      </c>
      <c r="DL29" s="186">
        <v>7.7214525513394583E-2</v>
      </c>
      <c r="DM29" s="186">
        <v>7.0102563053993885E-2</v>
      </c>
      <c r="DN29" s="186">
        <v>6.5888452360776201E-2</v>
      </c>
      <c r="DO29" s="186">
        <v>7.0950958242420703E-2</v>
      </c>
      <c r="DP29" s="186">
        <v>7.8153778406786445E-2</v>
      </c>
      <c r="DQ29" s="186">
        <v>6.1324714319002063E-2</v>
      </c>
      <c r="DR29" s="210">
        <v>6.3037565706975815E-2</v>
      </c>
      <c r="DS29" s="210">
        <v>7.2054836111784926E-2</v>
      </c>
      <c r="DT29" s="210">
        <v>8.3173315901751643E-2</v>
      </c>
      <c r="DU29" s="210">
        <v>8.4980809546501168E-2</v>
      </c>
      <c r="DV29" s="210">
        <v>8.9617061815898097E-2</v>
      </c>
      <c r="DW29" s="210">
        <v>9.0036676389557563E-2</v>
      </c>
      <c r="DX29" s="210">
        <v>8.1328710756473244E-2</v>
      </c>
      <c r="DY29" s="210">
        <v>8.2794522915414712E-2</v>
      </c>
      <c r="DZ29" s="210">
        <v>8.5339793149159973E-2</v>
      </c>
      <c r="EA29" s="210">
        <v>8.0077363768239276E-2</v>
      </c>
      <c r="EB29" s="210">
        <v>8.2379586032292784E-2</v>
      </c>
      <c r="EC29" s="210">
        <v>7.7050033408770952E-2</v>
      </c>
      <c r="ED29" s="210">
        <v>5.2833898376032695E-2</v>
      </c>
      <c r="EE29" s="210">
        <v>2.9972957700912656E-2</v>
      </c>
      <c r="EF29" s="210">
        <v>2.9066795842071336E-2</v>
      </c>
      <c r="EG29" s="210">
        <v>1.7052665045632798E-2</v>
      </c>
      <c r="EH29" s="210">
        <v>9.0147015026521837E-3</v>
      </c>
      <c r="EI29" s="210">
        <v>9.818969996562843E-4</v>
      </c>
      <c r="EJ29" s="210">
        <v>4.6980691412812359E-4</v>
      </c>
      <c r="EK29" s="210">
        <v>1.6471900662001021E-2</v>
      </c>
      <c r="EL29" s="210">
        <v>2.0812309520507721E-2</v>
      </c>
      <c r="EM29" s="210">
        <v>2.5262768747846137E-2</v>
      </c>
      <c r="EN29" s="210">
        <v>3.2640260354521805E-2</v>
      </c>
      <c r="EO29" s="210">
        <v>4.4076422048575647E-2</v>
      </c>
      <c r="EP29" s="718">
        <v>7.3414238076291757E-2</v>
      </c>
      <c r="EQ29" s="210">
        <v>9.4734359786345534E-2</v>
      </c>
      <c r="ER29" s="210">
        <v>8.8055236243933813E-2</v>
      </c>
      <c r="ES29" s="210">
        <v>8.2472304642432881E-2</v>
      </c>
      <c r="ET29" s="210">
        <v>7.7532102057246838E-2</v>
      </c>
      <c r="EU29" s="210">
        <v>7.7631047431056505E-2</v>
      </c>
      <c r="EV29" s="210">
        <v>7.7202289134312152E-2</v>
      </c>
      <c r="EW29" s="210">
        <v>8.7147163759087279E-2</v>
      </c>
      <c r="EX29" s="210">
        <v>9.1623760508123556E-2</v>
      </c>
      <c r="EY29" s="210">
        <v>8.8298644594481057E-2</v>
      </c>
      <c r="EZ29" s="210">
        <v>7.537055687947157E-2</v>
      </c>
      <c r="FA29" s="210">
        <v>6.6291666590456447E-2</v>
      </c>
      <c r="FB29" s="210">
        <v>4.7777149262092394E-2</v>
      </c>
    </row>
    <row r="30" spans="1:196 2513:2513">
      <c r="A30" s="171"/>
      <c r="B30" s="62"/>
      <c r="CT30" s="247"/>
      <c r="EC30" s="403" t="s">
        <v>314</v>
      </c>
      <c r="EU30" s="291"/>
    </row>
    <row r="31" spans="1:196 2513:2513">
      <c r="A31" s="168" t="s">
        <v>315</v>
      </c>
      <c r="B31" s="62"/>
      <c r="CH31" s="187">
        <v>101.462018697058</v>
      </c>
      <c r="CI31" s="188">
        <v>103.45369637790785</v>
      </c>
      <c r="CJ31" s="188">
        <v>107.13468077191915</v>
      </c>
      <c r="CK31" s="188">
        <v>107.3428073189814</v>
      </c>
      <c r="CL31" s="188">
        <v>106.84701644171244</v>
      </c>
      <c r="CM31" s="188">
        <v>102.77701631865961</v>
      </c>
      <c r="CN31" s="188">
        <v>105.27434717419119</v>
      </c>
      <c r="CO31" s="188">
        <v>101.93139026652176</v>
      </c>
      <c r="CP31" s="188">
        <v>100.63553042759357</v>
      </c>
      <c r="CQ31" s="188">
        <v>100.57296350964693</v>
      </c>
      <c r="CR31" s="188">
        <v>100.37238015981416</v>
      </c>
      <c r="CS31" s="188">
        <v>96.634818925232608</v>
      </c>
      <c r="CT31" s="248">
        <v>97.775287302522102</v>
      </c>
      <c r="CU31" s="188">
        <v>98.706174764503956</v>
      </c>
      <c r="CV31" s="188">
        <v>100.21964715647955</v>
      </c>
      <c r="CW31" s="188">
        <v>101.90063249115022</v>
      </c>
      <c r="CX31" s="188">
        <v>101.17687802424406</v>
      </c>
      <c r="CY31" s="188">
        <v>102.311228204667</v>
      </c>
      <c r="CZ31" s="188">
        <v>104.93865140112162</v>
      </c>
      <c r="DA31" s="188">
        <v>105.31739429274825</v>
      </c>
      <c r="DB31" s="188">
        <v>104.8218420986033</v>
      </c>
      <c r="DC31" s="188">
        <v>104.49081806096802</v>
      </c>
      <c r="DD31" s="188">
        <v>104.8322797232691</v>
      </c>
      <c r="DE31" s="188">
        <v>107.56753273113064</v>
      </c>
      <c r="DF31" s="188">
        <v>108.46115076424148</v>
      </c>
      <c r="DG31" s="188">
        <v>109.09910479643581</v>
      </c>
      <c r="DH31" s="188">
        <v>112.24552193614457</v>
      </c>
      <c r="DI31" s="188">
        <v>106.28001150960441</v>
      </c>
      <c r="DJ31" s="188">
        <v>104.99515055960207</v>
      </c>
      <c r="DK31" s="188">
        <v>104.48003843544014</v>
      </c>
      <c r="DL31" s="188">
        <v>105.39247454821816</v>
      </c>
      <c r="DM31" s="188">
        <v>104.77853556380505</v>
      </c>
      <c r="DN31" s="188">
        <v>104.4909044109378</v>
      </c>
      <c r="DO31" s="188">
        <v>104.21613864925891</v>
      </c>
      <c r="DP31" s="188">
        <v>102.63129995635323</v>
      </c>
      <c r="DQ31" s="188">
        <v>101.25669295396007</v>
      </c>
      <c r="DR31" s="188">
        <v>99.967984349989308</v>
      </c>
      <c r="DS31" s="188">
        <v>101.92118140566539</v>
      </c>
      <c r="DT31" s="188">
        <v>103.7108942686914</v>
      </c>
      <c r="DU31" s="188">
        <v>106.66608521860238</v>
      </c>
      <c r="DV31" s="188">
        <v>109.94010385596683</v>
      </c>
      <c r="DW31" s="188">
        <v>114.32849993842534</v>
      </c>
      <c r="DX31" s="188">
        <v>114.9879426493178</v>
      </c>
      <c r="DY31" s="188">
        <v>115.74730986575695</v>
      </c>
      <c r="DZ31" s="188">
        <v>116.42177042443372</v>
      </c>
      <c r="EA31" s="188">
        <v>117.29900915915611</v>
      </c>
      <c r="EB31" s="188">
        <v>116.52764989944365</v>
      </c>
      <c r="EC31" s="188">
        <v>116.26111796628049</v>
      </c>
      <c r="ED31" s="180">
        <v>115.59232744480903</v>
      </c>
      <c r="EE31" s="180">
        <v>116.6018870100466</v>
      </c>
      <c r="EF31" s="180">
        <v>118.28382131625112</v>
      </c>
      <c r="EG31" s="180">
        <v>119.41433421703564</v>
      </c>
      <c r="EH31" s="180">
        <v>119.55977984998481</v>
      </c>
      <c r="EI31" s="180">
        <v>119.62133540112636</v>
      </c>
      <c r="EJ31" s="180">
        <v>118.85953838904268</v>
      </c>
      <c r="EK31" s="180">
        <v>118.77027296300085</v>
      </c>
      <c r="EL31" s="180">
        <v>117.94071126676245</v>
      </c>
      <c r="EM31" s="180">
        <v>120.05976356911951</v>
      </c>
      <c r="EN31" s="180">
        <v>123.80927036126153</v>
      </c>
      <c r="EO31" s="180">
        <v>126.73677567767892</v>
      </c>
      <c r="EP31" s="180">
        <v>127.91431433541743</v>
      </c>
      <c r="EQ31" s="180">
        <v>126.92559227444507</v>
      </c>
      <c r="ER31" s="180">
        <v>125.3032825457199</v>
      </c>
      <c r="ES31" s="180">
        <v>122.49558230104832</v>
      </c>
      <c r="ET31" s="180">
        <v>119.84240618369917</v>
      </c>
      <c r="EU31" s="180">
        <v>119.19416538861807</v>
      </c>
      <c r="EV31" s="180">
        <v>118.2536493032915</v>
      </c>
      <c r="EW31" s="180">
        <v>121.1268800876262</v>
      </c>
      <c r="EX31" s="180">
        <v>121.20629908491112</v>
      </c>
      <c r="EY31" s="180">
        <v>121.54082856735138</v>
      </c>
      <c r="EZ31" s="180">
        <v>122.76055537384403</v>
      </c>
      <c r="FA31" s="180">
        <v>122.75220781333631</v>
      </c>
      <c r="FB31" s="180">
        <v>121.43599017769886</v>
      </c>
    </row>
    <row r="32" spans="1:196 2513:2513">
      <c r="A32" s="168" t="s">
        <v>316</v>
      </c>
      <c r="CH32" s="187">
        <v>43.178706146151953</v>
      </c>
      <c r="CI32" s="187">
        <v>43.672546313419232</v>
      </c>
      <c r="CJ32" s="187">
        <v>44.626562695537721</v>
      </c>
      <c r="CK32" s="187">
        <v>44.733287188881015</v>
      </c>
      <c r="CL32" s="187">
        <v>44.399754424068838</v>
      </c>
      <c r="CM32" s="187">
        <v>42.559971563708316</v>
      </c>
      <c r="CN32" s="187">
        <v>43.25</v>
      </c>
      <c r="CO32" s="187">
        <v>42.61</v>
      </c>
      <c r="CP32" s="187">
        <v>42.32</v>
      </c>
      <c r="CQ32" s="187">
        <v>42.02</v>
      </c>
      <c r="CR32" s="189">
        <v>41.52</v>
      </c>
      <c r="CS32" s="189">
        <v>40.909999999999997</v>
      </c>
      <c r="CT32" s="249">
        <v>41.99</v>
      </c>
      <c r="CU32" s="189">
        <v>42</v>
      </c>
      <c r="CV32" s="189">
        <v>42.39</v>
      </c>
      <c r="CW32" s="189">
        <v>42.518682515974703</v>
      </c>
      <c r="CX32" s="189">
        <v>40.654196072170897</v>
      </c>
      <c r="CY32" s="189">
        <v>40.639146282031</v>
      </c>
      <c r="CZ32" s="189">
        <v>41.073869125904501</v>
      </c>
      <c r="DA32" s="189">
        <v>41.08</v>
      </c>
      <c r="DB32" s="189">
        <v>40.9687089568354</v>
      </c>
      <c r="DC32" s="189">
        <v>40.791420496354597</v>
      </c>
      <c r="DD32" s="189">
        <v>40.791420496354561</v>
      </c>
      <c r="DE32" s="189">
        <v>40.950169454358402</v>
      </c>
      <c r="DF32" s="190">
        <v>41.1223877787261</v>
      </c>
      <c r="DG32" s="190">
        <v>41.094819073595701</v>
      </c>
      <c r="DH32" s="190">
        <v>42.46</v>
      </c>
      <c r="DI32" s="190">
        <v>39.46</v>
      </c>
      <c r="DJ32" s="190">
        <v>38.57</v>
      </c>
      <c r="DK32" s="190">
        <v>37.869999999999997</v>
      </c>
      <c r="DL32" s="190">
        <v>38.08</v>
      </c>
      <c r="DM32" s="189">
        <v>37.99</v>
      </c>
      <c r="DN32" s="189">
        <v>38.14</v>
      </c>
      <c r="DO32" s="189">
        <v>37.79</v>
      </c>
      <c r="DP32" s="187">
        <v>36.89</v>
      </c>
      <c r="DQ32" s="187">
        <v>36.130000000000003</v>
      </c>
      <c r="DR32" s="187">
        <v>35.31</v>
      </c>
      <c r="DS32" s="187">
        <v>35.43</v>
      </c>
      <c r="DT32" s="187">
        <v>35.700000000000003</v>
      </c>
      <c r="DU32" s="187">
        <v>36.25</v>
      </c>
      <c r="DV32" s="187">
        <v>36.93</v>
      </c>
      <c r="DW32" s="187">
        <v>38.03</v>
      </c>
      <c r="DX32" s="187">
        <v>38.450000000000003</v>
      </c>
      <c r="DY32" s="187">
        <v>38.82</v>
      </c>
      <c r="DZ32" s="187">
        <v>39.24</v>
      </c>
      <c r="EA32" s="187">
        <v>39.51</v>
      </c>
      <c r="EB32" s="187">
        <v>38.85</v>
      </c>
      <c r="EC32" s="187">
        <v>38.700000000000003</v>
      </c>
      <c r="ED32" s="180">
        <v>38.9631574499723</v>
      </c>
      <c r="EE32" s="180">
        <v>39.471387881620949</v>
      </c>
      <c r="EF32" s="180">
        <v>39.678697700695658</v>
      </c>
      <c r="EG32" s="180">
        <v>39.964277254095272</v>
      </c>
      <c r="EH32" s="180">
        <v>39.828434161595176</v>
      </c>
      <c r="EI32" s="180">
        <v>39.753256494818324</v>
      </c>
      <c r="EJ32" s="180">
        <v>39.726531277043804</v>
      </c>
      <c r="EK32" s="180">
        <v>39.196066639942515</v>
      </c>
      <c r="EL32" s="180">
        <v>38.935284536923966</v>
      </c>
      <c r="EM32" s="180">
        <v>39.439660133111168</v>
      </c>
      <c r="EN32" s="180">
        <v>40.005426254871551</v>
      </c>
      <c r="EO32" s="180">
        <v>40.481289215648694</v>
      </c>
      <c r="EP32" s="180">
        <v>40.256127197973761</v>
      </c>
      <c r="EQ32" s="180">
        <v>39.226811463439134</v>
      </c>
      <c r="ER32" s="180">
        <v>38.539482004995115</v>
      </c>
      <c r="ES32" s="180">
        <v>37.699529457662791</v>
      </c>
      <c r="ET32" s="180">
        <v>36.834602031835431</v>
      </c>
      <c r="EU32" s="180">
        <v>36.525209936364043</v>
      </c>
      <c r="EV32" s="180">
        <v>36.457045264644115</v>
      </c>
      <c r="EW32" s="180">
        <v>36.557958187116348</v>
      </c>
      <c r="EX32" s="180">
        <v>36.445942498688602</v>
      </c>
      <c r="EY32" s="180">
        <v>36.443721794960304</v>
      </c>
      <c r="EZ32" s="180">
        <v>36.651332732346312</v>
      </c>
      <c r="FA32" s="180">
        <v>36.524996969652129</v>
      </c>
      <c r="FB32" s="180">
        <v>36.293999999999997</v>
      </c>
    </row>
    <row r="33" spans="1:189">
      <c r="CT33" s="247"/>
      <c r="EU33" s="291"/>
    </row>
    <row r="34" spans="1:189">
      <c r="CT34" s="247"/>
      <c r="EU34" s="291"/>
    </row>
    <row r="35" spans="1:189">
      <c r="A35" s="177" t="s">
        <v>320</v>
      </c>
      <c r="CH35" s="74">
        <v>2020</v>
      </c>
      <c r="CI35" s="73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250">
        <v>2021</v>
      </c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>
        <v>2022</v>
      </c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>
        <v>2023</v>
      </c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>
        <v>2024</v>
      </c>
      <c r="EE35" s="68"/>
      <c r="EF35" s="68"/>
      <c r="EG35" s="68"/>
      <c r="EH35" s="68"/>
      <c r="EP35" s="68">
        <v>2025</v>
      </c>
      <c r="EU35" s="291"/>
      <c r="FA35">
        <v>2026</v>
      </c>
    </row>
    <row r="36" spans="1:189">
      <c r="A36" s="170"/>
      <c r="CH36" s="68"/>
      <c r="CI36" s="68" t="s">
        <v>309</v>
      </c>
      <c r="CJ36" s="68">
        <v>3</v>
      </c>
      <c r="CK36" s="68"/>
      <c r="CL36" s="61"/>
      <c r="CM36" s="68">
        <v>6</v>
      </c>
      <c r="CN36" s="68"/>
      <c r="CO36" s="68"/>
      <c r="CP36" s="68">
        <v>9</v>
      </c>
      <c r="CQ36" s="68"/>
      <c r="CR36" s="68"/>
      <c r="CS36" s="170">
        <v>12</v>
      </c>
      <c r="CT36" s="68"/>
      <c r="CU36" s="256" t="s">
        <v>4</v>
      </c>
      <c r="CV36" s="127"/>
      <c r="CW36" s="127"/>
      <c r="CX36" s="256" t="s">
        <v>1</v>
      </c>
      <c r="CY36" s="123"/>
      <c r="CZ36" s="182"/>
      <c r="DA36" s="256" t="s">
        <v>2</v>
      </c>
      <c r="DB36" s="254"/>
      <c r="DC36" s="255"/>
      <c r="DD36" s="256" t="s">
        <v>3</v>
      </c>
      <c r="DE36" s="123"/>
      <c r="DF36" s="182"/>
      <c r="DG36" s="256" t="s">
        <v>4</v>
      </c>
      <c r="DH36" s="127"/>
      <c r="DI36" s="127"/>
      <c r="DJ36" s="256" t="s">
        <v>1</v>
      </c>
      <c r="DK36" s="123"/>
      <c r="DL36" s="182"/>
      <c r="DM36" s="256" t="s">
        <v>2</v>
      </c>
      <c r="DN36" s="254"/>
      <c r="DO36" s="255"/>
      <c r="DP36" s="256" t="s">
        <v>3</v>
      </c>
      <c r="DQ36" s="123"/>
      <c r="DR36" s="123"/>
      <c r="DS36" s="256" t="s">
        <v>4</v>
      </c>
      <c r="DT36" s="127"/>
      <c r="DU36" s="127"/>
      <c r="DV36" s="256" t="s">
        <v>1</v>
      </c>
      <c r="DW36" s="123"/>
      <c r="DX36" s="182"/>
      <c r="DY36" s="256" t="s">
        <v>2</v>
      </c>
      <c r="DZ36" s="254"/>
      <c r="EA36" s="255"/>
      <c r="EB36" s="256" t="s">
        <v>3</v>
      </c>
      <c r="EC36" s="123"/>
      <c r="ED36" s="123"/>
      <c r="EE36" s="256" t="s">
        <v>4</v>
      </c>
      <c r="EF36" s="127"/>
      <c r="EG36" s="127"/>
      <c r="EH36" s="256" t="s">
        <v>1</v>
      </c>
      <c r="EI36" s="123"/>
      <c r="EJ36" s="182"/>
      <c r="EK36" s="68" t="s">
        <v>2</v>
      </c>
      <c r="EM36" s="270"/>
      <c r="EN36" s="256" t="s">
        <v>3</v>
      </c>
      <c r="EP36" s="270"/>
      <c r="EQ36" s="256" t="s">
        <v>4</v>
      </c>
      <c r="ET36" s="256" t="s">
        <v>1</v>
      </c>
      <c r="EU36" s="291"/>
      <c r="EW36" s="256" t="s">
        <v>2</v>
      </c>
      <c r="EZ36" t="s">
        <v>3</v>
      </c>
      <c r="FA36" t="s">
        <v>574</v>
      </c>
    </row>
    <row r="37" spans="1:189">
      <c r="A37" s="178" t="s">
        <v>318</v>
      </c>
      <c r="B37" s="64"/>
      <c r="CH37" s="191">
        <v>-6.7673054183012727E-4</v>
      </c>
      <c r="CI37" s="191">
        <v>1.0963700213015265E-3</v>
      </c>
      <c r="CJ37" s="191">
        <v>1.0788440008021138E-3</v>
      </c>
      <c r="CK37" s="191">
        <v>5.2524865594815004E-4</v>
      </c>
      <c r="CL37" s="191">
        <v>5.3760717664785905E-4</v>
      </c>
      <c r="CM37" s="191">
        <v>-1.2564575936795796E-3</v>
      </c>
      <c r="CN37" s="195">
        <v>-1.5980634887444339E-3</v>
      </c>
      <c r="CO37" s="195">
        <v>1.1110001757492383E-3</v>
      </c>
      <c r="CP37" s="195">
        <v>4.0486146735881226E-3</v>
      </c>
      <c r="CQ37" s="191">
        <v>5.8830411292951192E-3</v>
      </c>
      <c r="CR37" s="191">
        <v>6.9938295102851822E-3</v>
      </c>
      <c r="CS37" s="272">
        <v>5.5506250290701855E-3</v>
      </c>
      <c r="CT37" s="271">
        <f>CT41/100</f>
        <v>5.0736695267672013E-3</v>
      </c>
      <c r="CU37" s="271">
        <f t="shared" ref="CU37:EE37" si="304">CU41/100</f>
        <v>4.6709997888769563E-3</v>
      </c>
      <c r="CV37" s="271">
        <f t="shared" si="304"/>
        <v>4.2037410435321757E-3</v>
      </c>
      <c r="CW37" s="271">
        <f t="shared" si="304"/>
        <v>4.3720743970687296E-3</v>
      </c>
      <c r="CX37" s="271">
        <f t="shared" si="304"/>
        <v>4.4751916709746993E-3</v>
      </c>
      <c r="CY37" s="271">
        <f t="shared" si="304"/>
        <v>4.2684508940166559E-3</v>
      </c>
      <c r="CZ37" s="271">
        <f t="shared" si="304"/>
        <v>4.3966697634255014E-3</v>
      </c>
      <c r="DA37" s="271">
        <f t="shared" si="304"/>
        <v>4.2250779329627173E-3</v>
      </c>
      <c r="DB37" s="271">
        <f t="shared" si="304"/>
        <v>4.1251575820880904E-3</v>
      </c>
      <c r="DC37" s="271">
        <f t="shared" si="304"/>
        <v>4.1112780267010219E-3</v>
      </c>
      <c r="DD37" s="271">
        <f t="shared" si="304"/>
        <v>4.2159004783376393E-3</v>
      </c>
      <c r="DE37" s="271">
        <f t="shared" si="304"/>
        <v>4.1681696862568094E-3</v>
      </c>
      <c r="DF37" s="271">
        <f t="shared" si="304"/>
        <v>4.0802729338247704E-3</v>
      </c>
      <c r="DG37" s="271">
        <f t="shared" si="304"/>
        <v>1.5171960914584718E-3</v>
      </c>
      <c r="DH37" s="271">
        <f t="shared" si="304"/>
        <v>-1.1370770635557741E-2</v>
      </c>
      <c r="DI37" s="271">
        <f t="shared" si="304"/>
        <v>-4.39890809124436E-2</v>
      </c>
      <c r="DJ37" s="271">
        <f t="shared" si="304"/>
        <v>-1.8320752978981402E-2</v>
      </c>
      <c r="DK37" s="271">
        <f t="shared" si="304"/>
        <v>-2.0409345870209039E-4</v>
      </c>
      <c r="DL37" s="271">
        <f t="shared" si="304"/>
        <v>-4.7052460293416209E-3</v>
      </c>
      <c r="DM37" s="271">
        <f t="shared" si="304"/>
        <v>-5.7330472993792026E-3</v>
      </c>
      <c r="DN37" s="271">
        <f t="shared" si="304"/>
        <v>-1.7727895864727079E-2</v>
      </c>
      <c r="DO37" s="271">
        <f t="shared" si="304"/>
        <v>-2.9567124210922856E-2</v>
      </c>
      <c r="DP37" s="271">
        <f t="shared" si="304"/>
        <v>-3.7167401863458195E-3</v>
      </c>
      <c r="DQ37" s="271">
        <f t="shared" si="304"/>
        <v>-9.9208562459049583E-4</v>
      </c>
      <c r="DR37" s="271">
        <f t="shared" si="304"/>
        <v>-4.0791403963654441E-3</v>
      </c>
      <c r="DS37" s="271">
        <f t="shared" si="304"/>
        <v>-4.713390742756003E-3</v>
      </c>
      <c r="DT37" s="271">
        <f t="shared" si="304"/>
        <v>1.4519509077668728E-3</v>
      </c>
      <c r="DU37" s="271">
        <f t="shared" si="304"/>
        <v>1.4756558828772184E-2</v>
      </c>
      <c r="DV37" s="271">
        <f t="shared" si="304"/>
        <v>1.6624732477700025E-2</v>
      </c>
      <c r="DW37" s="271">
        <f t="shared" si="304"/>
        <v>1.3373538823749229E-2</v>
      </c>
      <c r="DX37" s="271">
        <f t="shared" si="304"/>
        <v>5.0484745085094766E-3</v>
      </c>
      <c r="DY37" s="271">
        <f t="shared" si="304"/>
        <v>-1.6263382850067625E-3</v>
      </c>
      <c r="DZ37" s="271">
        <f t="shared" si="304"/>
        <v>7.5286085015674993E-3</v>
      </c>
      <c r="EA37" s="271">
        <f t="shared" si="304"/>
        <v>1.0845709647166499E-2</v>
      </c>
      <c r="EB37" s="271">
        <f t="shared" si="304"/>
        <v>9.6223304219263863E-3</v>
      </c>
      <c r="EC37" s="271">
        <f t="shared" si="304"/>
        <v>5.8982247054175704E-3</v>
      </c>
      <c r="ED37" s="271">
        <f t="shared" si="304"/>
        <v>1.6622335603292782E-2</v>
      </c>
      <c r="EE37" s="271">
        <f t="shared" si="304"/>
        <v>1.0818154450312353E-2</v>
      </c>
      <c r="EF37" s="271">
        <f t="shared" ref="EF37:EL37" si="305">EF41/100</f>
        <v>1.1801478537680219E-2</v>
      </c>
      <c r="EG37" s="271">
        <f t="shared" si="305"/>
        <v>6.5937845185779012E-3</v>
      </c>
      <c r="EH37" s="271">
        <f t="shared" si="305"/>
        <v>4.3176043835127425E-3</v>
      </c>
      <c r="EI37" s="271">
        <f t="shared" si="305"/>
        <v>7.2856793843388444E-3</v>
      </c>
      <c r="EJ37" s="271">
        <f t="shared" si="305"/>
        <v>6.2238903813393717E-3</v>
      </c>
      <c r="EK37" s="271">
        <f t="shared" si="305"/>
        <v>6.6386752712065469E-3</v>
      </c>
      <c r="EL37" s="271">
        <f t="shared" si="305"/>
        <v>6.4123026414297747E-3</v>
      </c>
      <c r="EM37" s="271">
        <f>EM41/100</f>
        <v>2.7123261876043701E-3</v>
      </c>
      <c r="EN37" s="271">
        <f t="shared" ref="EN37:EO37" si="306">EN41/100</f>
        <v>9.8176225423541588E-4</v>
      </c>
      <c r="EO37" s="271">
        <f t="shared" si="306"/>
        <v>4.953196944884615E-3</v>
      </c>
      <c r="EP37" s="271">
        <f>EP41/100</f>
        <v>2.7725813680293896E-3</v>
      </c>
      <c r="EQ37" s="271">
        <f t="shared" ref="EQ37:ES37" si="307">EQ41/100</f>
        <v>-1.2075926642743551E-3</v>
      </c>
      <c r="ER37" s="271">
        <f t="shared" si="307"/>
        <v>2.3672720447282664E-3</v>
      </c>
      <c r="ES37" s="271">
        <f t="shared" si="307"/>
        <v>-1.2530315864820776E-2</v>
      </c>
      <c r="ET37" s="271">
        <f>ET41/100</f>
        <v>-1.9454386708702899E-3</v>
      </c>
      <c r="EU37" s="271">
        <f t="shared" ref="EU37" si="308">EU41/100</f>
        <v>5.5309088010637095E-3</v>
      </c>
      <c r="EV37" s="271">
        <f>EV41/100</f>
        <v>3.7573094188774903E-3</v>
      </c>
      <c r="EW37" s="271">
        <f>EW41/100</f>
        <v>4.8494702462971171E-3</v>
      </c>
      <c r="EX37" s="271">
        <f>EX41/100</f>
        <v>5.4150201768854789E-3</v>
      </c>
      <c r="EY37" s="271">
        <f>EY41/100</f>
        <v>7.23734202825596E-3</v>
      </c>
      <c r="EZ37" s="720">
        <v>1.2365421088722123E-2</v>
      </c>
      <c r="FA37" s="720">
        <v>1.3000211572815602E-2</v>
      </c>
      <c r="FB37" s="720">
        <v>3.2470516358883883E-3</v>
      </c>
    </row>
    <row r="38" spans="1:189">
      <c r="A38" s="178" t="s">
        <v>319</v>
      </c>
      <c r="B38" s="67"/>
      <c r="CH38" s="194">
        <v>6.2480083837878906E-3</v>
      </c>
      <c r="CI38" s="194">
        <v>4.4223251704937636E-3</v>
      </c>
      <c r="CJ38" s="194">
        <v>4.5392543668289417E-3</v>
      </c>
      <c r="CK38" s="194">
        <v>5.1007334530666524E-3</v>
      </c>
      <c r="CL38" s="194">
        <v>5.0645588346252164E-3</v>
      </c>
      <c r="CM38" s="194">
        <v>6.7961975790862541E-3</v>
      </c>
      <c r="CN38" s="194">
        <v>7.1541369605880338E-3</v>
      </c>
      <c r="CO38" s="194">
        <v>4.4776679812980544E-3</v>
      </c>
      <c r="CP38" s="194">
        <v>1.7759932048954851E-3</v>
      </c>
      <c r="CQ38" s="194">
        <v>-1.9970779596178545E-4</v>
      </c>
      <c r="CR38" s="194">
        <v>-1.2475469582281561E-3</v>
      </c>
      <c r="CS38" s="273">
        <v>-1.7192741154502754E-4</v>
      </c>
      <c r="CT38" s="271">
        <f>CT42/100</f>
        <v>9.2997139899466676E-5</v>
      </c>
      <c r="CU38" s="271">
        <f t="shared" ref="CU38:EE38" si="309">CU42/100</f>
        <v>-3.0195865900140006E-5</v>
      </c>
      <c r="CV38" s="271">
        <f t="shared" si="309"/>
        <v>-3.1850590675617239E-5</v>
      </c>
      <c r="CW38" s="271">
        <f t="shared" si="309"/>
        <v>8.7889945836963084E-5</v>
      </c>
      <c r="CX38" s="271">
        <f t="shared" si="309"/>
        <v>-1.1128026533725688E-4</v>
      </c>
      <c r="CY38" s="271">
        <f t="shared" si="309"/>
        <v>-1.6009849944538245E-5</v>
      </c>
      <c r="CZ38" s="271">
        <f t="shared" si="309"/>
        <v>-1.9351792785613498E-4</v>
      </c>
      <c r="DA38" s="271">
        <f t="shared" si="309"/>
        <v>-2.3417960749583246E-5</v>
      </c>
      <c r="DB38" s="271">
        <f t="shared" si="309"/>
        <v>1.2125859400384798E-5</v>
      </c>
      <c r="DC38" s="271">
        <f t="shared" si="309"/>
        <v>8.8967476068546605E-6</v>
      </c>
      <c r="DD38" s="271">
        <f t="shared" si="309"/>
        <v>-7.2373752097121266E-6</v>
      </c>
      <c r="DE38" s="271">
        <f t="shared" si="309"/>
        <v>6.1585752722237428E-6</v>
      </c>
      <c r="DF38" s="271">
        <f t="shared" si="309"/>
        <v>1.3763639591331866E-4</v>
      </c>
      <c r="DG38" s="271">
        <f t="shared" si="309"/>
        <v>2.7415201188514971E-3</v>
      </c>
      <c r="DH38" s="271">
        <f t="shared" si="309"/>
        <v>1.5631478802747126E-2</v>
      </c>
      <c r="DI38" s="271">
        <f t="shared" si="309"/>
        <v>4.8248863648111782E-2</v>
      </c>
      <c r="DJ38" s="271">
        <f t="shared" si="309"/>
        <v>2.2479366555649135E-2</v>
      </c>
      <c r="DK38" s="271">
        <f t="shared" si="309"/>
        <v>4.5113753330116423E-3</v>
      </c>
      <c r="DL38" s="271">
        <f t="shared" si="309"/>
        <v>9.2118108346004139E-3</v>
      </c>
      <c r="DM38" s="271">
        <f t="shared" si="309"/>
        <v>1.0367804936838355E-2</v>
      </c>
      <c r="DN38" s="271">
        <f t="shared" si="309"/>
        <v>2.2407379293734521E-2</v>
      </c>
      <c r="DO38" s="271">
        <f t="shared" si="309"/>
        <v>3.4629563721222209E-2</v>
      </c>
      <c r="DP38" s="271">
        <f t="shared" si="309"/>
        <v>1.0841369826196257E-2</v>
      </c>
      <c r="DQ38" s="271">
        <f t="shared" si="309"/>
        <v>7.2979629700301984E-3</v>
      </c>
      <c r="DR38" s="271">
        <f t="shared" si="309"/>
        <v>1.046836612469363E-2</v>
      </c>
      <c r="DS38" s="271">
        <f t="shared" si="309"/>
        <v>1.1781976931104339E-2</v>
      </c>
      <c r="DT38" s="271">
        <f t="shared" si="309"/>
        <v>4.8219735593504256E-3</v>
      </c>
      <c r="DU38" s="271">
        <f t="shared" si="309"/>
        <v>-8.1029065633477157E-3</v>
      </c>
      <c r="DV38" s="271">
        <f t="shared" si="309"/>
        <v>-1.0077003655925836E-2</v>
      </c>
      <c r="DW38" s="271">
        <f t="shared" si="309"/>
        <v>-6.6211808026456253E-3</v>
      </c>
      <c r="DX38" s="271">
        <f t="shared" si="309"/>
        <v>1.1894934361245646E-3</v>
      </c>
      <c r="DY38" s="271">
        <f t="shared" si="309"/>
        <v>8.0249469138806255E-3</v>
      </c>
      <c r="DZ38" s="271">
        <f t="shared" si="309"/>
        <v>-1.1232999985338666E-3</v>
      </c>
      <c r="EA38" s="271">
        <f t="shared" si="309"/>
        <v>-3.9259703390366954E-3</v>
      </c>
      <c r="EB38" s="271">
        <f t="shared" si="309"/>
        <v>-3.4263607785813121E-3</v>
      </c>
      <c r="EC38" s="271">
        <f t="shared" si="309"/>
        <v>2.9064335983733261E-4</v>
      </c>
      <c r="ED38" s="271">
        <f t="shared" si="309"/>
        <v>-9.9582840420904973E-3</v>
      </c>
      <c r="EE38" s="271">
        <f t="shared" si="309"/>
        <v>-4.5577674276641748E-3</v>
      </c>
      <c r="EF38" s="271">
        <f t="shared" ref="EF38:EL38" si="310">EF42/100</f>
        <v>-4.6051700551913658E-3</v>
      </c>
      <c r="EG38" s="271">
        <f t="shared" si="310"/>
        <v>9.1414766702655468E-5</v>
      </c>
      <c r="EH38" s="271">
        <f t="shared" si="310"/>
        <v>1.380519503422164E-3</v>
      </c>
      <c r="EI38" s="271">
        <f t="shared" si="310"/>
        <v>-2.3660308944499775E-5</v>
      </c>
      <c r="EJ38" s="271">
        <f t="shared" si="310"/>
        <v>-7.394021489986357E-5</v>
      </c>
      <c r="EK38" s="271">
        <f t="shared" si="310"/>
        <v>3.5493927580603216E-5</v>
      </c>
      <c r="EL38" s="271">
        <f t="shared" si="310"/>
        <v>-8.8731669517017051E-6</v>
      </c>
      <c r="EM38" s="271">
        <f>EM42/100</f>
        <v>3.2742276579067198E-3</v>
      </c>
      <c r="EN38" s="271">
        <f t="shared" ref="EN38:EV38" si="311">EN42/100</f>
        <v>6.1172988366813286E-3</v>
      </c>
      <c r="EO38" s="271">
        <f t="shared" si="311"/>
        <v>1.5119682838280824E-3</v>
      </c>
      <c r="EP38" s="271">
        <f t="shared" si="311"/>
        <v>4.0492344781783629E-3</v>
      </c>
      <c r="EQ38" s="271">
        <f t="shared" si="311"/>
        <v>7.9754762119838996E-3</v>
      </c>
      <c r="ER38" s="271">
        <f t="shared" si="311"/>
        <v>4.6948085362257079E-3</v>
      </c>
      <c r="ES38" s="271">
        <f t="shared" si="311"/>
        <v>1.905403150159117E-2</v>
      </c>
      <c r="ET38" s="271">
        <f t="shared" si="311"/>
        <v>8.7998233977451441E-3</v>
      </c>
      <c r="EU38" s="271">
        <f t="shared" si="311"/>
        <v>1.3727588661902245E-3</v>
      </c>
      <c r="EV38" s="271">
        <f t="shared" si="311"/>
        <v>2.0013025237095405E-3</v>
      </c>
      <c r="EW38" s="271">
        <f>EW42/100</f>
        <v>2.0382484507075558E-3</v>
      </c>
      <c r="EX38" s="271">
        <f>EX42/100</f>
        <v>4.6301850708999835E-4</v>
      </c>
      <c r="EY38" s="271">
        <f>EY42/100</f>
        <v>-5.5651399632708379E-4</v>
      </c>
      <c r="EZ38" s="720">
        <v>-5.8654899122083746E-3</v>
      </c>
      <c r="FA38" s="720">
        <v>-5.9910212629576166E-3</v>
      </c>
      <c r="FB38" s="720">
        <v>3.2930334197614286E-3</v>
      </c>
    </row>
    <row r="39" spans="1:189">
      <c r="B39" s="69"/>
      <c r="CH39" s="191"/>
      <c r="CI39" s="191"/>
      <c r="CJ39" s="195"/>
      <c r="CK39" s="195"/>
      <c r="CL39" s="195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U39" s="291"/>
    </row>
    <row r="40" spans="1:189">
      <c r="B40" s="69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X40" s="68"/>
      <c r="DY40" s="68"/>
      <c r="DZ40" s="61"/>
      <c r="EA40" s="61"/>
      <c r="EB40" s="68"/>
      <c r="EC40" s="68"/>
      <c r="ED40" s="68"/>
      <c r="EE40" s="68"/>
      <c r="EF40" s="68"/>
      <c r="EG40" s="68"/>
      <c r="EH40" s="68"/>
      <c r="EU40" s="291"/>
    </row>
    <row r="41" spans="1:189">
      <c r="CH41" s="191"/>
      <c r="CI41" s="191"/>
      <c r="CJ41" s="191"/>
      <c r="CK41" s="191"/>
      <c r="CT41" s="191">
        <v>0.50736695267672016</v>
      </c>
      <c r="CU41" s="191">
        <v>0.46709997888769561</v>
      </c>
      <c r="CV41" s="191">
        <v>0.42037410435321754</v>
      </c>
      <c r="CW41" s="191">
        <v>0.43720743970687292</v>
      </c>
      <c r="CX41" s="191">
        <v>0.44751916709746997</v>
      </c>
      <c r="CY41" s="191">
        <v>0.42684508940166555</v>
      </c>
      <c r="CZ41" s="191">
        <v>0.43966697634255014</v>
      </c>
      <c r="DA41" s="191">
        <v>0.42250779329627175</v>
      </c>
      <c r="DB41" s="191">
        <v>0.41251575820880904</v>
      </c>
      <c r="DC41" s="191">
        <v>0.41112780267010218</v>
      </c>
      <c r="DD41" s="191">
        <v>0.42159004783376397</v>
      </c>
      <c r="DE41" s="191">
        <v>0.41681696862568096</v>
      </c>
      <c r="DF41" s="191">
        <v>0.40802729338247701</v>
      </c>
      <c r="DG41" s="191">
        <v>0.15171960914584717</v>
      </c>
      <c r="DH41" s="191">
        <v>-1.1370770635557741</v>
      </c>
      <c r="DI41" s="191">
        <v>-4.3989080912443601</v>
      </c>
      <c r="DJ41" s="191">
        <v>-1.8320752978981401</v>
      </c>
      <c r="DK41" s="191">
        <v>-2.0409345870209039E-2</v>
      </c>
      <c r="DL41" s="191">
        <v>-0.4705246029341621</v>
      </c>
      <c r="DM41" s="191">
        <v>-0.57330472993792025</v>
      </c>
      <c r="DN41" s="191">
        <v>-1.7727895864727079</v>
      </c>
      <c r="DO41" s="191">
        <v>-2.9567124210922855</v>
      </c>
      <c r="DP41" s="191">
        <v>-0.37167401863458194</v>
      </c>
      <c r="DQ41" s="191">
        <v>-9.9208562459049576E-2</v>
      </c>
      <c r="DR41" s="191">
        <v>-0.40791403963654438</v>
      </c>
      <c r="DS41" s="191">
        <v>-0.47133907427560029</v>
      </c>
      <c r="DT41" s="191">
        <v>0.14519509077668727</v>
      </c>
      <c r="DU41" s="191">
        <v>1.4756558828772184</v>
      </c>
      <c r="DV41" s="191">
        <v>1.6624732477700026</v>
      </c>
      <c r="DW41" s="191">
        <v>1.3373538823749229</v>
      </c>
      <c r="DX41" s="191">
        <v>0.50484745085094762</v>
      </c>
      <c r="DY41" s="191">
        <v>-0.16263382850067626</v>
      </c>
      <c r="DZ41" s="191">
        <v>0.75286085015674997</v>
      </c>
      <c r="EA41" s="191">
        <v>1.0845709647166499</v>
      </c>
      <c r="EB41" s="191">
        <v>0.96223304219263861</v>
      </c>
      <c r="EC41" s="191">
        <v>0.58982247054175707</v>
      </c>
      <c r="ED41" s="191">
        <v>1.6622335603292782</v>
      </c>
      <c r="EE41" s="191">
        <v>1.0818154450312354</v>
      </c>
      <c r="EF41" s="191">
        <v>1.1801478537680219</v>
      </c>
      <c r="EG41" s="191">
        <v>0.65937845185779009</v>
      </c>
      <c r="EH41" s="191">
        <v>0.43176043835127426</v>
      </c>
      <c r="EI41" s="191">
        <v>0.72856793843388445</v>
      </c>
      <c r="EJ41" s="191">
        <v>0.6223890381339372</v>
      </c>
      <c r="EK41" s="191">
        <v>0.66386752712065467</v>
      </c>
      <c r="EL41" s="191">
        <v>0.64123026414297746</v>
      </c>
      <c r="EM41" s="191">
        <v>0.27123261876043703</v>
      </c>
      <c r="EN41" s="191">
        <v>9.8176225423541597E-2</v>
      </c>
      <c r="EO41" s="191">
        <v>0.49531969448846153</v>
      </c>
      <c r="EP41" s="191">
        <v>0.27725813680293898</v>
      </c>
      <c r="EQ41" s="402">
        <v>-0.12075926642743551</v>
      </c>
      <c r="ER41" s="402">
        <v>0.23672720447282664</v>
      </c>
      <c r="ES41" s="402">
        <v>-1.2530315864820776</v>
      </c>
      <c r="ET41" s="402">
        <v>-0.194543867087029</v>
      </c>
      <c r="EU41" s="402">
        <v>0.55309088010637097</v>
      </c>
      <c r="EV41" s="402">
        <v>0.37573094188774903</v>
      </c>
      <c r="EW41" s="402">
        <v>0.48494702462971168</v>
      </c>
      <c r="EX41" s="402">
        <v>0.54150201768854789</v>
      </c>
      <c r="EY41" s="402">
        <v>0.72373420282559597</v>
      </c>
    </row>
    <row r="42" spans="1:189">
      <c r="CH42" s="191"/>
      <c r="CI42" s="191"/>
      <c r="CJ42" s="191"/>
      <c r="CK42" s="191"/>
      <c r="CT42" s="191">
        <v>9.2997139899466674E-3</v>
      </c>
      <c r="CU42" s="191">
        <v>-3.0195865900140006E-3</v>
      </c>
      <c r="CV42" s="191">
        <v>-3.1850590675617241E-3</v>
      </c>
      <c r="CW42" s="191">
        <v>8.7889945836963079E-3</v>
      </c>
      <c r="CX42" s="191">
        <v>-1.1128026533725688E-2</v>
      </c>
      <c r="CY42" s="191">
        <v>-1.6009849944538246E-3</v>
      </c>
      <c r="CZ42" s="191">
        <v>-1.9351792785613497E-2</v>
      </c>
      <c r="DA42" s="191">
        <v>-2.3417960749583244E-3</v>
      </c>
      <c r="DB42" s="191">
        <v>1.2125859400384797E-3</v>
      </c>
      <c r="DC42" s="191">
        <v>8.8967476068546603E-4</v>
      </c>
      <c r="DD42" s="191">
        <v>-7.2373752097121269E-4</v>
      </c>
      <c r="DE42" s="191">
        <v>6.158575272223743E-4</v>
      </c>
      <c r="DF42" s="191">
        <v>1.3763639591331867E-2</v>
      </c>
      <c r="DG42" s="191">
        <v>0.2741520118851497</v>
      </c>
      <c r="DH42" s="191">
        <v>1.5631478802747125</v>
      </c>
      <c r="DI42" s="191">
        <v>4.8248863648111779</v>
      </c>
      <c r="DJ42" s="191">
        <v>2.2479366555649136</v>
      </c>
      <c r="DK42" s="191">
        <v>0.45113753330116424</v>
      </c>
      <c r="DL42" s="191">
        <v>0.92118108346004135</v>
      </c>
      <c r="DM42" s="191">
        <v>1.0367804936838354</v>
      </c>
      <c r="DN42" s="191">
        <v>2.2407379293734522</v>
      </c>
      <c r="DO42" s="191">
        <v>3.4629563721222212</v>
      </c>
      <c r="DP42" s="191">
        <v>1.0841369826196257</v>
      </c>
      <c r="DQ42" s="191">
        <v>0.72979629700301984</v>
      </c>
      <c r="DR42" s="191">
        <v>1.0468366124693631</v>
      </c>
      <c r="DS42" s="191">
        <v>1.1781976931104339</v>
      </c>
      <c r="DT42" s="191">
        <v>0.48219735593504254</v>
      </c>
      <c r="DU42" s="191">
        <v>-0.8102906563347716</v>
      </c>
      <c r="DV42" s="191">
        <v>-1.0077003655925836</v>
      </c>
      <c r="DW42" s="191">
        <v>-0.66211808026456254</v>
      </c>
      <c r="DX42" s="191">
        <v>0.11894934361245646</v>
      </c>
      <c r="DY42" s="191">
        <v>0.80249469138806262</v>
      </c>
      <c r="DZ42" s="191">
        <v>-0.11232999985338665</v>
      </c>
      <c r="EA42" s="191">
        <v>-0.39259703390366951</v>
      </c>
      <c r="EB42" s="191">
        <v>-0.34263607785813122</v>
      </c>
      <c r="EC42" s="191">
        <v>2.9064335983733258E-2</v>
      </c>
      <c r="ED42" s="191">
        <v>-0.99582840420904972</v>
      </c>
      <c r="EE42" s="191">
        <v>-0.45577674276641744</v>
      </c>
      <c r="EF42" s="191">
        <v>-0.46051700551913655</v>
      </c>
      <c r="EG42" s="191">
        <v>9.141476670265547E-3</v>
      </c>
      <c r="EH42" s="191">
        <v>0.1380519503422164</v>
      </c>
      <c r="EI42" s="191">
        <v>-2.3660308944499775E-3</v>
      </c>
      <c r="EJ42" s="191">
        <v>-7.3940214899863577E-3</v>
      </c>
      <c r="EK42" s="191">
        <v>3.5493927580603213E-3</v>
      </c>
      <c r="EL42" s="191">
        <v>-8.8731669517017053E-4</v>
      </c>
      <c r="EM42" s="191">
        <v>0.32742276579067198</v>
      </c>
      <c r="EN42" s="191">
        <v>0.61172988366813286</v>
      </c>
      <c r="EO42" s="191">
        <v>0.15119682838280823</v>
      </c>
      <c r="EP42" s="191">
        <v>0.40492344781783629</v>
      </c>
      <c r="EQ42" s="402">
        <v>0.79754762119838996</v>
      </c>
      <c r="ER42" s="402">
        <v>0.4694808536225708</v>
      </c>
      <c r="ES42" s="402">
        <v>1.9054031501591171</v>
      </c>
      <c r="ET42" s="402">
        <v>0.87998233977451445</v>
      </c>
      <c r="EU42" s="402">
        <v>0.13727588661902246</v>
      </c>
      <c r="EV42" s="402">
        <v>0.20013025237095405</v>
      </c>
      <c r="EW42" s="402">
        <v>0.2038248450707556</v>
      </c>
      <c r="EX42" s="402">
        <v>4.6301850708999837E-2</v>
      </c>
      <c r="EY42" s="402">
        <v>-5.5651399632708376E-2</v>
      </c>
    </row>
    <row r="43" spans="1:189"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207"/>
      <c r="DS43" s="207"/>
      <c r="DT43" s="207"/>
      <c r="DU43" s="207"/>
      <c r="DV43" s="207"/>
      <c r="DW43" s="207"/>
      <c r="DX43" s="207"/>
      <c r="DY43" s="207"/>
      <c r="DZ43" s="207"/>
      <c r="EA43" s="207"/>
      <c r="EB43" s="207"/>
      <c r="EC43" s="207"/>
      <c r="ED43" s="207"/>
      <c r="EE43" s="207"/>
      <c r="EF43" s="207"/>
      <c r="EG43" s="207"/>
    </row>
    <row r="44" spans="1:189">
      <c r="CH44" s="74"/>
      <c r="CI44" s="73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</row>
    <row r="45" spans="1:189">
      <c r="CH45" s="68"/>
      <c r="CI45" s="68"/>
      <c r="CJ45" s="68"/>
      <c r="CK45" s="68"/>
      <c r="CL45" s="61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1"/>
      <c r="CY45" s="68"/>
      <c r="CZ45" s="68"/>
      <c r="DA45" s="68"/>
      <c r="DB45" s="68"/>
      <c r="DC45" s="68"/>
      <c r="DD45" s="68"/>
      <c r="DE45" s="68"/>
      <c r="DF45" s="61"/>
      <c r="DG45" s="68"/>
      <c r="DH45" s="68"/>
      <c r="DI45" s="68"/>
      <c r="DJ45" s="68"/>
      <c r="DK45" s="68"/>
      <c r="DL45" s="68"/>
      <c r="DM45" s="68"/>
      <c r="DN45" s="68"/>
      <c r="DO45" s="68"/>
      <c r="DP45" s="61"/>
      <c r="DQ45" s="68"/>
      <c r="DR45" s="68"/>
      <c r="DS45" s="68"/>
      <c r="DT45" s="68"/>
      <c r="DU45" s="68"/>
      <c r="DV45" s="68"/>
      <c r="DW45" s="68"/>
      <c r="DX45" s="68"/>
      <c r="DY45" s="68"/>
      <c r="DZ45" s="61"/>
      <c r="EA45" s="61"/>
      <c r="EB45" s="68"/>
      <c r="EC45" s="68"/>
      <c r="ED45" s="68"/>
      <c r="EE45" s="68"/>
      <c r="EF45" s="68"/>
      <c r="EG45" s="68"/>
      <c r="EH45" s="68"/>
      <c r="EK45">
        <v>3.5815916004317397E-2</v>
      </c>
      <c r="EL45">
        <v>3.133155488632533E-2</v>
      </c>
      <c r="EM45">
        <v>2.5945552859518939E-2</v>
      </c>
      <c r="EN45">
        <v>2.1908200694895186E-2</v>
      </c>
      <c r="EO45">
        <v>1.5424256139588088E-2</v>
      </c>
      <c r="EP45">
        <v>8.8459536313383325E-3</v>
      </c>
      <c r="EQ45">
        <v>1.5537666537772665E-3</v>
      </c>
      <c r="ER45">
        <v>-1.2127840052718053E-3</v>
      </c>
      <c r="ES45">
        <v>-1.9336397264880789E-3</v>
      </c>
      <c r="ET45">
        <v>-1.1009856275793206E-3</v>
      </c>
      <c r="EV45">
        <v>-1.929899048733752E-4</v>
      </c>
      <c r="EW45">
        <v>4.912073877605394E-5</v>
      </c>
      <c r="EX45">
        <v>5.7769182983711254E-3</v>
      </c>
      <c r="EY45">
        <v>3.461634284390902E-2</v>
      </c>
      <c r="EZ45">
        <v>8.2059361195223834E-2</v>
      </c>
      <c r="FA45">
        <v>9.5319821005527716E-2</v>
      </c>
      <c r="FB45">
        <v>0.10012039861418742</v>
      </c>
      <c r="FC45">
        <v>0.11195386645701144</v>
      </c>
      <c r="FD45">
        <v>0.12275924028243757</v>
      </c>
      <c r="FE45">
        <v>0.16980906921241057</v>
      </c>
      <c r="FF45">
        <v>0.18964494445126978</v>
      </c>
      <c r="FG45">
        <v>0.20021690222903898</v>
      </c>
      <c r="FH45">
        <v>0.20891153740866297</v>
      </c>
      <c r="FI45">
        <v>0.22496193329731318</v>
      </c>
      <c r="FJ45">
        <v>0.22896085814085754</v>
      </c>
      <c r="FK45">
        <v>0.1932127280003797</v>
      </c>
      <c r="FL45">
        <v>0.12705423038509922</v>
      </c>
      <c r="FM45">
        <v>0.10467053741941257</v>
      </c>
      <c r="FN45">
        <v>9.5261797645256996E-2</v>
      </c>
      <c r="FO45">
        <v>9.0420411036302717E-2</v>
      </c>
      <c r="FP45">
        <v>8.5487984796579264E-2</v>
      </c>
      <c r="FQ45">
        <v>3.7947567071304755E-2</v>
      </c>
      <c r="FR45">
        <v>1.7358488339155764E-2</v>
      </c>
      <c r="FS45">
        <v>3.8337032520681102E-3</v>
      </c>
      <c r="FT45">
        <v>-9.8443941241362909E-3</v>
      </c>
      <c r="FU45">
        <v>-2.5774317907122035E-2</v>
      </c>
      <c r="FV45">
        <v>-3.9745930429005094E-2</v>
      </c>
      <c r="FW45">
        <v>-4.0404873029498578E-2</v>
      </c>
      <c r="FX45">
        <v>-2.8388526052305907E-2</v>
      </c>
      <c r="FY45">
        <v>-1.9164612037708584E-2</v>
      </c>
      <c r="FZ45">
        <v>-1.5034987444139447E-2</v>
      </c>
      <c r="GA45">
        <v>-2.1345761387156159E-2</v>
      </c>
      <c r="GB45">
        <v>-2.6445671767287293E-2</v>
      </c>
      <c r="GC45">
        <v>-2.2711374476080404E-2</v>
      </c>
      <c r="GD45">
        <v>-1.2561087022723627E-2</v>
      </c>
      <c r="GE45">
        <v>-4.3725493623244516E-3</v>
      </c>
      <c r="GF45">
        <v>2.8645230144046518E-3</v>
      </c>
      <c r="GG45">
        <v>1.3749937527010481E-2</v>
      </c>
    </row>
    <row r="46" spans="1:189">
      <c r="CH46" s="191"/>
      <c r="CI46" s="191"/>
      <c r="CJ46" s="191"/>
      <c r="CK46" s="191"/>
      <c r="CL46" s="191"/>
      <c r="CM46" s="191"/>
      <c r="CN46" s="195"/>
      <c r="CO46" s="195"/>
      <c r="CP46" s="195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</row>
    <row r="47" spans="1:189">
      <c r="CH47" s="194"/>
      <c r="CI47" s="194"/>
      <c r="CJ47" s="194"/>
      <c r="CK47" s="194"/>
      <c r="CL47" s="194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AEF8-063F-48C9-BD9A-03E99FD82FAB}">
  <sheetPr>
    <tabColor theme="4" tint="0.59999389629810485"/>
  </sheetPr>
  <dimension ref="A1:BL338"/>
  <sheetViews>
    <sheetView showGridLines="0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sqref="A1:E2"/>
    </sheetView>
  </sheetViews>
  <sheetFormatPr defaultColWidth="9.42578125" defaultRowHeight="15"/>
  <cols>
    <col min="1" max="1" width="5" style="633" bestFit="1" customWidth="1"/>
    <col min="2" max="2" width="3" style="633" bestFit="1" customWidth="1"/>
    <col min="3" max="3" width="4.140625" style="633" customWidth="1"/>
    <col min="4" max="4" width="5" style="633" bestFit="1" customWidth="1"/>
    <col min="5" max="5" width="2.7109375" style="633" bestFit="1" customWidth="1"/>
    <col min="6" max="8" width="12.140625" style="633" bestFit="1" customWidth="1"/>
    <col min="9" max="9" width="4.85546875" style="633" bestFit="1" customWidth="1"/>
    <col min="10" max="10" width="6.7109375" style="633" bestFit="1" customWidth="1"/>
    <col min="11" max="11" width="5.42578125" style="633" bestFit="1" customWidth="1"/>
    <col min="12" max="12" width="5.85546875" style="633" bestFit="1" customWidth="1"/>
    <col min="13" max="13" width="6.7109375" style="633" bestFit="1" customWidth="1"/>
    <col min="14" max="14" width="5.85546875" style="633" bestFit="1" customWidth="1"/>
    <col min="15" max="15" width="4.85546875" style="633" bestFit="1" customWidth="1"/>
    <col min="16" max="16" width="11.140625" style="633" bestFit="1" customWidth="1"/>
    <col min="17" max="17" width="9.85546875" style="633" bestFit="1" customWidth="1"/>
    <col min="18" max="18" width="6.28515625" style="636" customWidth="1"/>
    <col min="19" max="19" width="4.42578125" style="633" customWidth="1"/>
    <col min="20" max="20" width="12.85546875" style="633" bestFit="1" customWidth="1"/>
    <col min="21" max="21" width="12.140625" style="633" bestFit="1" customWidth="1"/>
    <col min="22" max="22" width="11.42578125" style="633" bestFit="1" customWidth="1"/>
    <col min="23" max="23" width="74.28515625" style="636" customWidth="1"/>
    <col min="24" max="24" width="4.85546875" style="633" customWidth="1"/>
    <col min="25" max="25" width="11.42578125" style="633" bestFit="1" customWidth="1"/>
    <col min="26" max="26" width="11" style="633" bestFit="1" customWidth="1"/>
    <col min="27" max="27" width="11.28515625" style="633" bestFit="1" customWidth="1"/>
    <col min="28" max="28" width="9.7109375" style="633" bestFit="1" customWidth="1"/>
    <col min="29" max="29" width="84.85546875" style="636" customWidth="1"/>
    <col min="30" max="30" width="5.42578125" style="633" customWidth="1"/>
    <col min="31" max="31" width="12.7109375" style="633" bestFit="1" customWidth="1"/>
    <col min="32" max="32" width="12" style="633" bestFit="1" customWidth="1"/>
    <col min="33" max="33" width="62.140625" style="636" customWidth="1"/>
    <col min="34" max="34" width="4.42578125" style="620" customWidth="1"/>
    <col min="35" max="35" width="14.28515625" style="620" bestFit="1" customWidth="1"/>
    <col min="36" max="36" width="13.42578125" style="620" bestFit="1" customWidth="1"/>
    <col min="37" max="37" width="5" style="620" bestFit="1" customWidth="1"/>
    <col min="38" max="38" width="2.7109375" style="620" bestFit="1" customWidth="1"/>
    <col min="39" max="39" width="15" style="620" bestFit="1" customWidth="1"/>
    <col min="40" max="40" width="11.85546875" style="620" bestFit="1" customWidth="1"/>
    <col min="41" max="41" width="12.7109375" style="620" bestFit="1" customWidth="1"/>
    <col min="42" max="42" width="5.28515625" style="621" customWidth="1"/>
    <col min="43" max="43" width="4.5703125" style="620" customWidth="1"/>
    <col min="44" max="46" width="11.140625" style="620" bestFit="1" customWidth="1"/>
    <col min="47" max="47" width="10.140625" style="620" bestFit="1" customWidth="1"/>
    <col min="48" max="48" width="12.42578125" style="633" bestFit="1" customWidth="1"/>
    <col min="49" max="49" width="10.140625" style="620" bestFit="1" customWidth="1"/>
    <col min="50" max="51" width="11.42578125" style="633" bestFit="1" customWidth="1"/>
    <col min="52" max="52" width="6" style="634" bestFit="1" customWidth="1"/>
    <col min="53" max="53" width="9.5703125" style="641" customWidth="1"/>
    <col min="54" max="54" width="6.42578125" style="641" bestFit="1" customWidth="1"/>
    <col min="55" max="55" width="2.7109375" style="633" bestFit="1" customWidth="1"/>
    <col min="56" max="56" width="10" style="633" bestFit="1" customWidth="1"/>
    <col min="57" max="57" width="10.28515625" style="633" bestFit="1" customWidth="1"/>
    <col min="58" max="59" width="10" style="633" bestFit="1" customWidth="1"/>
    <col min="60" max="60" width="7.7109375" style="633" bestFit="1" customWidth="1"/>
    <col min="61" max="61" width="8.7109375" style="633" bestFit="1" customWidth="1"/>
    <col min="62" max="63" width="6.5703125" style="633" bestFit="1" customWidth="1"/>
    <col min="64" max="64" width="6.140625" style="633" bestFit="1" customWidth="1"/>
    <col min="65" max="65" width="71.7109375" style="633" customWidth="1"/>
    <col min="66" max="16384" width="9.42578125" style="633"/>
  </cols>
  <sheetData>
    <row r="1" spans="1:64" s="615" customFormat="1" ht="27">
      <c r="A1" s="703"/>
      <c r="B1" s="703"/>
      <c r="C1" s="703"/>
      <c r="D1" s="703"/>
      <c r="E1" s="703"/>
      <c r="F1" s="702" t="s">
        <v>555</v>
      </c>
      <c r="G1" s="702"/>
      <c r="H1" s="702"/>
      <c r="I1" s="702" t="s">
        <v>556</v>
      </c>
      <c r="J1" s="702"/>
      <c r="K1" s="702"/>
      <c r="L1" s="702" t="s">
        <v>557</v>
      </c>
      <c r="M1" s="702"/>
      <c r="N1" s="702"/>
      <c r="O1" s="702" t="s">
        <v>558</v>
      </c>
      <c r="P1" s="702"/>
      <c r="Q1" s="702"/>
      <c r="R1" s="617"/>
      <c r="U1" s="618" t="s">
        <v>320</v>
      </c>
      <c r="W1" s="619"/>
      <c r="X1" s="620"/>
      <c r="Y1" s="618" t="s">
        <v>534</v>
      </c>
      <c r="Z1" s="615" t="s">
        <v>559</v>
      </c>
      <c r="AC1" s="619"/>
      <c r="AE1" s="618" t="s">
        <v>560</v>
      </c>
      <c r="AG1" s="621"/>
      <c r="AH1" s="620"/>
      <c r="AI1" s="622" t="s">
        <v>321</v>
      </c>
      <c r="AJ1" s="620" t="s">
        <v>322</v>
      </c>
      <c r="AK1" s="620"/>
      <c r="AL1" s="620"/>
      <c r="AM1" s="622" t="s">
        <v>321</v>
      </c>
      <c r="AN1" s="620" t="s">
        <v>323</v>
      </c>
      <c r="AO1" s="620" t="s">
        <v>561</v>
      </c>
      <c r="AP1" s="621"/>
      <c r="AQ1" s="620"/>
      <c r="AR1" s="622" t="s">
        <v>324</v>
      </c>
      <c r="AS1" s="622"/>
      <c r="AT1" s="620" t="s">
        <v>562</v>
      </c>
      <c r="AU1" s="620"/>
      <c r="AW1" s="620"/>
      <c r="AZ1" s="623"/>
      <c r="BA1" s="624"/>
      <c r="BB1" s="624"/>
      <c r="BD1" s="622" t="s">
        <v>324</v>
      </c>
      <c r="BE1" s="620" t="s">
        <v>563</v>
      </c>
      <c r="BF1" s="620" t="s">
        <v>325</v>
      </c>
      <c r="BG1" s="620"/>
      <c r="BI1" s="620"/>
    </row>
    <row r="2" spans="1:64" s="615" customFormat="1" ht="54">
      <c r="A2" s="704"/>
      <c r="B2" s="704"/>
      <c r="C2" s="704"/>
      <c r="D2" s="704"/>
      <c r="E2" s="704"/>
      <c r="F2" s="616" t="s">
        <v>564</v>
      </c>
      <c r="G2" s="616" t="s">
        <v>565</v>
      </c>
      <c r="H2" s="616" t="s">
        <v>566</v>
      </c>
      <c r="I2" s="616" t="s">
        <v>567</v>
      </c>
      <c r="J2" s="616" t="s">
        <v>568</v>
      </c>
      <c r="K2" s="616" t="s">
        <v>569</v>
      </c>
      <c r="L2" s="616" t="s">
        <v>567</v>
      </c>
      <c r="M2" s="616" t="s">
        <v>568</v>
      </c>
      <c r="N2" s="616" t="s">
        <v>569</v>
      </c>
      <c r="O2" s="616" t="s">
        <v>567</v>
      </c>
      <c r="P2" s="616" t="s">
        <v>570</v>
      </c>
      <c r="Q2" s="616" t="s">
        <v>571</v>
      </c>
      <c r="R2" s="626"/>
      <c r="S2" s="625"/>
      <c r="T2" s="627" t="s">
        <v>326</v>
      </c>
      <c r="U2" s="627" t="s">
        <v>327</v>
      </c>
      <c r="V2" s="627" t="s">
        <v>328</v>
      </c>
      <c r="W2" s="628"/>
      <c r="X2" s="627"/>
      <c r="Y2" s="627" t="s">
        <v>329</v>
      </c>
      <c r="Z2" s="629" t="s">
        <v>330</v>
      </c>
      <c r="AA2" s="629" t="s">
        <v>331</v>
      </c>
      <c r="AB2" s="620" t="s">
        <v>332</v>
      </c>
      <c r="AC2" s="619"/>
      <c r="AD2" s="627"/>
      <c r="AE2" s="627" t="s">
        <v>572</v>
      </c>
      <c r="AF2" s="627" t="s">
        <v>573</v>
      </c>
      <c r="AG2" s="628"/>
      <c r="AH2" s="629"/>
      <c r="AI2" s="629" t="s">
        <v>333</v>
      </c>
      <c r="AJ2" s="629" t="s">
        <v>334</v>
      </c>
      <c r="AK2" s="629"/>
      <c r="AL2" s="629"/>
      <c r="AM2" s="629" t="s">
        <v>333</v>
      </c>
      <c r="AN2" s="620" t="s">
        <v>334</v>
      </c>
      <c r="AO2" s="629" t="s">
        <v>333</v>
      </c>
      <c r="AP2" s="630"/>
      <c r="AQ2" s="629"/>
      <c r="AR2" s="631" t="s">
        <v>335</v>
      </c>
      <c r="AS2" s="631" t="s">
        <v>336</v>
      </c>
      <c r="AT2" s="629" t="s">
        <v>337</v>
      </c>
      <c r="AU2" s="629" t="s">
        <v>338</v>
      </c>
      <c r="AV2" s="629" t="s">
        <v>339</v>
      </c>
      <c r="AW2" s="629" t="s">
        <v>340</v>
      </c>
      <c r="AX2" s="629" t="s">
        <v>341</v>
      </c>
      <c r="AY2" s="629" t="s">
        <v>342</v>
      </c>
      <c r="AZ2" s="632"/>
      <c r="BA2" s="624"/>
      <c r="BB2" s="624"/>
      <c r="BD2" s="631" t="s">
        <v>335</v>
      </c>
      <c r="BE2" s="631" t="s">
        <v>336</v>
      </c>
      <c r="BF2" s="629" t="s">
        <v>337</v>
      </c>
      <c r="BG2" s="629" t="s">
        <v>338</v>
      </c>
      <c r="BH2" s="629" t="s">
        <v>339</v>
      </c>
      <c r="BI2" s="629" t="s">
        <v>340</v>
      </c>
      <c r="BJ2" s="629" t="s">
        <v>341</v>
      </c>
      <c r="BK2" s="629" t="s">
        <v>342</v>
      </c>
    </row>
    <row r="3" spans="1:64">
      <c r="A3" s="633">
        <v>2010</v>
      </c>
      <c r="B3" s="633">
        <v>1</v>
      </c>
      <c r="D3" s="633">
        <v>2010</v>
      </c>
      <c r="E3" s="633" t="s">
        <v>4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T3" s="637"/>
      <c r="U3" s="637"/>
      <c r="V3" s="637"/>
      <c r="W3" s="638"/>
      <c r="X3" s="637"/>
      <c r="Y3" s="637"/>
      <c r="Z3" s="639"/>
      <c r="AA3" s="639"/>
      <c r="AB3" s="639"/>
      <c r="AC3" s="640"/>
      <c r="AD3" s="637"/>
      <c r="AE3" s="637"/>
      <c r="AF3" s="637"/>
      <c r="AG3" s="638"/>
      <c r="AR3" s="632">
        <v>646.09315200000003</v>
      </c>
      <c r="AS3" s="632">
        <v>0</v>
      </c>
      <c r="AT3" s="632">
        <v>0</v>
      </c>
      <c r="AU3" s="632">
        <v>0</v>
      </c>
      <c r="AV3" s="632">
        <v>646.09315200000003</v>
      </c>
      <c r="AW3" s="632">
        <v>0</v>
      </c>
      <c r="AX3" s="632">
        <v>0</v>
      </c>
      <c r="AY3" s="632">
        <v>0</v>
      </c>
      <c r="AZ3" s="632">
        <v>0</v>
      </c>
      <c r="BB3" s="641">
        <v>2010</v>
      </c>
      <c r="BC3" s="633" t="s">
        <v>4</v>
      </c>
      <c r="BD3" s="642">
        <v>6.2129761810000002</v>
      </c>
      <c r="BE3" s="642">
        <v>0</v>
      </c>
      <c r="BF3" s="642">
        <v>0</v>
      </c>
      <c r="BG3" s="642">
        <v>0</v>
      </c>
      <c r="BH3" s="642">
        <v>6.2129761810000002</v>
      </c>
      <c r="BI3" s="642">
        <v>0</v>
      </c>
      <c r="BJ3" s="642">
        <v>0</v>
      </c>
      <c r="BK3" s="642">
        <v>0</v>
      </c>
      <c r="BL3" s="642">
        <v>0</v>
      </c>
    </row>
    <row r="4" spans="1:64">
      <c r="B4" s="633">
        <v>2</v>
      </c>
      <c r="E4" s="633" t="s">
        <v>1</v>
      </c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T4" s="637"/>
      <c r="U4" s="637"/>
      <c r="V4" s="637"/>
      <c r="W4" s="638"/>
      <c r="X4" s="637"/>
      <c r="Y4" s="637"/>
      <c r="Z4" s="639"/>
      <c r="AA4" s="639"/>
      <c r="AB4" s="639"/>
      <c r="AC4" s="640"/>
      <c r="AD4" s="637"/>
      <c r="AE4" s="637"/>
      <c r="AF4" s="637"/>
      <c r="AG4" s="638"/>
      <c r="AR4" s="632">
        <v>1921.110449</v>
      </c>
      <c r="AS4" s="632">
        <v>0</v>
      </c>
      <c r="AT4" s="632">
        <v>0</v>
      </c>
      <c r="AU4" s="632">
        <v>0</v>
      </c>
      <c r="AV4" s="632">
        <v>1921.110449</v>
      </c>
      <c r="AW4" s="632">
        <v>0</v>
      </c>
      <c r="AX4" s="632">
        <v>0</v>
      </c>
      <c r="AY4" s="632">
        <v>0</v>
      </c>
      <c r="AZ4" s="632">
        <v>0</v>
      </c>
      <c r="BC4" s="633" t="s">
        <v>1</v>
      </c>
      <c r="BD4" s="642">
        <v>8.9629488520000002</v>
      </c>
      <c r="BE4" s="642">
        <v>0</v>
      </c>
      <c r="BF4" s="642">
        <v>0</v>
      </c>
      <c r="BG4" s="642">
        <v>0</v>
      </c>
      <c r="BH4" s="642">
        <v>8.9629488520000002</v>
      </c>
      <c r="BI4" s="642">
        <v>0</v>
      </c>
      <c r="BJ4" s="642">
        <v>0</v>
      </c>
      <c r="BK4" s="642">
        <v>0</v>
      </c>
      <c r="BL4" s="642">
        <v>0</v>
      </c>
    </row>
    <row r="5" spans="1:64">
      <c r="B5" s="633">
        <v>3</v>
      </c>
      <c r="E5" s="633" t="s">
        <v>2</v>
      </c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T5" s="637"/>
      <c r="U5" s="637"/>
      <c r="V5" s="637"/>
      <c r="W5" s="638"/>
      <c r="X5" s="637"/>
      <c r="Y5" s="637"/>
      <c r="Z5" s="639"/>
      <c r="AA5" s="639"/>
      <c r="AB5" s="639"/>
      <c r="AC5" s="640"/>
      <c r="AD5" s="637"/>
      <c r="AE5" s="637"/>
      <c r="AF5" s="637"/>
      <c r="AG5" s="638"/>
      <c r="AR5" s="632">
        <v>3645.7725799999998</v>
      </c>
      <c r="AS5" s="632">
        <v>0</v>
      </c>
      <c r="AT5" s="632">
        <v>0</v>
      </c>
      <c r="AU5" s="632">
        <v>0</v>
      </c>
      <c r="AV5" s="632">
        <v>3645.7725799999998</v>
      </c>
      <c r="AW5" s="632">
        <v>0</v>
      </c>
      <c r="AX5" s="632">
        <v>0</v>
      </c>
      <c r="AY5" s="632">
        <v>0</v>
      </c>
      <c r="AZ5" s="632">
        <v>0</v>
      </c>
      <c r="BC5" s="633" t="s">
        <v>2</v>
      </c>
      <c r="BD5" s="642">
        <v>37.221618812000003</v>
      </c>
      <c r="BE5" s="642">
        <v>30</v>
      </c>
      <c r="BF5" s="642">
        <v>0</v>
      </c>
      <c r="BG5" s="642">
        <v>0</v>
      </c>
      <c r="BH5" s="642">
        <v>7.2216188120000009</v>
      </c>
      <c r="BI5" s="642">
        <v>0</v>
      </c>
      <c r="BJ5" s="642">
        <v>0</v>
      </c>
      <c r="BK5" s="642">
        <v>0</v>
      </c>
      <c r="BL5" s="642">
        <v>0</v>
      </c>
    </row>
    <row r="6" spans="1:64">
      <c r="B6" s="633">
        <v>4</v>
      </c>
      <c r="E6" s="633" t="s">
        <v>3</v>
      </c>
      <c r="F6" s="635"/>
      <c r="G6" s="635"/>
      <c r="H6" s="635"/>
      <c r="I6" s="635"/>
      <c r="J6" s="635"/>
      <c r="K6" s="635"/>
      <c r="L6" s="635"/>
      <c r="M6" s="635"/>
      <c r="N6" s="635"/>
      <c r="O6" s="635"/>
      <c r="P6" s="635"/>
      <c r="Q6" s="635"/>
      <c r="T6" s="637"/>
      <c r="U6" s="637"/>
      <c r="V6" s="637"/>
      <c r="W6" s="638"/>
      <c r="X6" s="637"/>
      <c r="Y6" s="637"/>
      <c r="Z6" s="639"/>
      <c r="AA6" s="639"/>
      <c r="AB6" s="639"/>
      <c r="AC6" s="640"/>
      <c r="AD6" s="637"/>
      <c r="AE6" s="637"/>
      <c r="AF6" s="637"/>
      <c r="AG6" s="638"/>
      <c r="AR6" s="632">
        <v>6183.2161749999996</v>
      </c>
      <c r="AS6" s="632">
        <v>0</v>
      </c>
      <c r="AT6" s="632">
        <v>0</v>
      </c>
      <c r="AU6" s="632">
        <v>0</v>
      </c>
      <c r="AV6" s="632">
        <v>6183.2161749999996</v>
      </c>
      <c r="AW6" s="632">
        <v>0</v>
      </c>
      <c r="AX6" s="632">
        <v>0</v>
      </c>
      <c r="AY6" s="632">
        <v>0</v>
      </c>
      <c r="AZ6" s="632">
        <v>0</v>
      </c>
      <c r="BC6" s="633" t="s">
        <v>3</v>
      </c>
      <c r="BD6" s="642">
        <v>40.475597708000002</v>
      </c>
      <c r="BE6" s="642">
        <v>0</v>
      </c>
      <c r="BF6" s="642">
        <v>0</v>
      </c>
      <c r="BG6" s="642">
        <v>0</v>
      </c>
      <c r="BH6" s="642">
        <v>40.475597708000002</v>
      </c>
      <c r="BI6" s="642">
        <v>0</v>
      </c>
      <c r="BJ6" s="642">
        <v>0</v>
      </c>
      <c r="BK6" s="642">
        <v>0</v>
      </c>
      <c r="BL6" s="642">
        <v>0</v>
      </c>
    </row>
    <row r="7" spans="1:64">
      <c r="B7" s="633">
        <v>5</v>
      </c>
      <c r="D7" s="633">
        <v>2011</v>
      </c>
      <c r="E7" s="633" t="s">
        <v>4</v>
      </c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T7" s="637"/>
      <c r="U7" s="643">
        <v>-4.1522491349481494E-2</v>
      </c>
      <c r="V7" s="637"/>
      <c r="W7" s="638"/>
      <c r="X7" s="637"/>
      <c r="Y7" s="637"/>
      <c r="Z7" s="639"/>
      <c r="AA7" s="639"/>
      <c r="AB7" s="639"/>
      <c r="AC7" s="640"/>
      <c r="AD7" s="637"/>
      <c r="AE7" s="637"/>
      <c r="AF7" s="637"/>
      <c r="AG7" s="638"/>
      <c r="AR7" s="632">
        <v>1529.8413849999999</v>
      </c>
      <c r="AS7" s="632">
        <v>0</v>
      </c>
      <c r="AT7" s="632">
        <v>0</v>
      </c>
      <c r="AU7" s="632">
        <v>0</v>
      </c>
      <c r="AV7" s="632">
        <v>1529.8413849999999</v>
      </c>
      <c r="AW7" s="632">
        <v>0</v>
      </c>
      <c r="AX7" s="632">
        <v>0</v>
      </c>
      <c r="AY7" s="632">
        <v>0</v>
      </c>
      <c r="AZ7" s="632">
        <v>0</v>
      </c>
      <c r="BB7" s="641">
        <v>2011</v>
      </c>
      <c r="BC7" s="633" t="s">
        <v>4</v>
      </c>
      <c r="BD7" s="642">
        <v>25.167036329000002</v>
      </c>
      <c r="BE7" s="642">
        <v>0</v>
      </c>
      <c r="BF7" s="642">
        <v>0</v>
      </c>
      <c r="BG7" s="642">
        <v>0</v>
      </c>
      <c r="BH7" s="642">
        <v>25.167036329000002</v>
      </c>
      <c r="BI7" s="642">
        <v>0</v>
      </c>
      <c r="BJ7" s="642">
        <v>0</v>
      </c>
      <c r="BK7" s="642">
        <v>0</v>
      </c>
      <c r="BL7" s="642">
        <v>0</v>
      </c>
    </row>
    <row r="8" spans="1:64">
      <c r="B8" s="633">
        <v>6</v>
      </c>
      <c r="E8" s="633" t="s">
        <v>1</v>
      </c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T8" s="637"/>
      <c r="U8" s="643">
        <v>1.4285714285715567E-2</v>
      </c>
      <c r="V8" s="637"/>
      <c r="W8" s="638"/>
      <c r="X8" s="637"/>
      <c r="Y8" s="637"/>
      <c r="Z8" s="639"/>
      <c r="AA8" s="639"/>
      <c r="AB8" s="639"/>
      <c r="AC8" s="640"/>
      <c r="AD8" s="637"/>
      <c r="AE8" s="637"/>
      <c r="AF8" s="637"/>
      <c r="AG8" s="638"/>
      <c r="AR8" s="632">
        <v>1249.891292</v>
      </c>
      <c r="AS8" s="632">
        <v>0</v>
      </c>
      <c r="AT8" s="632">
        <v>0</v>
      </c>
      <c r="AU8" s="632">
        <v>0</v>
      </c>
      <c r="AV8" s="632">
        <v>1249.891292</v>
      </c>
      <c r="AW8" s="632">
        <v>0</v>
      </c>
      <c r="AX8" s="632">
        <v>0</v>
      </c>
      <c r="AY8" s="632">
        <v>0</v>
      </c>
      <c r="AZ8" s="632">
        <v>0</v>
      </c>
      <c r="BC8" s="633" t="s">
        <v>1</v>
      </c>
      <c r="BD8" s="642">
        <v>57.16596898800001</v>
      </c>
      <c r="BE8" s="642">
        <v>36</v>
      </c>
      <c r="BF8" s="642">
        <v>0</v>
      </c>
      <c r="BG8" s="642">
        <v>0</v>
      </c>
      <c r="BH8" s="642">
        <v>21.165968987999999</v>
      </c>
      <c r="BI8" s="642">
        <v>0</v>
      </c>
      <c r="BJ8" s="642">
        <v>0</v>
      </c>
      <c r="BK8" s="642">
        <v>0</v>
      </c>
      <c r="BL8" s="642">
        <v>0</v>
      </c>
    </row>
    <row r="9" spans="1:64">
      <c r="B9" s="633">
        <v>7</v>
      </c>
      <c r="E9" s="633" t="s">
        <v>2</v>
      </c>
      <c r="F9" s="635"/>
      <c r="G9" s="635"/>
      <c r="H9" s="635"/>
      <c r="I9" s="635"/>
      <c r="J9" s="635"/>
      <c r="K9" s="635"/>
      <c r="L9" s="635"/>
      <c r="M9" s="635"/>
      <c r="N9" s="635"/>
      <c r="O9" s="635"/>
      <c r="P9" s="635"/>
      <c r="Q9" s="635"/>
      <c r="T9" s="637"/>
      <c r="U9" s="643">
        <v>0.10101010101010055</v>
      </c>
      <c r="V9" s="637"/>
      <c r="W9" s="638"/>
      <c r="X9" s="637"/>
      <c r="Y9" s="637"/>
      <c r="Z9" s="639"/>
      <c r="AA9" s="639"/>
      <c r="AB9" s="639"/>
      <c r="AC9" s="640"/>
      <c r="AD9" s="637"/>
      <c r="AE9" s="637"/>
      <c r="AF9" s="637"/>
      <c r="AG9" s="638"/>
      <c r="AR9" s="632">
        <v>3061.1153490000002</v>
      </c>
      <c r="AS9" s="632">
        <v>0</v>
      </c>
      <c r="AT9" s="632">
        <v>0</v>
      </c>
      <c r="AU9" s="632">
        <v>0</v>
      </c>
      <c r="AV9" s="632">
        <v>3061.1153490000002</v>
      </c>
      <c r="AW9" s="632">
        <v>0</v>
      </c>
      <c r="AX9" s="632">
        <v>0</v>
      </c>
      <c r="AY9" s="632">
        <v>0</v>
      </c>
      <c r="AZ9" s="632">
        <v>0</v>
      </c>
      <c r="BC9" s="633" t="s">
        <v>2</v>
      </c>
      <c r="BD9" s="642">
        <v>170.23318429900002</v>
      </c>
      <c r="BE9" s="642">
        <v>155.16900000000001</v>
      </c>
      <c r="BF9" s="642">
        <v>0.38416300000000003</v>
      </c>
      <c r="BG9" s="642">
        <v>0</v>
      </c>
      <c r="BH9" s="642">
        <v>14.680021299</v>
      </c>
      <c r="BI9" s="642">
        <v>0</v>
      </c>
      <c r="BJ9" s="642">
        <v>0</v>
      </c>
      <c r="BK9" s="642">
        <v>0</v>
      </c>
      <c r="BL9" s="642">
        <v>0</v>
      </c>
    </row>
    <row r="10" spans="1:64">
      <c r="B10" s="633">
        <v>8</v>
      </c>
      <c r="E10" s="633" t="s">
        <v>3</v>
      </c>
      <c r="F10" s="635"/>
      <c r="G10" s="635"/>
      <c r="H10" s="635"/>
      <c r="I10" s="635"/>
      <c r="J10" s="635"/>
      <c r="K10" s="635"/>
      <c r="L10" s="635"/>
      <c r="M10" s="635"/>
      <c r="N10" s="635"/>
      <c r="O10" s="635"/>
      <c r="P10" s="635"/>
      <c r="Q10" s="635"/>
      <c r="T10" s="637"/>
      <c r="U10" s="643">
        <v>0.21393728222996544</v>
      </c>
      <c r="V10" s="637"/>
      <c r="W10" s="638"/>
      <c r="X10" s="637"/>
      <c r="Y10" s="637"/>
      <c r="Z10" s="639"/>
      <c r="AA10" s="639"/>
      <c r="AB10" s="639"/>
      <c r="AC10" s="640"/>
      <c r="AD10" s="637"/>
      <c r="AE10" s="637"/>
      <c r="AF10" s="637"/>
      <c r="AG10" s="638"/>
      <c r="AR10" s="632">
        <v>787.79821000000004</v>
      </c>
      <c r="AS10" s="632">
        <v>0</v>
      </c>
      <c r="AT10" s="632">
        <v>0</v>
      </c>
      <c r="AU10" s="632">
        <v>0</v>
      </c>
      <c r="AV10" s="632">
        <v>787.79821000000004</v>
      </c>
      <c r="AW10" s="632">
        <v>0</v>
      </c>
      <c r="AX10" s="632">
        <v>0</v>
      </c>
      <c r="AY10" s="632">
        <v>0</v>
      </c>
      <c r="AZ10" s="632">
        <v>0</v>
      </c>
      <c r="BC10" s="633" t="s">
        <v>3</v>
      </c>
      <c r="BD10" s="642">
        <v>94.212251995000017</v>
      </c>
      <c r="BE10" s="642">
        <v>45.561599999999999</v>
      </c>
      <c r="BF10" s="642">
        <v>0.55291000000000001</v>
      </c>
      <c r="BG10" s="642">
        <v>0</v>
      </c>
      <c r="BH10" s="642">
        <v>48.097741995000007</v>
      </c>
      <c r="BI10" s="642">
        <v>0</v>
      </c>
      <c r="BJ10" s="642">
        <v>0</v>
      </c>
      <c r="BK10" s="642">
        <v>0</v>
      </c>
      <c r="BL10" s="642">
        <v>0</v>
      </c>
    </row>
    <row r="11" spans="1:64">
      <c r="B11" s="633">
        <v>9</v>
      </c>
      <c r="D11" s="633">
        <v>2012</v>
      </c>
      <c r="E11" s="633" t="s">
        <v>4</v>
      </c>
      <c r="F11" s="635"/>
      <c r="G11" s="635"/>
      <c r="H11" s="635"/>
      <c r="I11" s="635"/>
      <c r="J11" s="635"/>
      <c r="K11" s="635"/>
      <c r="L11" s="635"/>
      <c r="M11" s="635"/>
      <c r="N11" s="635"/>
      <c r="O11" s="635"/>
      <c r="P11" s="635"/>
      <c r="Q11" s="635"/>
      <c r="T11" s="637"/>
      <c r="U11" s="643">
        <v>0.26353790613718409</v>
      </c>
      <c r="V11" s="637"/>
      <c r="W11" s="638"/>
      <c r="X11" s="637"/>
      <c r="Y11" s="637"/>
      <c r="Z11" s="639"/>
      <c r="AA11" s="639"/>
      <c r="AB11" s="639"/>
      <c r="AC11" s="640"/>
      <c r="AD11" s="637"/>
      <c r="AE11" s="637"/>
      <c r="AF11" s="637"/>
      <c r="AG11" s="638"/>
      <c r="AK11" s="633">
        <v>2012</v>
      </c>
      <c r="AL11" s="633" t="s">
        <v>4</v>
      </c>
      <c r="AM11" s="644">
        <v>2043519.7642683333</v>
      </c>
      <c r="AN11" s="644">
        <v>20925.113333333331</v>
      </c>
      <c r="AO11" s="644">
        <v>2.0435197642683334</v>
      </c>
      <c r="AR11" s="632">
        <v>33372.705253</v>
      </c>
      <c r="AS11" s="632">
        <v>30000</v>
      </c>
      <c r="AT11" s="632">
        <v>0</v>
      </c>
      <c r="AU11" s="632">
        <v>0</v>
      </c>
      <c r="AV11" s="632">
        <v>3372.7052530000001</v>
      </c>
      <c r="AW11" s="632">
        <v>0</v>
      </c>
      <c r="AX11" s="632">
        <v>0</v>
      </c>
      <c r="AY11" s="632">
        <v>0</v>
      </c>
      <c r="AZ11" s="632">
        <v>0</v>
      </c>
      <c r="BB11" s="641">
        <v>2012</v>
      </c>
      <c r="BC11" s="633" t="s">
        <v>4</v>
      </c>
      <c r="BD11" s="642">
        <v>10.368734047</v>
      </c>
      <c r="BE11" s="642">
        <v>0</v>
      </c>
      <c r="BF11" s="642">
        <v>0.18459999999999999</v>
      </c>
      <c r="BG11" s="642">
        <v>0</v>
      </c>
      <c r="BH11" s="642">
        <v>10.184134046999999</v>
      </c>
      <c r="BI11" s="642">
        <v>0</v>
      </c>
      <c r="BJ11" s="642">
        <v>0</v>
      </c>
      <c r="BK11" s="642">
        <v>0</v>
      </c>
      <c r="BL11" s="642">
        <v>0</v>
      </c>
    </row>
    <row r="12" spans="1:64">
      <c r="B12" s="633">
        <v>10</v>
      </c>
      <c r="E12" s="633" t="s">
        <v>1</v>
      </c>
      <c r="F12" s="635"/>
      <c r="G12" s="635"/>
      <c r="H12" s="635"/>
      <c r="I12" s="635"/>
      <c r="J12" s="635"/>
      <c r="K12" s="635"/>
      <c r="L12" s="635"/>
      <c r="M12" s="635"/>
      <c r="N12" s="635"/>
      <c r="O12" s="635"/>
      <c r="P12" s="635"/>
      <c r="Q12" s="635"/>
      <c r="T12" s="637"/>
      <c r="U12" s="643">
        <v>0.40020611473720402</v>
      </c>
      <c r="V12" s="637"/>
      <c r="W12" s="638"/>
      <c r="X12" s="637"/>
      <c r="Y12" s="637"/>
      <c r="Z12" s="639"/>
      <c r="AA12" s="639"/>
      <c r="AB12" s="639"/>
      <c r="AC12" s="640"/>
      <c r="AD12" s="637"/>
      <c r="AE12" s="637"/>
      <c r="AF12" s="637"/>
      <c r="AG12" s="638"/>
      <c r="AK12" s="633"/>
      <c r="AL12" s="633" t="s">
        <v>1</v>
      </c>
      <c r="AM12" s="644">
        <v>1877986.9291533332</v>
      </c>
      <c r="AN12" s="644">
        <v>19856.615854360763</v>
      </c>
      <c r="AO12" s="644">
        <v>1.8779869291533331</v>
      </c>
      <c r="AR12" s="632">
        <v>6154.4731730000003</v>
      </c>
      <c r="AS12" s="632">
        <v>0</v>
      </c>
      <c r="AT12" s="632">
        <v>0</v>
      </c>
      <c r="AU12" s="632">
        <v>0</v>
      </c>
      <c r="AV12" s="632">
        <v>6154.4731730000003</v>
      </c>
      <c r="AW12" s="632">
        <v>0</v>
      </c>
      <c r="AX12" s="632">
        <v>0</v>
      </c>
      <c r="AY12" s="632">
        <v>0</v>
      </c>
      <c r="AZ12" s="632">
        <v>0</v>
      </c>
      <c r="BC12" s="633" t="s">
        <v>1</v>
      </c>
      <c r="BD12" s="642">
        <v>50.834411956999993</v>
      </c>
      <c r="BE12" s="642">
        <v>5.2500000000000008E-4</v>
      </c>
      <c r="BF12" s="642">
        <v>0.13013</v>
      </c>
      <c r="BG12" s="642">
        <v>0</v>
      </c>
      <c r="BH12" s="642">
        <v>50.703756956999996</v>
      </c>
      <c r="BI12" s="642">
        <v>0</v>
      </c>
      <c r="BJ12" s="642">
        <v>0</v>
      </c>
      <c r="BK12" s="642">
        <v>0</v>
      </c>
      <c r="BL12" s="642">
        <v>0</v>
      </c>
    </row>
    <row r="13" spans="1:64">
      <c r="B13" s="633">
        <v>11</v>
      </c>
      <c r="E13" s="633" t="s">
        <v>2</v>
      </c>
      <c r="F13" s="635"/>
      <c r="G13" s="635"/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T13" s="637"/>
      <c r="U13" s="643">
        <v>0.39253822629969437</v>
      </c>
      <c r="V13" s="637"/>
      <c r="W13" s="638"/>
      <c r="X13" s="637"/>
      <c r="Y13" s="637"/>
      <c r="Z13" s="639"/>
      <c r="AA13" s="639"/>
      <c r="AB13" s="639"/>
      <c r="AC13" s="640"/>
      <c r="AD13" s="637"/>
      <c r="AE13" s="637"/>
      <c r="AF13" s="637"/>
      <c r="AG13" s="638"/>
      <c r="AK13" s="633"/>
      <c r="AL13" s="633" t="s">
        <v>2</v>
      </c>
      <c r="AM13" s="645">
        <v>1826373.0478769999</v>
      </c>
      <c r="AN13" s="645">
        <v>19079.406666666666</v>
      </c>
      <c r="AO13" s="644">
        <v>1.8263730478769999</v>
      </c>
      <c r="AR13" s="632">
        <v>26313.360793</v>
      </c>
      <c r="AS13" s="632">
        <v>0</v>
      </c>
      <c r="AT13" s="632">
        <v>0</v>
      </c>
      <c r="AU13" s="632">
        <v>0</v>
      </c>
      <c r="AV13" s="632">
        <v>26313.360793</v>
      </c>
      <c r="AW13" s="632">
        <v>0</v>
      </c>
      <c r="AX13" s="632">
        <v>0</v>
      </c>
      <c r="AY13" s="632">
        <v>0</v>
      </c>
      <c r="AZ13" s="632">
        <v>0</v>
      </c>
      <c r="BC13" s="633" t="s">
        <v>2</v>
      </c>
      <c r="BD13" s="642">
        <v>81.65224122299999</v>
      </c>
      <c r="BE13" s="642">
        <v>0</v>
      </c>
      <c r="BF13" s="642">
        <v>0</v>
      </c>
      <c r="BG13" s="642">
        <v>0</v>
      </c>
      <c r="BH13" s="642">
        <v>81.65224122299999</v>
      </c>
      <c r="BI13" s="642">
        <v>0</v>
      </c>
      <c r="BJ13" s="642">
        <v>0</v>
      </c>
      <c r="BK13" s="642">
        <v>0</v>
      </c>
      <c r="BL13" s="642">
        <v>0</v>
      </c>
    </row>
    <row r="14" spans="1:64">
      <c r="B14" s="633">
        <v>12</v>
      </c>
      <c r="E14" s="633" t="s">
        <v>3</v>
      </c>
      <c r="F14" s="635"/>
      <c r="G14" s="635"/>
      <c r="H14" s="635"/>
      <c r="I14" s="635"/>
      <c r="J14" s="635"/>
      <c r="K14" s="635"/>
      <c r="L14" s="635"/>
      <c r="M14" s="635"/>
      <c r="N14" s="635"/>
      <c r="O14" s="635"/>
      <c r="P14" s="635"/>
      <c r="Q14" s="635"/>
      <c r="T14" s="637"/>
      <c r="U14" s="643">
        <v>0.37772675086107932</v>
      </c>
      <c r="V14" s="637"/>
      <c r="W14" s="638"/>
      <c r="X14" s="637"/>
      <c r="Y14" s="637"/>
      <c r="Z14" s="639"/>
      <c r="AA14" s="639"/>
      <c r="AB14" s="639"/>
      <c r="AC14" s="640"/>
      <c r="AD14" s="637"/>
      <c r="AE14" s="637"/>
      <c r="AF14" s="637"/>
      <c r="AG14" s="638"/>
      <c r="AK14" s="633"/>
      <c r="AL14" s="633" t="s">
        <v>3</v>
      </c>
      <c r="AM14" s="645">
        <v>1683092.5814766667</v>
      </c>
      <c r="AN14" s="645">
        <v>16715.043166666666</v>
      </c>
      <c r="AO14" s="644">
        <v>1.6830925814766666</v>
      </c>
      <c r="AR14" s="632">
        <v>8007.7637420000001</v>
      </c>
      <c r="AS14" s="632">
        <v>0</v>
      </c>
      <c r="AT14" s="632">
        <v>0</v>
      </c>
      <c r="AU14" s="632">
        <v>0</v>
      </c>
      <c r="AV14" s="632">
        <v>8007.7637420000001</v>
      </c>
      <c r="AW14" s="632">
        <v>0</v>
      </c>
      <c r="AX14" s="632">
        <v>0</v>
      </c>
      <c r="AY14" s="632">
        <v>0</v>
      </c>
      <c r="AZ14" s="632">
        <v>0</v>
      </c>
      <c r="BC14" s="633" t="s">
        <v>3</v>
      </c>
      <c r="BD14" s="642">
        <v>2.2063243090000002</v>
      </c>
      <c r="BE14" s="642">
        <v>0</v>
      </c>
      <c r="BF14" s="642">
        <v>0</v>
      </c>
      <c r="BG14" s="642">
        <v>0</v>
      </c>
      <c r="BH14" s="642">
        <v>2.2063243090000002</v>
      </c>
      <c r="BI14" s="642">
        <v>0</v>
      </c>
      <c r="BJ14" s="642">
        <v>0</v>
      </c>
      <c r="BK14" s="642">
        <v>0</v>
      </c>
      <c r="BL14" s="642">
        <v>0</v>
      </c>
    </row>
    <row r="15" spans="1:64">
      <c r="A15" s="633">
        <v>2011</v>
      </c>
      <c r="B15" s="633">
        <v>1</v>
      </c>
      <c r="D15" s="633">
        <v>2013</v>
      </c>
      <c r="E15" s="633" t="s">
        <v>4</v>
      </c>
      <c r="F15" s="635"/>
      <c r="G15" s="635"/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T15" s="637"/>
      <c r="U15" s="643">
        <v>0.37142857142857189</v>
      </c>
      <c r="V15" s="637"/>
      <c r="W15" s="638"/>
      <c r="X15" s="637"/>
      <c r="Y15" s="637"/>
      <c r="Z15" s="639"/>
      <c r="AA15" s="639"/>
      <c r="AB15" s="639"/>
      <c r="AC15" s="640"/>
      <c r="AD15" s="637"/>
      <c r="AE15" s="637"/>
      <c r="AF15" s="637"/>
      <c r="AG15" s="638"/>
      <c r="AK15" s="633">
        <v>2013</v>
      </c>
      <c r="AL15" s="633" t="s">
        <v>4</v>
      </c>
      <c r="AM15" s="645">
        <v>1687946.2361121401</v>
      </c>
      <c r="AN15" s="645">
        <v>17283.340717391304</v>
      </c>
      <c r="AO15" s="644">
        <v>1.68794623611214</v>
      </c>
      <c r="AR15" s="632">
        <v>5166.491798</v>
      </c>
      <c r="AS15" s="632">
        <v>0</v>
      </c>
      <c r="AT15" s="632">
        <v>0</v>
      </c>
      <c r="AU15" s="632">
        <v>0</v>
      </c>
      <c r="AV15" s="632">
        <v>5166.491798</v>
      </c>
      <c r="AW15" s="632">
        <v>0</v>
      </c>
      <c r="AX15" s="632">
        <v>0</v>
      </c>
      <c r="AY15" s="632">
        <v>0</v>
      </c>
      <c r="AZ15" s="632">
        <v>0</v>
      </c>
      <c r="BB15" s="641">
        <v>2013</v>
      </c>
      <c r="BC15" s="633" t="s">
        <v>4</v>
      </c>
      <c r="BD15" s="642">
        <v>8.6903146759999998</v>
      </c>
      <c r="BE15" s="642">
        <v>0</v>
      </c>
      <c r="BF15" s="642">
        <v>0</v>
      </c>
      <c r="BG15" s="642">
        <v>0</v>
      </c>
      <c r="BH15" s="642">
        <v>8.6903146759999998</v>
      </c>
      <c r="BI15" s="642">
        <v>0</v>
      </c>
      <c r="BJ15" s="642">
        <v>0</v>
      </c>
      <c r="BK15" s="642">
        <v>0</v>
      </c>
      <c r="BL15" s="642">
        <v>0</v>
      </c>
    </row>
    <row r="16" spans="1:64">
      <c r="B16" s="633">
        <v>2</v>
      </c>
      <c r="E16" s="633" t="s">
        <v>1</v>
      </c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T16" s="637"/>
      <c r="U16" s="643">
        <v>0.157998037291462</v>
      </c>
      <c r="V16" s="637"/>
      <c r="W16" s="638"/>
      <c r="X16" s="637"/>
      <c r="Y16" s="637"/>
      <c r="Z16" s="639"/>
      <c r="AA16" s="639"/>
      <c r="AB16" s="639"/>
      <c r="AC16" s="640"/>
      <c r="AD16" s="637"/>
      <c r="AE16" s="637"/>
      <c r="AF16" s="637"/>
      <c r="AG16" s="638"/>
      <c r="AK16" s="633"/>
      <c r="AL16" s="633" t="s">
        <v>1</v>
      </c>
      <c r="AM16" s="645">
        <v>1377338.6629298234</v>
      </c>
      <c r="AN16" s="645">
        <v>14240.035375494072</v>
      </c>
      <c r="AO16" s="644">
        <v>1.3773386629298234</v>
      </c>
      <c r="AR16" s="632">
        <v>6266.8504910000001</v>
      </c>
      <c r="AS16" s="632">
        <v>0</v>
      </c>
      <c r="AT16" s="632">
        <v>0</v>
      </c>
      <c r="AU16" s="632">
        <v>0</v>
      </c>
      <c r="AV16" s="632">
        <v>6266.8504910000001</v>
      </c>
      <c r="AW16" s="632">
        <v>0</v>
      </c>
      <c r="AX16" s="632">
        <v>0</v>
      </c>
      <c r="AY16" s="632">
        <v>0</v>
      </c>
      <c r="AZ16" s="632">
        <v>0</v>
      </c>
      <c r="BC16" s="633" t="s">
        <v>1</v>
      </c>
      <c r="BD16" s="642">
        <v>3.5991816720000003</v>
      </c>
      <c r="BE16" s="642">
        <v>0</v>
      </c>
      <c r="BF16" s="642">
        <v>0</v>
      </c>
      <c r="BG16" s="642">
        <v>0</v>
      </c>
      <c r="BH16" s="642">
        <v>3.5991816720000003</v>
      </c>
      <c r="BI16" s="642">
        <v>0</v>
      </c>
      <c r="BJ16" s="642">
        <v>0</v>
      </c>
      <c r="BK16" s="642">
        <v>0</v>
      </c>
      <c r="BL16" s="642">
        <v>0</v>
      </c>
    </row>
    <row r="17" spans="1:64">
      <c r="B17" s="633">
        <v>3</v>
      </c>
      <c r="E17" s="633" t="s">
        <v>2</v>
      </c>
      <c r="F17" s="635"/>
      <c r="G17" s="635"/>
      <c r="H17" s="635"/>
      <c r="I17" s="635"/>
      <c r="J17" s="635"/>
      <c r="K17" s="635"/>
      <c r="L17" s="635"/>
      <c r="M17" s="635"/>
      <c r="N17" s="635"/>
      <c r="O17" s="635"/>
      <c r="P17" s="635"/>
      <c r="Q17" s="635"/>
      <c r="T17" s="637"/>
      <c r="U17" s="643">
        <v>0.15183591004919172</v>
      </c>
      <c r="V17" s="637"/>
      <c r="W17" s="638"/>
      <c r="X17" s="637"/>
      <c r="Y17" s="637"/>
      <c r="Z17" s="639"/>
      <c r="AA17" s="639"/>
      <c r="AB17" s="639"/>
      <c r="AC17" s="640"/>
      <c r="AD17" s="637"/>
      <c r="AE17" s="637"/>
      <c r="AF17" s="637"/>
      <c r="AG17" s="638"/>
      <c r="AK17" s="633"/>
      <c r="AL17" s="633" t="s">
        <v>2</v>
      </c>
      <c r="AM17" s="645">
        <v>1389261.4310371934</v>
      </c>
      <c r="AN17" s="645">
        <v>14072.508427128429</v>
      </c>
      <c r="AO17" s="644">
        <v>1.3892614310371934</v>
      </c>
      <c r="AR17" s="632">
        <v>13733.69404</v>
      </c>
      <c r="AS17" s="632">
        <v>0</v>
      </c>
      <c r="AT17" s="632">
        <v>0</v>
      </c>
      <c r="AU17" s="632">
        <v>0</v>
      </c>
      <c r="AV17" s="632">
        <v>13733.69404</v>
      </c>
      <c r="AW17" s="632">
        <v>0</v>
      </c>
      <c r="AX17" s="632">
        <v>0</v>
      </c>
      <c r="AY17" s="632">
        <v>0</v>
      </c>
      <c r="AZ17" s="632">
        <v>0</v>
      </c>
      <c r="BC17" s="633" t="s">
        <v>2</v>
      </c>
      <c r="BD17" s="642">
        <v>7.7444616135500004</v>
      </c>
      <c r="BE17" s="642">
        <v>1.0103599999999999</v>
      </c>
      <c r="BF17" s="642">
        <v>0</v>
      </c>
      <c r="BG17" s="642">
        <v>0</v>
      </c>
      <c r="BH17" s="642">
        <v>6.73410161355</v>
      </c>
      <c r="BI17" s="642">
        <v>0</v>
      </c>
      <c r="BJ17" s="642">
        <v>0</v>
      </c>
      <c r="BK17" s="642">
        <v>0</v>
      </c>
      <c r="BL17" s="642">
        <v>0</v>
      </c>
    </row>
    <row r="18" spans="1:64">
      <c r="A18" s="620"/>
      <c r="B18" s="633">
        <v>4</v>
      </c>
      <c r="E18" s="633" t="s">
        <v>3</v>
      </c>
      <c r="F18" s="635"/>
      <c r="G18" s="635"/>
      <c r="H18" s="635"/>
      <c r="I18" s="635"/>
      <c r="J18" s="635"/>
      <c r="K18" s="635"/>
      <c r="L18" s="635"/>
      <c r="M18" s="635"/>
      <c r="N18" s="635"/>
      <c r="O18" s="635"/>
      <c r="P18" s="635"/>
      <c r="Q18" s="635"/>
      <c r="T18" s="637"/>
      <c r="U18" s="643">
        <v>0.19374999999999942</v>
      </c>
      <c r="V18" s="637"/>
      <c r="W18" s="638"/>
      <c r="X18" s="637"/>
      <c r="Y18" s="637"/>
      <c r="Z18" s="639"/>
      <c r="AA18" s="639"/>
      <c r="AB18" s="639"/>
      <c r="AC18" s="640"/>
      <c r="AD18" s="637"/>
      <c r="AE18" s="637"/>
      <c r="AF18" s="637"/>
      <c r="AG18" s="638"/>
      <c r="AK18" s="633"/>
      <c r="AL18" s="633" t="s">
        <v>3</v>
      </c>
      <c r="AM18" s="645">
        <v>1589636.1192537935</v>
      </c>
      <c r="AN18" s="645">
        <v>14880.773333333336</v>
      </c>
      <c r="AO18" s="644">
        <v>1.5896361192537936</v>
      </c>
      <c r="AR18" s="632">
        <v>10163.045599999999</v>
      </c>
      <c r="AS18" s="632">
        <v>0</v>
      </c>
      <c r="AT18" s="632">
        <v>0</v>
      </c>
      <c r="AU18" s="632">
        <v>0</v>
      </c>
      <c r="AV18" s="632">
        <v>10163.045599999999</v>
      </c>
      <c r="AW18" s="632">
        <v>0</v>
      </c>
      <c r="AX18" s="632">
        <v>0</v>
      </c>
      <c r="AY18" s="632">
        <v>0</v>
      </c>
      <c r="AZ18" s="632">
        <v>0</v>
      </c>
      <c r="BC18" s="633" t="s">
        <v>3</v>
      </c>
      <c r="BD18" s="642">
        <v>78.563285683149999</v>
      </c>
      <c r="BE18" s="642">
        <v>0</v>
      </c>
      <c r="BF18" s="642">
        <v>0</v>
      </c>
      <c r="BG18" s="642">
        <v>0</v>
      </c>
      <c r="BH18" s="642">
        <v>78.563285683149999</v>
      </c>
      <c r="BI18" s="642">
        <v>0</v>
      </c>
      <c r="BJ18" s="642">
        <v>0</v>
      </c>
      <c r="BK18" s="642">
        <v>0</v>
      </c>
      <c r="BL18" s="642">
        <v>0</v>
      </c>
    </row>
    <row r="19" spans="1:64">
      <c r="A19" s="620"/>
      <c r="B19" s="633">
        <v>5</v>
      </c>
      <c r="D19" s="633">
        <v>2014</v>
      </c>
      <c r="E19" s="633" t="s">
        <v>4</v>
      </c>
      <c r="F19" s="635"/>
      <c r="G19" s="635"/>
      <c r="H19" s="635"/>
      <c r="I19" s="635"/>
      <c r="J19" s="635"/>
      <c r="K19" s="635"/>
      <c r="L19" s="635"/>
      <c r="M19" s="635"/>
      <c r="N19" s="635"/>
      <c r="O19" s="635"/>
      <c r="P19" s="635"/>
      <c r="Q19" s="635"/>
      <c r="T19" s="637"/>
      <c r="U19" s="643">
        <v>0.21249999999999947</v>
      </c>
      <c r="V19" s="637"/>
      <c r="W19" s="638"/>
      <c r="X19" s="637"/>
      <c r="Y19" s="637"/>
      <c r="Z19" s="639"/>
      <c r="AA19" s="639"/>
      <c r="AB19" s="639"/>
      <c r="AC19" s="640"/>
      <c r="AD19" s="637"/>
      <c r="AE19" s="637"/>
      <c r="AF19" s="637"/>
      <c r="AG19" s="638"/>
      <c r="AK19" s="633">
        <v>2014</v>
      </c>
      <c r="AL19" s="633" t="s">
        <v>4</v>
      </c>
      <c r="AM19" s="644">
        <v>1641857.4901744367</v>
      </c>
      <c r="AN19" s="644">
        <v>16351.606666666667</v>
      </c>
      <c r="AO19" s="644">
        <v>1.6418574901744367</v>
      </c>
      <c r="AR19" s="632">
        <v>2155.3718170000002</v>
      </c>
      <c r="AS19" s="632">
        <v>0</v>
      </c>
      <c r="AT19" s="632">
        <v>0</v>
      </c>
      <c r="AU19" s="632">
        <v>0</v>
      </c>
      <c r="AV19" s="632">
        <v>2155.3718170000002</v>
      </c>
      <c r="AW19" s="632">
        <v>0</v>
      </c>
      <c r="AX19" s="632">
        <v>0</v>
      </c>
      <c r="AY19" s="632">
        <v>0</v>
      </c>
      <c r="AZ19" s="632">
        <v>0</v>
      </c>
      <c r="BB19" s="641">
        <v>2014</v>
      </c>
      <c r="BC19" s="633" t="s">
        <v>4</v>
      </c>
      <c r="BD19" s="642">
        <v>5.3283090743899999</v>
      </c>
      <c r="BE19" s="642">
        <v>0</v>
      </c>
      <c r="BF19" s="642">
        <v>0</v>
      </c>
      <c r="BG19" s="642">
        <v>0</v>
      </c>
      <c r="BH19" s="642">
        <v>5.3283090743899999</v>
      </c>
      <c r="BI19" s="642">
        <v>0</v>
      </c>
      <c r="BJ19" s="642">
        <v>0</v>
      </c>
      <c r="BK19" s="642">
        <v>0</v>
      </c>
      <c r="BL19" s="642">
        <v>0</v>
      </c>
    </row>
    <row r="20" spans="1:64">
      <c r="A20" s="620"/>
      <c r="B20" s="633">
        <v>6</v>
      </c>
      <c r="E20" s="633" t="s">
        <v>1</v>
      </c>
      <c r="F20" s="635"/>
      <c r="G20" s="635"/>
      <c r="H20" s="635"/>
      <c r="I20" s="635"/>
      <c r="J20" s="635"/>
      <c r="K20" s="635"/>
      <c r="L20" s="635"/>
      <c r="M20" s="635"/>
      <c r="N20" s="635"/>
      <c r="O20" s="635"/>
      <c r="P20" s="635"/>
      <c r="Q20" s="635"/>
      <c r="T20" s="637"/>
      <c r="U20" s="643">
        <v>0.19279661016949112</v>
      </c>
      <c r="V20" s="637"/>
      <c r="W20" s="638"/>
      <c r="X20" s="637"/>
      <c r="Y20" s="637"/>
      <c r="Z20" s="639"/>
      <c r="AA20" s="639"/>
      <c r="AB20" s="639"/>
      <c r="AC20" s="640"/>
      <c r="AD20" s="637"/>
      <c r="AE20" s="637"/>
      <c r="AF20" s="637"/>
      <c r="AG20" s="638"/>
      <c r="AK20" s="633"/>
      <c r="AL20" s="633" t="s">
        <v>1</v>
      </c>
      <c r="AM20" s="644">
        <v>1562922.0351978533</v>
      </c>
      <c r="AN20" s="644">
        <v>15479.99</v>
      </c>
      <c r="AO20" s="644">
        <v>1.5629220351978534</v>
      </c>
      <c r="AR20" s="632">
        <v>44847.551571000004</v>
      </c>
      <c r="AS20" s="632">
        <v>36000</v>
      </c>
      <c r="AT20" s="632">
        <v>0</v>
      </c>
      <c r="AU20" s="632">
        <v>0</v>
      </c>
      <c r="AV20" s="632">
        <v>8847.551571</v>
      </c>
      <c r="AW20" s="632">
        <v>0</v>
      </c>
      <c r="AX20" s="632">
        <v>0</v>
      </c>
      <c r="AY20" s="632">
        <v>0</v>
      </c>
      <c r="AZ20" s="632">
        <v>0</v>
      </c>
      <c r="BC20" s="633" t="s">
        <v>1</v>
      </c>
      <c r="BD20" s="642">
        <v>7.5821951271799994</v>
      </c>
      <c r="BE20" s="642">
        <v>0</v>
      </c>
      <c r="BF20" s="642">
        <v>0</v>
      </c>
      <c r="BG20" s="642">
        <v>0</v>
      </c>
      <c r="BH20" s="642">
        <v>7.5821951271799994</v>
      </c>
      <c r="BI20" s="642">
        <v>0</v>
      </c>
      <c r="BJ20" s="642">
        <v>0</v>
      </c>
      <c r="BK20" s="642">
        <v>0</v>
      </c>
      <c r="BL20" s="642">
        <v>0</v>
      </c>
    </row>
    <row r="21" spans="1:64">
      <c r="A21" s="620"/>
      <c r="B21" s="633">
        <v>7</v>
      </c>
      <c r="E21" s="633" t="s">
        <v>2</v>
      </c>
      <c r="F21" s="635"/>
      <c r="G21" s="635"/>
      <c r="H21" s="635"/>
      <c r="I21" s="635"/>
      <c r="J21" s="635"/>
      <c r="K21" s="635"/>
      <c r="L21" s="635"/>
      <c r="M21" s="635"/>
      <c r="N21" s="635"/>
      <c r="O21" s="635"/>
      <c r="P21" s="635"/>
      <c r="Q21" s="635"/>
      <c r="T21" s="637"/>
      <c r="U21" s="643">
        <v>2.0019065776930134E-2</v>
      </c>
      <c r="V21" s="637"/>
      <c r="W21" s="638"/>
      <c r="X21" s="637"/>
      <c r="Y21" s="637"/>
      <c r="Z21" s="639"/>
      <c r="AA21" s="639"/>
      <c r="AB21" s="639"/>
      <c r="AC21" s="640"/>
      <c r="AD21" s="637"/>
      <c r="AE21" s="637"/>
      <c r="AF21" s="637"/>
      <c r="AG21" s="638"/>
      <c r="AK21" s="633"/>
      <c r="AL21" s="633" t="s">
        <v>2</v>
      </c>
      <c r="AM21" s="645">
        <v>1604384.1554601134</v>
      </c>
      <c r="AN21" s="645">
        <v>15977.683333333334</v>
      </c>
      <c r="AO21" s="644">
        <v>1.6043841554601135</v>
      </c>
      <c r="AR21" s="632">
        <v>25264.547549999999</v>
      </c>
      <c r="AS21" s="632">
        <v>18990</v>
      </c>
      <c r="AT21" s="632">
        <v>0</v>
      </c>
      <c r="AU21" s="632">
        <v>0</v>
      </c>
      <c r="AV21" s="632">
        <v>6274.5475500000002</v>
      </c>
      <c r="AW21" s="632">
        <v>0</v>
      </c>
      <c r="AX21" s="632">
        <v>0</v>
      </c>
      <c r="AY21" s="632">
        <v>0</v>
      </c>
      <c r="AZ21" s="632">
        <v>0</v>
      </c>
      <c r="BC21" s="633" t="s">
        <v>2</v>
      </c>
      <c r="BD21" s="642">
        <v>4.0027445813</v>
      </c>
      <c r="BE21" s="642">
        <v>0</v>
      </c>
      <c r="BF21" s="642">
        <v>0</v>
      </c>
      <c r="BG21" s="642">
        <v>0</v>
      </c>
      <c r="BH21" s="642">
        <v>4.0027445813</v>
      </c>
      <c r="BI21" s="642">
        <v>0</v>
      </c>
      <c r="BJ21" s="642">
        <v>0</v>
      </c>
      <c r="BK21" s="642">
        <v>0</v>
      </c>
      <c r="BL21" s="642">
        <v>0</v>
      </c>
    </row>
    <row r="22" spans="1:64">
      <c r="A22" s="620"/>
      <c r="B22" s="633">
        <v>8</v>
      </c>
      <c r="E22" s="633" t="s">
        <v>3</v>
      </c>
      <c r="F22" s="635"/>
      <c r="G22" s="635"/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T22" s="637"/>
      <c r="U22" s="643">
        <v>-5.7591623036648998E-2</v>
      </c>
      <c r="V22" s="637"/>
      <c r="W22" s="638"/>
      <c r="X22" s="637"/>
      <c r="Y22" s="637"/>
      <c r="Z22" s="639"/>
      <c r="AA22" s="639"/>
      <c r="AB22" s="639"/>
      <c r="AC22" s="640"/>
      <c r="AD22" s="637"/>
      <c r="AE22" s="637"/>
      <c r="AF22" s="637"/>
      <c r="AG22" s="638"/>
      <c r="AK22" s="633"/>
      <c r="AL22" s="633" t="s">
        <v>3</v>
      </c>
      <c r="AM22" s="645">
        <v>1488721.8020057764</v>
      </c>
      <c r="AN22" s="645">
        <v>15205.093333333332</v>
      </c>
      <c r="AO22" s="644">
        <v>1.4887218020057764</v>
      </c>
      <c r="AR22" s="632">
        <v>116376.960542</v>
      </c>
      <c r="AS22" s="632">
        <v>109975</v>
      </c>
      <c r="AT22" s="632">
        <v>0</v>
      </c>
      <c r="AU22" s="632">
        <v>0</v>
      </c>
      <c r="AV22" s="632">
        <v>6401.9605419999998</v>
      </c>
      <c r="AW22" s="632">
        <v>0</v>
      </c>
      <c r="AX22" s="632">
        <v>0</v>
      </c>
      <c r="AY22" s="632">
        <v>0</v>
      </c>
      <c r="AZ22" s="632">
        <v>0</v>
      </c>
      <c r="BC22" s="633" t="s">
        <v>3</v>
      </c>
      <c r="BD22" s="642">
        <v>43.445421793500003</v>
      </c>
      <c r="BE22" s="642">
        <v>36.116865912999998</v>
      </c>
      <c r="BF22" s="642">
        <v>0</v>
      </c>
      <c r="BG22" s="642">
        <v>0</v>
      </c>
      <c r="BH22" s="642">
        <v>7.3285558804999997</v>
      </c>
      <c r="BI22" s="642">
        <v>0</v>
      </c>
      <c r="BJ22" s="642">
        <v>0</v>
      </c>
      <c r="BK22" s="642">
        <v>0</v>
      </c>
      <c r="BL22" s="642">
        <v>0</v>
      </c>
    </row>
    <row r="23" spans="1:64">
      <c r="A23" s="620"/>
      <c r="B23" s="633">
        <v>9</v>
      </c>
      <c r="D23" s="633">
        <v>2015</v>
      </c>
      <c r="E23" s="633" t="s">
        <v>4</v>
      </c>
      <c r="F23" s="635"/>
      <c r="G23" s="635"/>
      <c r="H23" s="635"/>
      <c r="I23" s="635"/>
      <c r="J23" s="635"/>
      <c r="K23" s="635"/>
      <c r="L23" s="635"/>
      <c r="M23" s="635"/>
      <c r="N23" s="635"/>
      <c r="O23" s="635"/>
      <c r="P23" s="635"/>
      <c r="Q23" s="635"/>
      <c r="T23" s="637"/>
      <c r="U23" s="643">
        <v>-7.2164948453608213E-2</v>
      </c>
      <c r="V23" s="637"/>
      <c r="W23" s="638"/>
      <c r="X23" s="637"/>
      <c r="Y23" s="637"/>
      <c r="Z23" s="639"/>
      <c r="AA23" s="639"/>
      <c r="AB23" s="639"/>
      <c r="AC23" s="640"/>
      <c r="AD23" s="637"/>
      <c r="AE23" s="637"/>
      <c r="AF23" s="637"/>
      <c r="AG23" s="638"/>
      <c r="AK23" s="633">
        <v>2015</v>
      </c>
      <c r="AL23" s="633" t="s">
        <v>4</v>
      </c>
      <c r="AM23" s="645">
        <v>1351616.1907258832</v>
      </c>
      <c r="AN23" s="645">
        <v>14012.300000000001</v>
      </c>
      <c r="AO23" s="644">
        <v>1.3516161907258832</v>
      </c>
      <c r="AR23" s="632">
        <v>28591.676207</v>
      </c>
      <c r="AS23" s="632">
        <v>26204</v>
      </c>
      <c r="AT23" s="632">
        <v>384.16300000000001</v>
      </c>
      <c r="AU23" s="632">
        <v>0</v>
      </c>
      <c r="AV23" s="632">
        <v>2003.513207</v>
      </c>
      <c r="AW23" s="632">
        <v>0</v>
      </c>
      <c r="AX23" s="632">
        <v>0</v>
      </c>
      <c r="AY23" s="632">
        <v>0</v>
      </c>
      <c r="AZ23" s="632">
        <v>0</v>
      </c>
      <c r="BB23" s="641">
        <v>2015</v>
      </c>
      <c r="BC23" s="633" t="s">
        <v>4</v>
      </c>
      <c r="BD23" s="642">
        <v>111.67034445900001</v>
      </c>
      <c r="BE23" s="642">
        <v>108.214667057</v>
      </c>
      <c r="BF23" s="642">
        <v>0</v>
      </c>
      <c r="BG23" s="642">
        <v>0</v>
      </c>
      <c r="BH23" s="642">
        <v>3.4556774020000001</v>
      </c>
      <c r="BI23" s="642">
        <v>0</v>
      </c>
      <c r="BJ23" s="642">
        <v>0</v>
      </c>
      <c r="BK23" s="642">
        <v>0</v>
      </c>
      <c r="BL23" s="642">
        <v>0</v>
      </c>
    </row>
    <row r="24" spans="1:64">
      <c r="A24" s="620"/>
      <c r="B24" s="633">
        <v>10</v>
      </c>
      <c r="E24" s="633" t="s">
        <v>1</v>
      </c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  <c r="T24" s="637"/>
      <c r="U24" s="643">
        <v>-4.4624137273387876E-2</v>
      </c>
      <c r="V24" s="637"/>
      <c r="W24" s="638"/>
      <c r="X24" s="637"/>
      <c r="Y24" s="637"/>
      <c r="Z24" s="639"/>
      <c r="AA24" s="639"/>
      <c r="AB24" s="639"/>
      <c r="AC24" s="640"/>
      <c r="AD24" s="637"/>
      <c r="AE24" s="637"/>
      <c r="AF24" s="637"/>
      <c r="AG24" s="638"/>
      <c r="AK24" s="633"/>
      <c r="AL24" s="633" t="s">
        <v>1</v>
      </c>
      <c r="AM24" s="645">
        <v>1314631.231687</v>
      </c>
      <c r="AN24" s="645">
        <v>13503.353333333333</v>
      </c>
      <c r="AO24" s="644">
        <v>1.3146312316869999</v>
      </c>
      <c r="AR24" s="632">
        <v>51162.260539000003</v>
      </c>
      <c r="AS24" s="632">
        <v>21801.5</v>
      </c>
      <c r="AT24" s="632">
        <v>361.58</v>
      </c>
      <c r="AU24" s="632">
        <v>0</v>
      </c>
      <c r="AV24" s="632">
        <v>28999.180539000001</v>
      </c>
      <c r="AW24" s="632">
        <v>0</v>
      </c>
      <c r="AX24" s="632">
        <v>0</v>
      </c>
      <c r="AY24" s="632">
        <v>0</v>
      </c>
      <c r="AZ24" s="632">
        <v>0</v>
      </c>
      <c r="BC24" s="633" t="s">
        <v>1</v>
      </c>
      <c r="BD24" s="642">
        <v>178.86238443400001</v>
      </c>
      <c r="BE24" s="642">
        <v>176.59221873600001</v>
      </c>
      <c r="BF24" s="642">
        <v>0</v>
      </c>
      <c r="BG24" s="642">
        <v>0</v>
      </c>
      <c r="BH24" s="642">
        <v>2.270165698</v>
      </c>
      <c r="BI24" s="642">
        <v>0</v>
      </c>
      <c r="BJ24" s="642">
        <v>0</v>
      </c>
      <c r="BK24" s="642">
        <v>0</v>
      </c>
      <c r="BL24" s="642">
        <v>0</v>
      </c>
    </row>
    <row r="25" spans="1:64">
      <c r="A25" s="620"/>
      <c r="B25" s="633">
        <v>11</v>
      </c>
      <c r="E25" s="633" t="s">
        <v>2</v>
      </c>
      <c r="F25" s="635"/>
      <c r="G25" s="635"/>
      <c r="H25" s="635"/>
      <c r="I25" s="635"/>
      <c r="J25" s="635"/>
      <c r="K25" s="635"/>
      <c r="L25" s="635"/>
      <c r="M25" s="635"/>
      <c r="N25" s="635"/>
      <c r="O25" s="635"/>
      <c r="P25" s="635"/>
      <c r="Q25" s="635"/>
      <c r="T25" s="637"/>
      <c r="U25" s="643">
        <v>1.3480925175392233E-2</v>
      </c>
      <c r="V25" s="637"/>
      <c r="W25" s="638"/>
      <c r="X25" s="637"/>
      <c r="Y25" s="637"/>
      <c r="Z25" s="639"/>
      <c r="AA25" s="639"/>
      <c r="AB25" s="639"/>
      <c r="AC25" s="640"/>
      <c r="AD25" s="637"/>
      <c r="AE25" s="637"/>
      <c r="AF25" s="637"/>
      <c r="AG25" s="638"/>
      <c r="AK25" s="633"/>
      <c r="AL25" s="633" t="s">
        <v>2</v>
      </c>
      <c r="AM25" s="645">
        <v>1293298.8564495067</v>
      </c>
      <c r="AN25" s="645">
        <v>13565.906666666668</v>
      </c>
      <c r="AO25" s="644">
        <v>1.2932988564495067</v>
      </c>
      <c r="AR25" s="632">
        <v>34028.592978000001</v>
      </c>
      <c r="AS25" s="632">
        <v>23760.1</v>
      </c>
      <c r="AT25" s="632">
        <v>152.78</v>
      </c>
      <c r="AU25" s="632">
        <v>0</v>
      </c>
      <c r="AV25" s="632">
        <v>10115.712978</v>
      </c>
      <c r="AW25" s="632">
        <v>0</v>
      </c>
      <c r="AX25" s="632">
        <v>0</v>
      </c>
      <c r="AY25" s="632">
        <v>0</v>
      </c>
      <c r="AZ25" s="632">
        <v>0</v>
      </c>
      <c r="BC25" s="633" t="s">
        <v>2</v>
      </c>
      <c r="BD25" s="642">
        <v>123.16490325380001</v>
      </c>
      <c r="BE25" s="642">
        <v>121.35665179999999</v>
      </c>
      <c r="BF25" s="642">
        <v>0.50185936500000006</v>
      </c>
      <c r="BG25" s="642">
        <v>0</v>
      </c>
      <c r="BH25" s="642">
        <v>1.3063920888</v>
      </c>
      <c r="BI25" s="642">
        <v>0</v>
      </c>
      <c r="BJ25" s="642">
        <v>0</v>
      </c>
      <c r="BK25" s="642">
        <v>0</v>
      </c>
      <c r="BL25" s="642">
        <v>0</v>
      </c>
    </row>
    <row r="26" spans="1:64">
      <c r="A26" s="620"/>
      <c r="B26" s="633">
        <v>12</v>
      </c>
      <c r="E26" s="633" t="s">
        <v>3</v>
      </c>
      <c r="F26" s="635"/>
      <c r="G26" s="635"/>
      <c r="H26" s="635"/>
      <c r="I26" s="635"/>
      <c r="J26" s="635"/>
      <c r="K26" s="635"/>
      <c r="L26" s="635"/>
      <c r="M26" s="635"/>
      <c r="N26" s="635"/>
      <c r="O26" s="635"/>
      <c r="P26" s="635"/>
      <c r="Q26" s="635"/>
      <c r="T26" s="637"/>
      <c r="U26" s="643">
        <v>-8.9699788420150028E-4</v>
      </c>
      <c r="V26" s="637"/>
      <c r="W26" s="638"/>
      <c r="X26" s="637"/>
      <c r="Y26" s="637"/>
      <c r="Z26" s="639"/>
      <c r="AA26" s="639"/>
      <c r="AB26" s="639"/>
      <c r="AC26" s="640"/>
      <c r="AD26" s="637"/>
      <c r="AE26" s="637"/>
      <c r="AF26" s="637"/>
      <c r="AG26" s="638"/>
      <c r="AK26" s="633"/>
      <c r="AL26" s="633" t="s">
        <v>3</v>
      </c>
      <c r="AM26" s="645">
        <v>1278002.5378152067</v>
      </c>
      <c r="AN26" s="645">
        <v>12714.486666666666</v>
      </c>
      <c r="AO26" s="644">
        <v>1.2780025378152067</v>
      </c>
      <c r="AR26" s="632">
        <v>9021.3984779999992</v>
      </c>
      <c r="AS26" s="632">
        <v>0</v>
      </c>
      <c r="AT26" s="632">
        <v>38.549999999999997</v>
      </c>
      <c r="AU26" s="632">
        <v>0</v>
      </c>
      <c r="AV26" s="632">
        <v>8982.8484779999999</v>
      </c>
      <c r="AW26" s="632">
        <v>0</v>
      </c>
      <c r="AX26" s="632">
        <v>0</v>
      </c>
      <c r="AY26" s="632">
        <v>0</v>
      </c>
      <c r="AZ26" s="632">
        <v>0</v>
      </c>
      <c r="BC26" s="633" t="s">
        <v>3</v>
      </c>
      <c r="BD26" s="642">
        <v>132.67615328570002</v>
      </c>
      <c r="BE26" s="642">
        <v>109.23099669600001</v>
      </c>
      <c r="BF26" s="642">
        <v>0</v>
      </c>
      <c r="BG26" s="642">
        <v>0</v>
      </c>
      <c r="BH26" s="642">
        <v>23.445156589700005</v>
      </c>
      <c r="BI26" s="642">
        <v>0</v>
      </c>
      <c r="BJ26" s="642">
        <v>0</v>
      </c>
      <c r="BK26" s="642">
        <v>0</v>
      </c>
      <c r="BL26" s="642">
        <v>0</v>
      </c>
    </row>
    <row r="27" spans="1:64">
      <c r="A27" s="633">
        <v>2012</v>
      </c>
      <c r="B27" s="633">
        <v>1</v>
      </c>
      <c r="D27" s="633">
        <v>2016</v>
      </c>
      <c r="E27" s="633" t="s">
        <v>4</v>
      </c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U27" s="643">
        <v>-9.8553835828490977E-3</v>
      </c>
      <c r="AI27" s="646">
        <v>1992546.8359020001</v>
      </c>
      <c r="AJ27" s="646">
        <v>20445.080000000002</v>
      </c>
      <c r="AK27" s="633">
        <v>2016</v>
      </c>
      <c r="AL27" s="633" t="s">
        <v>4</v>
      </c>
      <c r="AM27" s="644">
        <v>1401868.4002130434</v>
      </c>
      <c r="AN27" s="644">
        <v>11714.455500000002</v>
      </c>
      <c r="AO27" s="644">
        <v>1.4018684002130435</v>
      </c>
      <c r="AP27" s="647"/>
      <c r="AQ27" s="633"/>
      <c r="AR27" s="634">
        <v>4711.7539200000001</v>
      </c>
      <c r="AS27" s="634">
        <v>0</v>
      </c>
      <c r="AT27" s="632">
        <v>5</v>
      </c>
      <c r="AU27" s="632">
        <v>0</v>
      </c>
      <c r="AV27" s="632">
        <v>4706.7539200000001</v>
      </c>
      <c r="AW27" s="632">
        <v>0</v>
      </c>
      <c r="AX27" s="632">
        <v>0</v>
      </c>
      <c r="AY27" s="632">
        <v>0</v>
      </c>
      <c r="AZ27" s="632">
        <v>0</v>
      </c>
      <c r="BB27" s="641">
        <v>2016</v>
      </c>
      <c r="BC27" s="633" t="s">
        <v>4</v>
      </c>
      <c r="BD27" s="642">
        <v>49.58825439444999</v>
      </c>
      <c r="BE27" s="642">
        <v>41.229116351000002</v>
      </c>
      <c r="BF27" s="642">
        <v>0</v>
      </c>
      <c r="BG27" s="642">
        <v>0</v>
      </c>
      <c r="BH27" s="642">
        <v>8.3591380434499989</v>
      </c>
      <c r="BI27" s="642">
        <v>0</v>
      </c>
      <c r="BJ27" s="642">
        <v>0</v>
      </c>
      <c r="BK27" s="642">
        <v>0</v>
      </c>
      <c r="BL27" s="642">
        <v>0</v>
      </c>
    </row>
    <row r="28" spans="1:64">
      <c r="B28" s="633">
        <v>2</v>
      </c>
      <c r="E28" s="633" t="s">
        <v>1</v>
      </c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U28" s="643">
        <v>-5.9465642976535005E-3</v>
      </c>
      <c r="AI28" s="646">
        <v>2112021.6651380002</v>
      </c>
      <c r="AJ28" s="646">
        <v>20802.669999999998</v>
      </c>
      <c r="AK28" s="633"/>
      <c r="AL28" s="633" t="s">
        <v>1</v>
      </c>
      <c r="AM28" s="644">
        <v>1336554.5729648233</v>
      </c>
      <c r="AN28" s="644">
        <v>11118.029999999999</v>
      </c>
      <c r="AO28" s="644">
        <v>1.3365545729648234</v>
      </c>
      <c r="AP28" s="647"/>
      <c r="AQ28" s="633"/>
      <c r="AR28" s="634">
        <v>2642.2874200000001</v>
      </c>
      <c r="AS28" s="634">
        <v>0</v>
      </c>
      <c r="AT28" s="632">
        <v>0</v>
      </c>
      <c r="AU28" s="632">
        <v>0</v>
      </c>
      <c r="AV28" s="632">
        <v>2642.2874200000001</v>
      </c>
      <c r="AW28" s="632">
        <v>0</v>
      </c>
      <c r="AX28" s="632">
        <v>0</v>
      </c>
      <c r="AY28" s="632">
        <v>0</v>
      </c>
      <c r="AZ28" s="632">
        <v>0</v>
      </c>
      <c r="BC28" s="633" t="s">
        <v>1</v>
      </c>
      <c r="BD28" s="642">
        <v>49.027555010330005</v>
      </c>
      <c r="BE28" s="642">
        <v>44.137799520000002</v>
      </c>
      <c r="BF28" s="642">
        <v>0</v>
      </c>
      <c r="BG28" s="642">
        <v>0</v>
      </c>
      <c r="BH28" s="642">
        <v>4.8897554903299998</v>
      </c>
      <c r="BI28" s="642">
        <v>0</v>
      </c>
      <c r="BJ28" s="642">
        <v>0</v>
      </c>
      <c r="BK28" s="642">
        <v>0</v>
      </c>
      <c r="BL28" s="642">
        <v>0</v>
      </c>
    </row>
    <row r="29" spans="1:64">
      <c r="B29" s="633">
        <v>3</v>
      </c>
      <c r="E29" s="633" t="s">
        <v>2</v>
      </c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U29" s="643">
        <v>-1.4858160965939282E-2</v>
      </c>
      <c r="AI29" s="646">
        <v>2025990.791765</v>
      </c>
      <c r="AJ29" s="646">
        <v>21527.59</v>
      </c>
      <c r="AK29" s="633"/>
      <c r="AL29" s="633" t="s">
        <v>2</v>
      </c>
      <c r="AM29" s="645">
        <v>1431667.6238886667</v>
      </c>
      <c r="AN29" s="645">
        <v>12229.036666666667</v>
      </c>
      <c r="AO29" s="644">
        <v>1.4316676238886668</v>
      </c>
      <c r="AP29" s="648"/>
      <c r="AR29" s="646">
        <v>3014.6927069999997</v>
      </c>
      <c r="AS29" s="646">
        <v>0</v>
      </c>
      <c r="AT29" s="632">
        <v>179.6</v>
      </c>
      <c r="AU29" s="632">
        <v>0</v>
      </c>
      <c r="AV29" s="632">
        <v>2835.0927069999998</v>
      </c>
      <c r="AW29" s="632">
        <v>0</v>
      </c>
      <c r="AX29" s="632">
        <v>0</v>
      </c>
      <c r="AY29" s="632">
        <v>0</v>
      </c>
      <c r="AZ29" s="632">
        <v>0</v>
      </c>
      <c r="BC29" s="633" t="s">
        <v>2</v>
      </c>
      <c r="BD29" s="642">
        <v>57.90175725297</v>
      </c>
      <c r="BE29" s="642">
        <v>25.368722549999998</v>
      </c>
      <c r="BF29" s="642">
        <v>0</v>
      </c>
      <c r="BG29" s="642">
        <v>0</v>
      </c>
      <c r="BH29" s="642">
        <v>32.533034702969992</v>
      </c>
      <c r="BI29" s="642">
        <v>0</v>
      </c>
      <c r="BJ29" s="642">
        <v>0</v>
      </c>
      <c r="BK29" s="642">
        <v>0</v>
      </c>
      <c r="BL29" s="642">
        <v>0</v>
      </c>
    </row>
    <row r="30" spans="1:64">
      <c r="B30" s="633">
        <v>4</v>
      </c>
      <c r="E30" s="633" t="s">
        <v>3</v>
      </c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U30" s="643">
        <v>-4.7794622564752975E-3</v>
      </c>
      <c r="AI30" s="646">
        <v>1907907.080781</v>
      </c>
      <c r="AJ30" s="646">
        <v>20317.440569196428</v>
      </c>
      <c r="AK30" s="633"/>
      <c r="AL30" s="633" t="s">
        <v>3</v>
      </c>
      <c r="AM30" s="645">
        <v>1389489.1451171099</v>
      </c>
      <c r="AN30" s="645">
        <v>11227.19</v>
      </c>
      <c r="AO30" s="644">
        <v>1.3894891451171099</v>
      </c>
      <c r="AP30" s="648"/>
      <c r="AR30" s="646">
        <v>4094.4600030000001</v>
      </c>
      <c r="AS30" s="646">
        <v>0</v>
      </c>
      <c r="AT30" s="632">
        <v>96.07</v>
      </c>
      <c r="AU30" s="632">
        <v>0</v>
      </c>
      <c r="AV30" s="632">
        <v>3998.390003</v>
      </c>
      <c r="AW30" s="632">
        <v>0</v>
      </c>
      <c r="AX30" s="632">
        <v>0</v>
      </c>
      <c r="AY30" s="632">
        <v>0</v>
      </c>
      <c r="AZ30" s="632">
        <v>0</v>
      </c>
      <c r="BC30" s="633" t="s">
        <v>3</v>
      </c>
      <c r="BD30" s="642">
        <v>192.16682647488</v>
      </c>
      <c r="BE30" s="642">
        <v>188.901962803</v>
      </c>
      <c r="BF30" s="642">
        <v>0</v>
      </c>
      <c r="BG30" s="642">
        <v>0</v>
      </c>
      <c r="BH30" s="642">
        <v>3.2648636718799997</v>
      </c>
      <c r="BI30" s="642">
        <v>0</v>
      </c>
      <c r="BJ30" s="642">
        <v>0</v>
      </c>
      <c r="BK30" s="642">
        <v>0</v>
      </c>
      <c r="BL30" s="642">
        <v>0</v>
      </c>
    </row>
    <row r="31" spans="1:64">
      <c r="B31" s="633">
        <v>5</v>
      </c>
      <c r="D31" s="633">
        <v>2017</v>
      </c>
      <c r="E31" s="633" t="s">
        <v>4</v>
      </c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U31" s="643">
        <v>4.2248481083915213E-3</v>
      </c>
      <c r="AI31" s="646">
        <v>1830858.2388869999</v>
      </c>
      <c r="AJ31" s="646">
        <v>20210.146993885868</v>
      </c>
      <c r="AK31" s="633">
        <v>2017</v>
      </c>
      <c r="AL31" s="633" t="s">
        <v>4</v>
      </c>
      <c r="AM31" s="645">
        <v>1465502.8438777402</v>
      </c>
      <c r="AN31" s="645">
        <v>12346.330000000002</v>
      </c>
      <c r="AO31" s="644">
        <v>1.4655028438777402</v>
      </c>
      <c r="AP31" s="648"/>
      <c r="AR31" s="646">
        <v>4660.095961</v>
      </c>
      <c r="AS31" s="646">
        <v>0.52500000000000002</v>
      </c>
      <c r="AT31" s="632">
        <v>34.06</v>
      </c>
      <c r="AU31" s="632">
        <v>0</v>
      </c>
      <c r="AV31" s="632">
        <v>4625.510961</v>
      </c>
      <c r="AW31" s="632">
        <v>0</v>
      </c>
      <c r="AX31" s="632">
        <v>0</v>
      </c>
      <c r="AY31" s="632">
        <v>0</v>
      </c>
      <c r="AZ31" s="632">
        <v>0</v>
      </c>
      <c r="BB31" s="641">
        <v>2017</v>
      </c>
      <c r="BC31" s="633" t="s">
        <v>4</v>
      </c>
      <c r="BD31" s="642">
        <v>138.29859065861999</v>
      </c>
      <c r="BE31" s="642">
        <v>133.28190280199999</v>
      </c>
      <c r="BF31" s="642">
        <v>0</v>
      </c>
      <c r="BG31" s="642">
        <v>0</v>
      </c>
      <c r="BH31" s="642">
        <v>5.0166878566199991</v>
      </c>
      <c r="BI31" s="642">
        <v>0</v>
      </c>
      <c r="BJ31" s="642">
        <v>0</v>
      </c>
      <c r="BK31" s="642">
        <v>0</v>
      </c>
      <c r="BL31" s="642">
        <v>0</v>
      </c>
    </row>
    <row r="32" spans="1:64">
      <c r="B32" s="633">
        <v>6</v>
      </c>
      <c r="E32" s="633" t="s">
        <v>1</v>
      </c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U32" s="643">
        <v>-6.8031615191933792E-2</v>
      </c>
      <c r="AI32" s="646">
        <v>1895195.4677919999</v>
      </c>
      <c r="AJ32" s="646">
        <v>19042.259999999998</v>
      </c>
      <c r="AK32" s="633"/>
      <c r="AL32" s="633" t="s">
        <v>1</v>
      </c>
      <c r="AM32" s="645">
        <v>1494463.8150000002</v>
      </c>
      <c r="AN32" s="645">
        <v>12790.54</v>
      </c>
      <c r="AO32" s="644">
        <v>1.4944638150000003</v>
      </c>
      <c r="AP32" s="648"/>
      <c r="AR32" s="646">
        <v>42079.855992999997</v>
      </c>
      <c r="AS32" s="646">
        <v>0</v>
      </c>
      <c r="AT32" s="632">
        <v>0</v>
      </c>
      <c r="AU32" s="632">
        <v>0</v>
      </c>
      <c r="AV32" s="632">
        <v>42079.855992999997</v>
      </c>
      <c r="AW32" s="632">
        <v>0</v>
      </c>
      <c r="AX32" s="632">
        <v>0</v>
      </c>
      <c r="AY32" s="632">
        <v>0</v>
      </c>
      <c r="AZ32" s="632">
        <v>0</v>
      </c>
      <c r="BC32" s="633" t="s">
        <v>1</v>
      </c>
      <c r="BD32" s="642">
        <v>367.95641503162</v>
      </c>
      <c r="BE32" s="642">
        <v>360.73822877200001</v>
      </c>
      <c r="BF32" s="642">
        <v>0</v>
      </c>
      <c r="BG32" s="642">
        <v>0</v>
      </c>
      <c r="BH32" s="642">
        <v>7.2181862596200004</v>
      </c>
      <c r="BI32" s="642">
        <v>0</v>
      </c>
      <c r="BJ32" s="642">
        <v>0</v>
      </c>
      <c r="BK32" s="642">
        <v>0</v>
      </c>
      <c r="BL32" s="642">
        <v>0</v>
      </c>
    </row>
    <row r="33" spans="1:64">
      <c r="B33" s="633">
        <v>7</v>
      </c>
      <c r="E33" s="633" t="s">
        <v>2</v>
      </c>
      <c r="F33" s="635"/>
      <c r="G33" s="635"/>
      <c r="H33" s="635"/>
      <c r="I33" s="635"/>
      <c r="J33" s="635"/>
      <c r="K33" s="635"/>
      <c r="L33" s="635"/>
      <c r="M33" s="635"/>
      <c r="N33" s="635"/>
      <c r="O33" s="635"/>
      <c r="P33" s="635"/>
      <c r="Q33" s="635"/>
      <c r="U33" s="643">
        <v>-8.8969609031983365E-2</v>
      </c>
      <c r="AI33" s="646">
        <v>1934876.252257</v>
      </c>
      <c r="AJ33" s="646">
        <v>20331.080000000002</v>
      </c>
      <c r="AK33" s="633"/>
      <c r="AL33" s="633" t="s">
        <v>2</v>
      </c>
      <c r="AM33" s="645">
        <v>1827695.7456813334</v>
      </c>
      <c r="AN33" s="645">
        <v>15215.26</v>
      </c>
      <c r="AO33" s="644">
        <v>1.8276957456813334</v>
      </c>
      <c r="AP33" s="648"/>
      <c r="AR33" s="646">
        <v>749.80793500000004</v>
      </c>
      <c r="AS33" s="646">
        <v>0</v>
      </c>
      <c r="AT33" s="632">
        <v>0</v>
      </c>
      <c r="AU33" s="632">
        <v>0</v>
      </c>
      <c r="AV33" s="632">
        <v>749.80793500000004</v>
      </c>
      <c r="AW33" s="632">
        <v>0</v>
      </c>
      <c r="AX33" s="632">
        <v>0</v>
      </c>
      <c r="AY33" s="632">
        <v>0</v>
      </c>
      <c r="AZ33" s="632">
        <v>0</v>
      </c>
      <c r="BC33" s="633" t="s">
        <v>2</v>
      </c>
      <c r="BD33" s="642">
        <v>208.48067950853999</v>
      </c>
      <c r="BE33" s="642">
        <v>199.08707320799999</v>
      </c>
      <c r="BF33" s="642">
        <v>3.2370898399999994</v>
      </c>
      <c r="BG33" s="642">
        <v>0</v>
      </c>
      <c r="BH33" s="642">
        <v>6.1565164605400007</v>
      </c>
      <c r="BI33" s="642">
        <v>0</v>
      </c>
      <c r="BJ33" s="642">
        <v>0</v>
      </c>
      <c r="BK33" s="642">
        <v>0</v>
      </c>
      <c r="BL33" s="642">
        <v>0</v>
      </c>
    </row>
    <row r="34" spans="1:64">
      <c r="B34" s="633">
        <v>8</v>
      </c>
      <c r="E34" s="633" t="s">
        <v>3</v>
      </c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  <c r="U34" s="643">
        <v>-6.8417523423003779E-2</v>
      </c>
      <c r="Y34" s="635">
        <v>6.4353448859408289</v>
      </c>
      <c r="Z34" s="635">
        <v>2.25908594182911</v>
      </c>
      <c r="AA34" s="635">
        <v>0.12121086633985328</v>
      </c>
      <c r="AB34" s="635">
        <v>4.0550480777718656</v>
      </c>
      <c r="AI34" s="646">
        <v>1772698.925853</v>
      </c>
      <c r="AJ34" s="646">
        <v>19020.02</v>
      </c>
      <c r="AK34" s="633"/>
      <c r="AL34" s="633" t="s">
        <v>3</v>
      </c>
      <c r="AM34" s="645">
        <v>2333055.7100629997</v>
      </c>
      <c r="AN34" s="645">
        <v>21437.296666666665</v>
      </c>
      <c r="AO34" s="644">
        <v>2.3330557100629998</v>
      </c>
      <c r="AP34" s="648"/>
      <c r="AR34" s="646">
        <v>50707.588350999999</v>
      </c>
      <c r="AS34" s="646">
        <v>0</v>
      </c>
      <c r="AT34" s="632">
        <v>0</v>
      </c>
      <c r="AU34" s="632">
        <v>0</v>
      </c>
      <c r="AV34" s="632">
        <v>50707.588350999999</v>
      </c>
      <c r="AW34" s="632">
        <v>0</v>
      </c>
      <c r="AX34" s="632">
        <v>0</v>
      </c>
      <c r="AY34" s="632">
        <v>0</v>
      </c>
      <c r="AZ34" s="632">
        <v>0</v>
      </c>
      <c r="BC34" s="633" t="s">
        <v>3</v>
      </c>
      <c r="BD34" s="642">
        <v>138.41560539622</v>
      </c>
      <c r="BE34" s="642">
        <v>79.438576671000007</v>
      </c>
      <c r="BF34" s="642">
        <v>0.91939395000000002</v>
      </c>
      <c r="BG34" s="642">
        <v>0</v>
      </c>
      <c r="BH34" s="642">
        <v>58.057634775219995</v>
      </c>
      <c r="BI34" s="642">
        <v>0</v>
      </c>
      <c r="BJ34" s="642">
        <v>0</v>
      </c>
      <c r="BK34" s="642">
        <v>0</v>
      </c>
      <c r="BL34" s="642">
        <v>0</v>
      </c>
    </row>
    <row r="35" spans="1:64">
      <c r="B35" s="633">
        <v>9</v>
      </c>
      <c r="D35" s="633">
        <v>2018</v>
      </c>
      <c r="E35" s="633" t="s">
        <v>4</v>
      </c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U35" s="643">
        <v>-7.6786498657128055E-2</v>
      </c>
      <c r="Y35" s="635">
        <v>10.234463713522389</v>
      </c>
      <c r="Z35" s="635">
        <v>5.9988656006208201</v>
      </c>
      <c r="AA35" s="635">
        <v>5.9886301393093588E-2</v>
      </c>
      <c r="AB35" s="635">
        <v>4.1757118115084761</v>
      </c>
      <c r="AI35" s="646">
        <v>1771543.9655210001</v>
      </c>
      <c r="AJ35" s="646">
        <v>17887.12</v>
      </c>
      <c r="AK35" s="633">
        <v>2018</v>
      </c>
      <c r="AL35" s="633" t="s">
        <v>4</v>
      </c>
      <c r="AM35" s="644">
        <v>2525018.970489</v>
      </c>
      <c r="AN35" s="644">
        <v>21057.726666666666</v>
      </c>
      <c r="AO35" s="644">
        <v>2.525018970489</v>
      </c>
      <c r="AP35" s="647"/>
      <c r="AR35" s="646">
        <v>30194.844937000002</v>
      </c>
      <c r="AS35" s="646">
        <v>0</v>
      </c>
      <c r="AT35" s="632">
        <v>0</v>
      </c>
      <c r="AU35" s="632">
        <v>0</v>
      </c>
      <c r="AV35" s="632">
        <v>30194.844937000002</v>
      </c>
      <c r="AW35" s="632">
        <v>0</v>
      </c>
      <c r="AX35" s="632">
        <v>0</v>
      </c>
      <c r="AY35" s="632">
        <v>0</v>
      </c>
      <c r="AZ35" s="632">
        <v>0</v>
      </c>
      <c r="BB35" s="641">
        <v>2018</v>
      </c>
      <c r="BC35" s="633" t="s">
        <v>4</v>
      </c>
      <c r="BD35" s="642">
        <v>41.998516095729997</v>
      </c>
      <c r="BE35" s="642">
        <v>24.342926350000003</v>
      </c>
      <c r="BF35" s="642">
        <v>2.6499999999999999E-2</v>
      </c>
      <c r="BG35" s="642">
        <v>0</v>
      </c>
      <c r="BH35" s="642">
        <v>17.629089745730003</v>
      </c>
      <c r="BI35" s="642">
        <v>0</v>
      </c>
      <c r="BJ35" s="642">
        <v>0</v>
      </c>
      <c r="BK35" s="642">
        <v>0</v>
      </c>
      <c r="BL35" s="642">
        <v>0</v>
      </c>
    </row>
    <row r="36" spans="1:64">
      <c r="B36" s="633">
        <v>10</v>
      </c>
      <c r="E36" s="633" t="s">
        <v>1</v>
      </c>
      <c r="F36" s="635"/>
      <c r="G36" s="635"/>
      <c r="H36" s="635"/>
      <c r="I36" s="635"/>
      <c r="J36" s="635"/>
      <c r="K36" s="635"/>
      <c r="L36" s="635"/>
      <c r="M36" s="635"/>
      <c r="N36" s="635"/>
      <c r="O36" s="635"/>
      <c r="P36" s="635"/>
      <c r="Q36" s="635"/>
      <c r="U36" s="643">
        <v>-1.3961780598452767E-2</v>
      </c>
      <c r="Y36" s="635">
        <v>10.900046913784328</v>
      </c>
      <c r="Z36" s="635">
        <v>7.9171014121965229</v>
      </c>
      <c r="AA36" s="635">
        <v>0.55182386656633209</v>
      </c>
      <c r="AB36" s="635">
        <v>2.4311216350214728</v>
      </c>
      <c r="AI36" s="646">
        <v>1660643.5295599999</v>
      </c>
      <c r="AJ36" s="646">
        <v>17709.400000000001</v>
      </c>
      <c r="AK36" s="633"/>
      <c r="AL36" s="633" t="s">
        <v>1</v>
      </c>
      <c r="AM36" s="644">
        <v>2480368.5312309996</v>
      </c>
      <c r="AN36" s="644">
        <v>19746.72</v>
      </c>
      <c r="AO36" s="644">
        <v>2.4803685312309995</v>
      </c>
      <c r="AP36" s="647"/>
      <c r="AR36" s="646">
        <v>665.29307400000005</v>
      </c>
      <c r="AS36" s="646">
        <v>0</v>
      </c>
      <c r="AT36" s="632">
        <v>0</v>
      </c>
      <c r="AU36" s="632">
        <v>0</v>
      </c>
      <c r="AV36" s="632">
        <v>665.29307400000005</v>
      </c>
      <c r="AW36" s="632">
        <v>0</v>
      </c>
      <c r="AX36" s="632">
        <v>0</v>
      </c>
      <c r="AY36" s="632">
        <v>0</v>
      </c>
      <c r="AZ36" s="632">
        <v>0</v>
      </c>
      <c r="BC36" s="633" t="s">
        <v>1</v>
      </c>
      <c r="BD36" s="642">
        <v>35.695572023600008</v>
      </c>
      <c r="BE36" s="642">
        <v>3.2093376</v>
      </c>
      <c r="BF36" s="642">
        <v>0.60509999999999997</v>
      </c>
      <c r="BG36" s="642">
        <v>0</v>
      </c>
      <c r="BH36" s="642">
        <v>31.881134423599999</v>
      </c>
      <c r="BI36" s="642">
        <v>0</v>
      </c>
      <c r="BJ36" s="642">
        <v>0</v>
      </c>
      <c r="BK36" s="642">
        <v>0</v>
      </c>
      <c r="BL36" s="642">
        <v>0</v>
      </c>
    </row>
    <row r="37" spans="1:64">
      <c r="B37" s="633">
        <v>11</v>
      </c>
      <c r="E37" s="633" t="s">
        <v>2</v>
      </c>
      <c r="F37" s="635"/>
      <c r="G37" s="635"/>
      <c r="H37" s="635"/>
      <c r="I37" s="635"/>
      <c r="J37" s="635"/>
      <c r="K37" s="635"/>
      <c r="L37" s="635"/>
      <c r="M37" s="635"/>
      <c r="N37" s="635"/>
      <c r="O37" s="635"/>
      <c r="P37" s="635"/>
      <c r="Q37" s="635"/>
      <c r="U37" s="643">
        <v>8.7407275877405599E-2</v>
      </c>
      <c r="Y37" s="635">
        <v>15.133609690901196</v>
      </c>
      <c r="Z37" s="635">
        <v>9.1330416873941616</v>
      </c>
      <c r="AA37" s="635">
        <v>0.98706618983555217</v>
      </c>
      <c r="AB37" s="635">
        <v>5.013501813671482</v>
      </c>
      <c r="AI37" s="646">
        <v>1588735.300978</v>
      </c>
      <c r="AJ37" s="646">
        <v>15596.634</v>
      </c>
      <c r="AK37" s="633"/>
      <c r="AL37" s="633" t="s">
        <v>2</v>
      </c>
      <c r="AM37" s="645">
        <v>2345104.0053903335</v>
      </c>
      <c r="AN37" s="645">
        <v>19645.556666666667</v>
      </c>
      <c r="AO37" s="644">
        <v>2.3451040053903336</v>
      </c>
      <c r="AP37" s="648"/>
      <c r="AR37" s="646">
        <v>424.30787900000001</v>
      </c>
      <c r="AS37" s="646">
        <v>0</v>
      </c>
      <c r="AT37" s="632">
        <v>0</v>
      </c>
      <c r="AU37" s="632">
        <v>0</v>
      </c>
      <c r="AV37" s="632">
        <v>424.30787900000001</v>
      </c>
      <c r="AW37" s="632">
        <v>0</v>
      </c>
      <c r="AX37" s="632">
        <v>0</v>
      </c>
      <c r="AY37" s="632">
        <v>0</v>
      </c>
      <c r="AZ37" s="632">
        <v>0</v>
      </c>
      <c r="BC37" s="633" t="s">
        <v>2</v>
      </c>
      <c r="BD37" s="642">
        <v>28.273984536899999</v>
      </c>
      <c r="BE37" s="642">
        <v>2.70987563</v>
      </c>
      <c r="BF37" s="642">
        <v>0</v>
      </c>
      <c r="BG37" s="642">
        <v>0</v>
      </c>
      <c r="BH37" s="642">
        <v>25.5641089069</v>
      </c>
      <c r="BI37" s="642">
        <v>0</v>
      </c>
      <c r="BJ37" s="642">
        <v>0</v>
      </c>
      <c r="BK37" s="642">
        <v>0</v>
      </c>
      <c r="BL37" s="642">
        <v>0</v>
      </c>
    </row>
    <row r="38" spans="1:64">
      <c r="B38" s="633">
        <v>12</v>
      </c>
      <c r="E38" s="633" t="s">
        <v>3</v>
      </c>
      <c r="F38" s="635"/>
      <c r="G38" s="635"/>
      <c r="H38" s="635"/>
      <c r="I38" s="635"/>
      <c r="J38" s="635"/>
      <c r="K38" s="635"/>
      <c r="L38" s="635"/>
      <c r="M38" s="635"/>
      <c r="N38" s="635"/>
      <c r="O38" s="635"/>
      <c r="P38" s="635"/>
      <c r="Q38" s="635"/>
      <c r="U38" s="643">
        <v>0.1027375985896144</v>
      </c>
      <c r="Y38" s="635">
        <v>14.959702115379116</v>
      </c>
      <c r="Z38" s="635">
        <v>8.8344999115615188</v>
      </c>
      <c r="AA38" s="635">
        <v>1.1329018618032367</v>
      </c>
      <c r="AB38" s="635">
        <v>4.9923003420143592</v>
      </c>
      <c r="AI38" s="646">
        <v>1799898.913892</v>
      </c>
      <c r="AJ38" s="646">
        <v>16839.095499999999</v>
      </c>
      <c r="AK38" s="633"/>
      <c r="AL38" s="633" t="s">
        <v>3</v>
      </c>
      <c r="AM38" s="645">
        <v>2413085.4991230001</v>
      </c>
      <c r="AN38" s="645">
        <v>20197.336666666666</v>
      </c>
      <c r="AO38" s="644">
        <v>2.413085499123</v>
      </c>
      <c r="AP38" s="648"/>
      <c r="AR38" s="646">
        <v>1116.723356</v>
      </c>
      <c r="AS38" s="646">
        <v>0</v>
      </c>
      <c r="AT38" s="632">
        <v>0</v>
      </c>
      <c r="AU38" s="632">
        <v>0</v>
      </c>
      <c r="AV38" s="632">
        <v>1116.723356</v>
      </c>
      <c r="AW38" s="632">
        <v>0</v>
      </c>
      <c r="AX38" s="632">
        <v>0</v>
      </c>
      <c r="AY38" s="632">
        <v>0</v>
      </c>
      <c r="AZ38" s="632">
        <v>0</v>
      </c>
      <c r="BC38" s="633" t="s">
        <v>3</v>
      </c>
      <c r="BD38" s="642">
        <v>138.16795898597002</v>
      </c>
      <c r="BE38" s="642">
        <v>3.2400511500000002</v>
      </c>
      <c r="BF38" s="642">
        <v>0</v>
      </c>
      <c r="BG38" s="642">
        <v>0</v>
      </c>
      <c r="BH38" s="642">
        <v>134.92790783596999</v>
      </c>
      <c r="BI38" s="642">
        <v>0</v>
      </c>
      <c r="BJ38" s="642">
        <v>0</v>
      </c>
      <c r="BK38" s="642">
        <v>0</v>
      </c>
      <c r="BL38" s="642">
        <v>0</v>
      </c>
    </row>
    <row r="39" spans="1:64">
      <c r="A39" s="633">
        <v>2013</v>
      </c>
      <c r="B39" s="633">
        <v>1</v>
      </c>
      <c r="D39" s="633">
        <v>2019</v>
      </c>
      <c r="E39" s="633" t="s">
        <v>4</v>
      </c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  <c r="U39" s="643">
        <v>0.11273396848553796</v>
      </c>
      <c r="Y39" s="635">
        <v>11.855513990148939</v>
      </c>
      <c r="Z39" s="635">
        <v>5.8591395733410341</v>
      </c>
      <c r="AA39" s="635">
        <v>1.0955206197720999</v>
      </c>
      <c r="AB39" s="635">
        <v>4.9008537970358059</v>
      </c>
      <c r="AI39" s="646">
        <v>1762239.1101289999</v>
      </c>
      <c r="AJ39" s="646">
        <v>18038.165652173913</v>
      </c>
      <c r="AK39" s="633">
        <v>2019</v>
      </c>
      <c r="AL39" s="633" t="s">
        <v>4</v>
      </c>
      <c r="AM39" s="645">
        <v>2458812.9666666663</v>
      </c>
      <c r="AN39" s="645">
        <v>21314.403333333332</v>
      </c>
      <c r="AO39" s="644">
        <v>2.4588129666666663</v>
      </c>
      <c r="AP39" s="648"/>
      <c r="AR39" s="646">
        <v>4254.5948019999996</v>
      </c>
      <c r="AS39" s="646">
        <v>0</v>
      </c>
      <c r="AT39" s="632">
        <v>0</v>
      </c>
      <c r="AU39" s="632">
        <v>0</v>
      </c>
      <c r="AV39" s="632">
        <v>4254.5948019999996</v>
      </c>
      <c r="AW39" s="632">
        <v>0</v>
      </c>
      <c r="AX39" s="632">
        <v>0</v>
      </c>
      <c r="AY39" s="632">
        <v>0</v>
      </c>
      <c r="AZ39" s="632">
        <v>0</v>
      </c>
      <c r="BB39" s="641">
        <v>2019</v>
      </c>
      <c r="BC39" s="633" t="s">
        <v>4</v>
      </c>
      <c r="BD39" s="642">
        <v>49.276422749920002</v>
      </c>
      <c r="BE39" s="642">
        <v>4.8541841700000008</v>
      </c>
      <c r="BF39" s="642">
        <v>0</v>
      </c>
      <c r="BG39" s="642">
        <v>0</v>
      </c>
      <c r="BH39" s="642">
        <v>44.422238579919998</v>
      </c>
      <c r="BI39" s="642">
        <v>0</v>
      </c>
      <c r="BJ39" s="642">
        <v>0</v>
      </c>
      <c r="BK39" s="642">
        <v>0</v>
      </c>
      <c r="BL39" s="642">
        <v>0</v>
      </c>
    </row>
    <row r="40" spans="1:64">
      <c r="B40" s="633">
        <v>2</v>
      </c>
      <c r="E40" s="633" t="s">
        <v>1</v>
      </c>
      <c r="F40" s="635"/>
      <c r="G40" s="635"/>
      <c r="H40" s="635"/>
      <c r="I40" s="635"/>
      <c r="J40" s="635"/>
      <c r="K40" s="635"/>
      <c r="L40" s="635"/>
      <c r="M40" s="635"/>
      <c r="N40" s="635"/>
      <c r="O40" s="635"/>
      <c r="P40" s="635"/>
      <c r="Q40" s="635"/>
      <c r="U40" s="643">
        <v>0.12760887256139775</v>
      </c>
      <c r="Y40" s="635">
        <v>8.1795317265611214</v>
      </c>
      <c r="Z40" s="635">
        <v>4.2004583279386738</v>
      </c>
      <c r="AA40" s="635">
        <v>0.58270865147282747</v>
      </c>
      <c r="AB40" s="635">
        <v>3.396364747149621</v>
      </c>
      <c r="AI40" s="646">
        <v>1737214.5215791599</v>
      </c>
      <c r="AJ40" s="646">
        <v>17587.48</v>
      </c>
      <c r="AK40" s="633"/>
      <c r="AL40" s="633" t="s">
        <v>1</v>
      </c>
      <c r="AM40" s="645">
        <v>2465110.8129020003</v>
      </c>
      <c r="AN40" s="645">
        <v>20035.926666666666</v>
      </c>
      <c r="AO40" s="644">
        <v>2.4651108129020001</v>
      </c>
      <c r="AP40" s="648"/>
      <c r="AR40" s="646">
        <v>2959.1488899999999</v>
      </c>
      <c r="AS40" s="646">
        <v>0</v>
      </c>
      <c r="AT40" s="632">
        <v>0</v>
      </c>
      <c r="AU40" s="632">
        <v>0</v>
      </c>
      <c r="AV40" s="632">
        <v>2959.1488899999999</v>
      </c>
      <c r="AW40" s="632">
        <v>0</v>
      </c>
      <c r="AX40" s="632">
        <v>0</v>
      </c>
      <c r="AY40" s="632">
        <v>0</v>
      </c>
      <c r="AZ40" s="632">
        <v>0</v>
      </c>
      <c r="BC40" s="633" t="s">
        <v>1</v>
      </c>
      <c r="BD40" s="642">
        <v>40.950761470529997</v>
      </c>
      <c r="BE40" s="642">
        <v>3.0539061200000002</v>
      </c>
      <c r="BF40" s="642">
        <v>0</v>
      </c>
      <c r="BG40" s="642">
        <v>0</v>
      </c>
      <c r="BH40" s="642">
        <v>37.896855350530004</v>
      </c>
      <c r="BI40" s="642">
        <v>0</v>
      </c>
      <c r="BJ40" s="642">
        <v>0</v>
      </c>
      <c r="BK40" s="642">
        <v>0</v>
      </c>
      <c r="BL40" s="642">
        <v>0</v>
      </c>
    </row>
    <row r="41" spans="1:64">
      <c r="B41" s="633">
        <v>3</v>
      </c>
      <c r="E41" s="633" t="s">
        <v>2</v>
      </c>
      <c r="F41" s="635"/>
      <c r="G41" s="635"/>
      <c r="H41" s="635"/>
      <c r="I41" s="635"/>
      <c r="J41" s="635"/>
      <c r="K41" s="635"/>
      <c r="L41" s="635"/>
      <c r="M41" s="635"/>
      <c r="N41" s="635"/>
      <c r="O41" s="635"/>
      <c r="P41" s="635"/>
      <c r="Q41" s="635"/>
      <c r="U41" s="643">
        <v>7.0906528695455107E-2</v>
      </c>
      <c r="Y41" s="635">
        <v>2.711005890328781</v>
      </c>
      <c r="Z41" s="635">
        <v>1.884520991689663</v>
      </c>
      <c r="AA41" s="635">
        <v>0</v>
      </c>
      <c r="AB41" s="635">
        <v>0.826484898639118</v>
      </c>
      <c r="AI41" s="646">
        <v>1564385.0766282601</v>
      </c>
      <c r="AJ41" s="646">
        <v>16224.376500000002</v>
      </c>
      <c r="AK41" s="633"/>
      <c r="AL41" s="633" t="s">
        <v>2</v>
      </c>
      <c r="AM41" s="645">
        <v>2495270.5666666669</v>
      </c>
      <c r="AN41" s="645">
        <v>19935</v>
      </c>
      <c r="AO41" s="644">
        <v>2.495270566666667</v>
      </c>
      <c r="AP41" s="648"/>
      <c r="AR41" s="646">
        <v>1476.570984</v>
      </c>
      <c r="AS41" s="646">
        <v>0</v>
      </c>
      <c r="AT41" s="632">
        <v>0</v>
      </c>
      <c r="AU41" s="632">
        <v>0</v>
      </c>
      <c r="AV41" s="632">
        <v>1476.570984</v>
      </c>
      <c r="AW41" s="632">
        <v>0</v>
      </c>
      <c r="AX41" s="632">
        <v>0</v>
      </c>
      <c r="AY41" s="632">
        <v>0</v>
      </c>
      <c r="AZ41" s="632">
        <v>0</v>
      </c>
      <c r="BC41" s="633" t="s">
        <v>2</v>
      </c>
      <c r="BD41" s="642">
        <v>21.292126411670004</v>
      </c>
      <c r="BE41" s="642">
        <v>0.68464023000000007</v>
      </c>
      <c r="BF41" s="642">
        <v>0</v>
      </c>
      <c r="BG41" s="642">
        <v>0</v>
      </c>
      <c r="BH41" s="642">
        <v>20.607486181670001</v>
      </c>
      <c r="BI41" s="642">
        <v>0</v>
      </c>
      <c r="BJ41" s="642">
        <v>0</v>
      </c>
      <c r="BK41" s="642">
        <v>0</v>
      </c>
      <c r="BL41" s="642">
        <v>0</v>
      </c>
    </row>
    <row r="42" spans="1:64" s="620" customFormat="1">
      <c r="B42" s="633">
        <v>4</v>
      </c>
      <c r="C42" s="633"/>
      <c r="D42" s="633"/>
      <c r="E42" s="633" t="s">
        <v>3</v>
      </c>
      <c r="F42" s="635"/>
      <c r="G42" s="635"/>
      <c r="H42" s="635"/>
      <c r="I42" s="635"/>
      <c r="J42" s="635"/>
      <c r="K42" s="635"/>
      <c r="L42" s="635"/>
      <c r="M42" s="635"/>
      <c r="N42" s="635"/>
      <c r="O42" s="635"/>
      <c r="P42" s="635"/>
      <c r="Q42" s="635"/>
      <c r="R42" s="636"/>
      <c r="S42" s="633"/>
      <c r="T42" s="633"/>
      <c r="U42" s="643">
        <v>3.4821257620400559E-2</v>
      </c>
      <c r="V42" s="633"/>
      <c r="W42" s="636"/>
      <c r="X42" s="633"/>
      <c r="Y42" s="635">
        <v>2.5202665580260541</v>
      </c>
      <c r="Z42" s="635">
        <v>2.2667164261821786</v>
      </c>
      <c r="AA42" s="635">
        <v>0</v>
      </c>
      <c r="AB42" s="635">
        <v>0.25355013184387543</v>
      </c>
      <c r="AC42" s="636"/>
      <c r="AD42" s="633"/>
      <c r="AE42" s="633"/>
      <c r="AF42" s="633"/>
      <c r="AG42" s="636"/>
      <c r="AI42" s="646">
        <v>1320439.77370356</v>
      </c>
      <c r="AJ42" s="646">
        <v>14685.450909090909</v>
      </c>
      <c r="AK42" s="633"/>
      <c r="AL42" s="633" t="s">
        <v>3</v>
      </c>
      <c r="AM42" s="645">
        <v>2541120.1333333333</v>
      </c>
      <c r="AN42" s="645">
        <v>18724.566666666669</v>
      </c>
      <c r="AO42" s="644">
        <v>2.5411201333333331</v>
      </c>
      <c r="AP42" s="648"/>
      <c r="AR42" s="646">
        <v>1646.8735240000001</v>
      </c>
      <c r="AS42" s="646">
        <v>0</v>
      </c>
      <c r="AT42" s="632">
        <v>0</v>
      </c>
      <c r="AU42" s="632">
        <v>0</v>
      </c>
      <c r="AV42" s="632">
        <v>1646.8735240000001</v>
      </c>
      <c r="AW42" s="632">
        <v>0</v>
      </c>
      <c r="AX42" s="632">
        <v>0</v>
      </c>
      <c r="AY42" s="632">
        <v>0</v>
      </c>
      <c r="AZ42" s="632">
        <v>0</v>
      </c>
      <c r="BA42" s="641"/>
      <c r="BB42" s="641"/>
      <c r="BC42" s="633" t="s">
        <v>3</v>
      </c>
      <c r="BD42" s="642">
        <v>31.682373239249998</v>
      </c>
      <c r="BE42" s="642">
        <v>1.0970466999999999</v>
      </c>
      <c r="BF42" s="642">
        <v>0</v>
      </c>
      <c r="BG42" s="642">
        <v>0</v>
      </c>
      <c r="BH42" s="642">
        <v>30.585326539250005</v>
      </c>
      <c r="BI42" s="642">
        <v>0</v>
      </c>
      <c r="BJ42" s="642">
        <v>0</v>
      </c>
      <c r="BK42" s="642">
        <v>0</v>
      </c>
      <c r="BL42" s="642">
        <v>0</v>
      </c>
    </row>
    <row r="43" spans="1:64" s="620" customFormat="1">
      <c r="B43" s="633">
        <v>5</v>
      </c>
      <c r="C43" s="633"/>
      <c r="D43" s="633">
        <v>2020</v>
      </c>
      <c r="E43" s="633" t="s">
        <v>4</v>
      </c>
      <c r="F43" s="635"/>
      <c r="G43" s="635"/>
      <c r="H43" s="635"/>
      <c r="I43" s="635"/>
      <c r="J43" s="635"/>
      <c r="K43" s="635"/>
      <c r="L43" s="635"/>
      <c r="M43" s="635"/>
      <c r="N43" s="635"/>
      <c r="O43" s="635"/>
      <c r="P43" s="635"/>
      <c r="Q43" s="635"/>
      <c r="R43" s="636"/>
      <c r="S43" s="633"/>
      <c r="T43" s="633"/>
      <c r="U43" s="643">
        <v>3.4587473667576862E-2</v>
      </c>
      <c r="V43" s="633"/>
      <c r="W43" s="636"/>
      <c r="X43" s="633"/>
      <c r="Y43" s="635">
        <v>1.9924434315618356</v>
      </c>
      <c r="Z43" s="635">
        <v>1.8345356613497663</v>
      </c>
      <c r="AA43" s="635">
        <v>0</v>
      </c>
      <c r="AB43" s="635">
        <v>0.15790777021206931</v>
      </c>
      <c r="AC43" s="636"/>
      <c r="AD43" s="633"/>
      <c r="AE43" s="633"/>
      <c r="AF43" s="633"/>
      <c r="AG43" s="636"/>
      <c r="AI43" s="646">
        <v>1373838.8985169099</v>
      </c>
      <c r="AJ43" s="646">
        <v>13619.195217391303</v>
      </c>
      <c r="AK43" s="633">
        <v>2020</v>
      </c>
      <c r="AL43" s="633" t="s">
        <v>4</v>
      </c>
      <c r="AM43" s="644">
        <v>2633092.5078599998</v>
      </c>
      <c r="AN43" s="644">
        <v>18768.84</v>
      </c>
      <c r="AO43" s="644">
        <v>2.6330925078599998</v>
      </c>
      <c r="AP43" s="647"/>
      <c r="AR43" s="646">
        <v>1041.0827770000001</v>
      </c>
      <c r="AS43" s="646">
        <v>0</v>
      </c>
      <c r="AT43" s="632">
        <v>0</v>
      </c>
      <c r="AU43" s="632">
        <v>0</v>
      </c>
      <c r="AV43" s="632">
        <v>1041.0827770000001</v>
      </c>
      <c r="AW43" s="632">
        <v>0</v>
      </c>
      <c r="AX43" s="632">
        <v>0</v>
      </c>
      <c r="AY43" s="632">
        <v>0</v>
      </c>
      <c r="AZ43" s="632">
        <v>0</v>
      </c>
      <c r="BA43" s="641"/>
      <c r="BB43" s="641">
        <v>2020</v>
      </c>
      <c r="BC43" s="633" t="s">
        <v>4</v>
      </c>
      <c r="BD43" s="642">
        <v>9.5542544118000006</v>
      </c>
      <c r="BE43" s="642">
        <v>0</v>
      </c>
      <c r="BF43" s="642">
        <v>0</v>
      </c>
      <c r="BG43" s="642">
        <v>0</v>
      </c>
      <c r="BH43" s="642">
        <v>9.5542544118000006</v>
      </c>
      <c r="BI43" s="642">
        <v>0</v>
      </c>
      <c r="BJ43" s="642">
        <v>0</v>
      </c>
      <c r="BK43" s="642">
        <v>0</v>
      </c>
      <c r="BL43" s="642">
        <v>0</v>
      </c>
    </row>
    <row r="44" spans="1:64" s="620" customFormat="1">
      <c r="B44" s="633">
        <v>6</v>
      </c>
      <c r="C44" s="633"/>
      <c r="D44" s="633"/>
      <c r="E44" s="633" t="s">
        <v>1</v>
      </c>
      <c r="F44" s="635"/>
      <c r="G44" s="635"/>
      <c r="H44" s="635"/>
      <c r="I44" s="635"/>
      <c r="J44" s="635"/>
      <c r="K44" s="635"/>
      <c r="L44" s="635"/>
      <c r="M44" s="635"/>
      <c r="N44" s="635"/>
      <c r="O44" s="635"/>
      <c r="P44" s="635"/>
      <c r="Q44" s="635"/>
      <c r="R44" s="636"/>
      <c r="S44" s="633"/>
      <c r="T44" s="633"/>
      <c r="U44" s="643">
        <v>4.8727495983129421E-2</v>
      </c>
      <c r="V44" s="633"/>
      <c r="W44" s="636"/>
      <c r="X44" s="633"/>
      <c r="Y44" s="635">
        <v>6.4754324076806125</v>
      </c>
      <c r="Z44" s="635">
        <v>1.6054020220834166</v>
      </c>
      <c r="AA44" s="635">
        <v>0.23877459891875055</v>
      </c>
      <c r="AB44" s="635">
        <v>4.6312557866784454</v>
      </c>
      <c r="AC44" s="636"/>
      <c r="AD44" s="633"/>
      <c r="AE44" s="633"/>
      <c r="AF44" s="633"/>
      <c r="AG44" s="636"/>
      <c r="AI44" s="646">
        <v>1437737.316569</v>
      </c>
      <c r="AJ44" s="646">
        <v>14415.46</v>
      </c>
      <c r="AK44" s="633"/>
      <c r="AL44" s="633" t="s">
        <v>1</v>
      </c>
      <c r="AM44" s="644">
        <v>2448088.9639023333</v>
      </c>
      <c r="AN44" s="644">
        <v>16346.636666666665</v>
      </c>
      <c r="AO44" s="644">
        <v>2.4480889639023333</v>
      </c>
      <c r="AP44" s="647"/>
      <c r="AR44" s="646">
        <v>911.225371</v>
      </c>
      <c r="AS44" s="646">
        <v>0</v>
      </c>
      <c r="AT44" s="632">
        <v>0</v>
      </c>
      <c r="AU44" s="632">
        <v>0</v>
      </c>
      <c r="AV44" s="632">
        <v>911.225371</v>
      </c>
      <c r="AW44" s="632">
        <v>0</v>
      </c>
      <c r="AX44" s="632">
        <v>0</v>
      </c>
      <c r="AY44" s="632">
        <v>0</v>
      </c>
      <c r="AZ44" s="632">
        <v>0</v>
      </c>
      <c r="BA44" s="641"/>
      <c r="BB44" s="641"/>
      <c r="BC44" s="633" t="s">
        <v>1</v>
      </c>
      <c r="BD44" s="642">
        <v>19.557757809830001</v>
      </c>
      <c r="BE44" s="642">
        <v>0.58686261000000006</v>
      </c>
      <c r="BF44" s="642">
        <v>5.00108788</v>
      </c>
      <c r="BG44" s="642">
        <v>0</v>
      </c>
      <c r="BH44" s="642">
        <v>13.96980731983</v>
      </c>
      <c r="BI44" s="642">
        <v>0</v>
      </c>
      <c r="BJ44" s="642">
        <v>0</v>
      </c>
      <c r="BK44" s="642">
        <v>0</v>
      </c>
      <c r="BL44" s="642">
        <v>0</v>
      </c>
    </row>
    <row r="45" spans="1:64" s="620" customFormat="1">
      <c r="B45" s="633">
        <v>7</v>
      </c>
      <c r="C45" s="633"/>
      <c r="D45" s="633"/>
      <c r="E45" s="633" t="s">
        <v>2</v>
      </c>
      <c r="F45" s="635"/>
      <c r="G45" s="635"/>
      <c r="H45" s="635"/>
      <c r="I45" s="635"/>
      <c r="J45" s="635"/>
      <c r="K45" s="635"/>
      <c r="L45" s="635"/>
      <c r="M45" s="635"/>
      <c r="N45" s="635"/>
      <c r="O45" s="635"/>
      <c r="P45" s="635"/>
      <c r="Q45" s="635"/>
      <c r="R45" s="636"/>
      <c r="S45" s="633"/>
      <c r="T45" s="633"/>
      <c r="U45" s="643">
        <v>4.0673309322514895E-2</v>
      </c>
      <c r="V45" s="633"/>
      <c r="W45" s="636"/>
      <c r="X45" s="633"/>
      <c r="Y45" s="635">
        <v>14.07568189084772</v>
      </c>
      <c r="Z45" s="635">
        <v>2.9518555443042183</v>
      </c>
      <c r="AA45" s="635">
        <v>0.57087115150494505</v>
      </c>
      <c r="AB45" s="635">
        <v>10.552955195038557</v>
      </c>
      <c r="AC45" s="636"/>
      <c r="AD45" s="633"/>
      <c r="AE45" s="633"/>
      <c r="AF45" s="633"/>
      <c r="AG45" s="636"/>
      <c r="AI45" s="646">
        <v>1421658.3172935802</v>
      </c>
      <c r="AJ45" s="646">
        <v>14574.036190476188</v>
      </c>
      <c r="AK45" s="633"/>
      <c r="AL45" s="633" t="s">
        <v>2</v>
      </c>
      <c r="AM45" s="645">
        <v>2574785.2703956668</v>
      </c>
      <c r="AN45" s="645">
        <v>16781.823333333334</v>
      </c>
      <c r="AO45" s="644">
        <v>2.5747852703956666</v>
      </c>
      <c r="AP45" s="648"/>
      <c r="AR45" s="646">
        <v>1572.7780447999999</v>
      </c>
      <c r="AS45" s="646">
        <v>1010.36</v>
      </c>
      <c r="AT45" s="632">
        <v>0</v>
      </c>
      <c r="AU45" s="632">
        <v>0</v>
      </c>
      <c r="AV45" s="632">
        <v>562.41804479999996</v>
      </c>
      <c r="AW45" s="632">
        <v>0</v>
      </c>
      <c r="AX45" s="632">
        <v>0</v>
      </c>
      <c r="AY45" s="632">
        <v>0</v>
      </c>
      <c r="AZ45" s="632">
        <v>0</v>
      </c>
      <c r="BA45" s="641"/>
      <c r="BB45" s="641"/>
      <c r="BC45" s="633" t="s">
        <v>2</v>
      </c>
      <c r="BD45" s="642">
        <v>11.678496857000001</v>
      </c>
      <c r="BE45" s="642">
        <v>0</v>
      </c>
      <c r="BF45" s="642">
        <v>0.36650135</v>
      </c>
      <c r="BG45" s="642">
        <v>0</v>
      </c>
      <c r="BH45" s="642">
        <v>11.311995507000001</v>
      </c>
      <c r="BI45" s="642">
        <v>0</v>
      </c>
      <c r="BJ45" s="642">
        <v>0</v>
      </c>
      <c r="BK45" s="642">
        <v>0</v>
      </c>
      <c r="BL45" s="642">
        <v>0</v>
      </c>
    </row>
    <row r="46" spans="1:64" s="620" customFormat="1">
      <c r="B46" s="633">
        <v>8</v>
      </c>
      <c r="C46" s="633"/>
      <c r="D46" s="633"/>
      <c r="E46" s="633" t="s">
        <v>3</v>
      </c>
      <c r="F46" s="635"/>
      <c r="G46" s="635"/>
      <c r="H46" s="635"/>
      <c r="I46" s="635"/>
      <c r="J46" s="635"/>
      <c r="K46" s="635"/>
      <c r="L46" s="635"/>
      <c r="M46" s="635"/>
      <c r="N46" s="635"/>
      <c r="O46" s="635"/>
      <c r="P46" s="635"/>
      <c r="Q46" s="635"/>
      <c r="R46" s="636"/>
      <c r="S46" s="633"/>
      <c r="T46" s="633"/>
      <c r="U46" s="643">
        <v>3.8961094781620575E-2</v>
      </c>
      <c r="V46" s="633"/>
      <c r="W46" s="636"/>
      <c r="X46" s="633"/>
      <c r="Y46" s="635">
        <v>14.733917921173843</v>
      </c>
      <c r="Z46" s="635">
        <v>3.0583469173435178</v>
      </c>
      <c r="AA46" s="635">
        <v>0.82915449295902843</v>
      </c>
      <c r="AB46" s="635">
        <v>10.846416510871297</v>
      </c>
      <c r="AC46" s="636"/>
      <c r="AD46" s="633"/>
      <c r="AE46" s="633"/>
      <c r="AF46" s="633"/>
      <c r="AG46" s="636"/>
      <c r="AI46" s="646">
        <v>1345128.993766</v>
      </c>
      <c r="AJ46" s="646">
        <v>13896.199090909095</v>
      </c>
      <c r="AK46" s="633"/>
      <c r="AL46" s="633" t="s">
        <v>3</v>
      </c>
      <c r="AM46" s="645">
        <v>2727936.5736200768</v>
      </c>
      <c r="AN46" s="645">
        <v>17708.486666666664</v>
      </c>
      <c r="AO46" s="644">
        <v>2.7279365736200769</v>
      </c>
      <c r="AP46" s="648"/>
      <c r="AR46" s="646">
        <v>1052.06044909</v>
      </c>
      <c r="AS46" s="646">
        <v>0</v>
      </c>
      <c r="AT46" s="632">
        <v>0</v>
      </c>
      <c r="AU46" s="632">
        <v>0</v>
      </c>
      <c r="AV46" s="632">
        <v>1052.06044909</v>
      </c>
      <c r="AW46" s="632">
        <v>0</v>
      </c>
      <c r="AX46" s="632">
        <v>0</v>
      </c>
      <c r="AY46" s="632">
        <v>0</v>
      </c>
      <c r="AZ46" s="632">
        <v>0</v>
      </c>
      <c r="BA46" s="641"/>
      <c r="BB46" s="641"/>
      <c r="BC46" s="633" t="s">
        <v>3</v>
      </c>
      <c r="BD46" s="642">
        <v>24.536313247789998</v>
      </c>
      <c r="BE46" s="642">
        <v>0</v>
      </c>
      <c r="BF46" s="642">
        <v>0.42596856000000005</v>
      </c>
      <c r="BG46" s="642">
        <v>0</v>
      </c>
      <c r="BH46" s="642">
        <v>19.039190118730001</v>
      </c>
      <c r="BI46" s="642">
        <v>0</v>
      </c>
      <c r="BJ46" s="642">
        <v>5.07115456906</v>
      </c>
      <c r="BK46" s="642">
        <v>0</v>
      </c>
      <c r="BL46" s="642">
        <v>0</v>
      </c>
    </row>
    <row r="47" spans="1:64" s="620" customFormat="1">
      <c r="B47" s="633">
        <v>9</v>
      </c>
      <c r="C47" s="633"/>
      <c r="D47" s="633">
        <v>2021</v>
      </c>
      <c r="E47" s="633" t="s">
        <v>4</v>
      </c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5"/>
      <c r="R47" s="636"/>
      <c r="S47" s="633"/>
      <c r="T47" s="633"/>
      <c r="U47" s="643">
        <v>3.9195867034088616E-2</v>
      </c>
      <c r="V47" s="633"/>
      <c r="W47" s="636"/>
      <c r="X47" s="633"/>
      <c r="Y47" s="635">
        <v>15.105010140970343</v>
      </c>
      <c r="Z47" s="635">
        <v>3.2517038217564185</v>
      </c>
      <c r="AA47" s="635">
        <v>0.82831149142240135</v>
      </c>
      <c r="AB47" s="635">
        <v>11.024994827791522</v>
      </c>
      <c r="AC47" s="636"/>
      <c r="AD47" s="633"/>
      <c r="AE47" s="633"/>
      <c r="AF47" s="633"/>
      <c r="AG47" s="636"/>
      <c r="AI47" s="646">
        <v>1400996.982052</v>
      </c>
      <c r="AJ47" s="646">
        <v>13747.29</v>
      </c>
      <c r="AK47" s="633">
        <v>2021</v>
      </c>
      <c r="AL47" s="633" t="s">
        <v>4</v>
      </c>
      <c r="AM47" s="645">
        <v>3415461.56824044</v>
      </c>
      <c r="AN47" s="645">
        <v>26619.726666666666</v>
      </c>
      <c r="AO47" s="644">
        <v>3.4154615682404401</v>
      </c>
      <c r="AP47" s="648"/>
      <c r="AR47" s="646">
        <v>5119.6231196600002</v>
      </c>
      <c r="AS47" s="646">
        <v>0</v>
      </c>
      <c r="AT47" s="632">
        <v>0</v>
      </c>
      <c r="AU47" s="632">
        <v>0</v>
      </c>
      <c r="AV47" s="632">
        <v>5119.6231196600002</v>
      </c>
      <c r="AW47" s="632">
        <v>0</v>
      </c>
      <c r="AX47" s="632">
        <v>0</v>
      </c>
      <c r="AY47" s="632">
        <v>0</v>
      </c>
      <c r="AZ47" s="632">
        <v>0</v>
      </c>
      <c r="BA47" s="641"/>
      <c r="BB47" s="641">
        <v>2021</v>
      </c>
      <c r="BC47" s="633" t="s">
        <v>4</v>
      </c>
      <c r="BD47" s="642">
        <v>71.838548292639999</v>
      </c>
      <c r="BE47" s="642">
        <v>0</v>
      </c>
      <c r="BF47" s="642">
        <v>0.46513351999999997</v>
      </c>
      <c r="BG47" s="642">
        <v>0</v>
      </c>
      <c r="BH47" s="642">
        <v>65.927312430410012</v>
      </c>
      <c r="BI47" s="642">
        <v>0</v>
      </c>
      <c r="BJ47" s="642">
        <v>1.30505793223</v>
      </c>
      <c r="BK47" s="642">
        <v>4.1410444100000001</v>
      </c>
      <c r="BL47" s="642">
        <v>0</v>
      </c>
    </row>
    <row r="48" spans="1:64" s="620" customFormat="1">
      <c r="B48" s="633">
        <v>10</v>
      </c>
      <c r="C48" s="633"/>
      <c r="D48" s="633"/>
      <c r="E48" s="633" t="s">
        <v>1</v>
      </c>
      <c r="F48" s="635"/>
      <c r="G48" s="635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636"/>
      <c r="S48" s="633"/>
      <c r="T48" s="633"/>
      <c r="U48" s="643">
        <v>3.2117321024993206E-2</v>
      </c>
      <c r="V48" s="633"/>
      <c r="W48" s="636"/>
      <c r="X48" s="633"/>
      <c r="Y48" s="635">
        <v>40.507550571837896</v>
      </c>
      <c r="Z48" s="635">
        <v>22.052604418170091</v>
      </c>
      <c r="AA48" s="635">
        <v>0.57812201076663061</v>
      </c>
      <c r="AB48" s="635">
        <v>17.876824142901174</v>
      </c>
      <c r="AC48" s="636"/>
      <c r="AD48" s="633"/>
      <c r="AE48" s="633"/>
      <c r="AF48" s="633"/>
      <c r="AG48" s="636"/>
      <c r="AI48" s="646">
        <v>1541501.6183490001</v>
      </c>
      <c r="AJ48" s="646">
        <v>14072.43</v>
      </c>
      <c r="AK48" s="633"/>
      <c r="AL48" s="633" t="s">
        <v>1</v>
      </c>
      <c r="AM48" s="645">
        <v>3736593.1644946667</v>
      </c>
      <c r="AN48" s="645">
        <v>34711.916666666664</v>
      </c>
      <c r="AO48" s="644">
        <v>3.7365931644946668</v>
      </c>
      <c r="AP48" s="648"/>
      <c r="AR48" s="646">
        <v>48689.698903999997</v>
      </c>
      <c r="AS48" s="646">
        <v>0</v>
      </c>
      <c r="AT48" s="632">
        <v>0</v>
      </c>
      <c r="AU48" s="632">
        <v>0</v>
      </c>
      <c r="AV48" s="632">
        <v>48689.698903999997</v>
      </c>
      <c r="AW48" s="632">
        <v>0</v>
      </c>
      <c r="AX48" s="632">
        <v>0</v>
      </c>
      <c r="AY48" s="632">
        <v>0</v>
      </c>
      <c r="AZ48" s="632">
        <v>0</v>
      </c>
      <c r="BA48" s="641"/>
      <c r="BB48" s="641"/>
      <c r="BC48" s="633" t="s">
        <v>1</v>
      </c>
      <c r="BD48" s="642">
        <v>574.81652206873991</v>
      </c>
      <c r="BE48" s="642">
        <v>0</v>
      </c>
      <c r="BF48" s="642">
        <v>517.00242893084999</v>
      </c>
      <c r="BG48" s="642">
        <v>0</v>
      </c>
      <c r="BH48" s="642">
        <v>53.624071918779904</v>
      </c>
      <c r="BI48" s="642">
        <v>0</v>
      </c>
      <c r="BJ48" s="642">
        <v>4.1896662191099994</v>
      </c>
      <c r="BK48" s="642">
        <v>3.5499999999999996E-4</v>
      </c>
      <c r="BL48" s="642">
        <v>0</v>
      </c>
    </row>
    <row r="49" spans="1:64" s="620" customFormat="1">
      <c r="B49" s="633">
        <v>11</v>
      </c>
      <c r="C49" s="633"/>
      <c r="D49" s="633"/>
      <c r="E49" s="633" t="s">
        <v>2</v>
      </c>
      <c r="F49" s="635"/>
      <c r="G49" s="635"/>
      <c r="H49" s="635"/>
      <c r="I49" s="635"/>
      <c r="J49" s="635"/>
      <c r="K49" s="635"/>
      <c r="L49" s="635"/>
      <c r="M49" s="635"/>
      <c r="N49" s="635"/>
      <c r="O49" s="635"/>
      <c r="P49" s="635"/>
      <c r="Q49" s="635"/>
      <c r="R49" s="636"/>
      <c r="S49" s="633"/>
      <c r="T49" s="633"/>
      <c r="U49" s="643">
        <v>4.3137587183165627E-2</v>
      </c>
      <c r="V49" s="633"/>
      <c r="W49" s="636"/>
      <c r="X49" s="633"/>
      <c r="Y49" s="635">
        <v>35.55631912087518</v>
      </c>
      <c r="Z49" s="635">
        <v>20.798142227433416</v>
      </c>
      <c r="AA49" s="635">
        <v>0.95341414182255768</v>
      </c>
      <c r="AB49" s="635">
        <v>13.80476275161921</v>
      </c>
      <c r="AC49" s="636"/>
      <c r="AD49" s="633"/>
      <c r="AE49" s="633"/>
      <c r="AF49" s="633"/>
      <c r="AG49" s="636"/>
      <c r="AI49" s="646">
        <v>1556875.5393459999</v>
      </c>
      <c r="AJ49" s="646">
        <v>14695.87</v>
      </c>
      <c r="AK49" s="633"/>
      <c r="AL49" s="633" t="s">
        <v>2</v>
      </c>
      <c r="AM49" s="645">
        <v>4526116.0594969997</v>
      </c>
      <c r="AN49" s="645">
        <v>37540.193333333329</v>
      </c>
      <c r="AO49" s="644">
        <v>4.5261160594969994</v>
      </c>
      <c r="AP49" s="648"/>
      <c r="AR49" s="646">
        <v>26602.758339150001</v>
      </c>
      <c r="AS49" s="646">
        <v>0</v>
      </c>
      <c r="AT49" s="632">
        <v>0</v>
      </c>
      <c r="AU49" s="632">
        <v>0</v>
      </c>
      <c r="AV49" s="632">
        <v>26602.758339150001</v>
      </c>
      <c r="AW49" s="632">
        <v>0</v>
      </c>
      <c r="AX49" s="632">
        <v>0</v>
      </c>
      <c r="AY49" s="632">
        <v>0</v>
      </c>
      <c r="AZ49" s="632">
        <v>0</v>
      </c>
      <c r="BA49" s="641"/>
      <c r="BB49" s="641"/>
      <c r="BC49" s="633" t="s">
        <v>2</v>
      </c>
      <c r="BD49" s="642">
        <v>500.63161767987998</v>
      </c>
      <c r="BE49" s="642">
        <v>0</v>
      </c>
      <c r="BF49" s="642">
        <v>385.02090875840003</v>
      </c>
      <c r="BG49" s="642">
        <v>0</v>
      </c>
      <c r="BH49" s="642">
        <v>66.579100047499992</v>
      </c>
      <c r="BI49" s="642">
        <v>0</v>
      </c>
      <c r="BJ49" s="642">
        <v>48.94193578398</v>
      </c>
      <c r="BK49" s="642">
        <v>8.9673089999999997E-2</v>
      </c>
      <c r="BL49" s="642">
        <v>0</v>
      </c>
    </row>
    <row r="50" spans="1:64" s="620" customFormat="1">
      <c r="B50" s="633">
        <v>12</v>
      </c>
      <c r="C50" s="633"/>
      <c r="D50" s="633"/>
      <c r="E50" s="633" t="s">
        <v>3</v>
      </c>
      <c r="F50" s="635"/>
      <c r="G50" s="635"/>
      <c r="H50" s="635"/>
      <c r="I50" s="635"/>
      <c r="J50" s="635"/>
      <c r="K50" s="635"/>
      <c r="L50" s="635"/>
      <c r="M50" s="635"/>
      <c r="N50" s="635"/>
      <c r="O50" s="635"/>
      <c r="P50" s="635"/>
      <c r="Q50" s="635"/>
      <c r="R50" s="636"/>
      <c r="S50" s="633"/>
      <c r="T50" s="633"/>
      <c r="U50" s="643">
        <v>9.3927624620309347E-2</v>
      </c>
      <c r="V50" s="633"/>
      <c r="W50" s="636"/>
      <c r="X50" s="633"/>
      <c r="Y50" s="635">
        <v>39.197551438253022</v>
      </c>
      <c r="Z50" s="635">
        <v>21.8774570628464</v>
      </c>
      <c r="AA50" s="635">
        <v>1.6066684420801109</v>
      </c>
      <c r="AB50" s="635">
        <v>15.71342593332651</v>
      </c>
      <c r="AC50" s="636"/>
      <c r="AD50" s="633"/>
      <c r="AE50" s="633"/>
      <c r="AF50" s="633"/>
      <c r="AG50" s="636"/>
      <c r="AI50" s="646">
        <v>1670531.20006638</v>
      </c>
      <c r="AJ50" s="646">
        <v>15874.02</v>
      </c>
      <c r="AK50" s="633"/>
      <c r="AL50" s="633" t="s">
        <v>3</v>
      </c>
      <c r="AM50" s="645">
        <v>5362726.4857398598</v>
      </c>
      <c r="AN50" s="645">
        <v>40468.568656060605</v>
      </c>
      <c r="AO50" s="644">
        <v>5.3627264857398593</v>
      </c>
      <c r="AP50" s="648"/>
      <c r="AR50" s="646">
        <v>3270.8284399999998</v>
      </c>
      <c r="AS50" s="646">
        <v>0</v>
      </c>
      <c r="AT50" s="632">
        <v>0</v>
      </c>
      <c r="AU50" s="632">
        <v>0</v>
      </c>
      <c r="AV50" s="632">
        <v>3270.8284399999998</v>
      </c>
      <c r="AW50" s="632">
        <v>0</v>
      </c>
      <c r="AX50" s="632">
        <v>0</v>
      </c>
      <c r="AY50" s="632">
        <v>0</v>
      </c>
      <c r="AZ50" s="632">
        <v>0</v>
      </c>
      <c r="BA50" s="641"/>
      <c r="BB50" s="641"/>
      <c r="BC50" s="633" t="s">
        <v>3</v>
      </c>
      <c r="BD50" s="642">
        <v>266.90868322882</v>
      </c>
      <c r="BE50" s="642">
        <v>0</v>
      </c>
      <c r="BF50" s="642">
        <v>145.71327067337998</v>
      </c>
      <c r="BG50" s="642">
        <v>0</v>
      </c>
      <c r="BH50" s="642">
        <v>118.80082987637998</v>
      </c>
      <c r="BI50" s="642">
        <v>0</v>
      </c>
      <c r="BJ50" s="642">
        <v>2.39458267906</v>
      </c>
      <c r="BK50" s="642">
        <v>0</v>
      </c>
      <c r="BL50" s="642">
        <v>0</v>
      </c>
    </row>
    <row r="51" spans="1:64" s="620" customFormat="1">
      <c r="A51" s="633">
        <v>2014</v>
      </c>
      <c r="B51" s="633">
        <v>1</v>
      </c>
      <c r="C51" s="633"/>
      <c r="D51" s="649">
        <v>2022</v>
      </c>
      <c r="E51" s="649" t="s">
        <v>4</v>
      </c>
      <c r="F51" s="635"/>
      <c r="G51" s="635"/>
      <c r="H51" s="635"/>
      <c r="I51" s="651">
        <v>1.0147432913441767</v>
      </c>
      <c r="J51" s="651">
        <v>1.0132160863848749</v>
      </c>
      <c r="K51" s="651">
        <v>1.0160073176209903</v>
      </c>
      <c r="L51" s="635"/>
      <c r="M51" s="635"/>
      <c r="N51" s="635"/>
      <c r="O51" s="635"/>
      <c r="P51" s="635"/>
      <c r="Q51" s="635"/>
      <c r="R51" s="652"/>
      <c r="S51" s="649"/>
      <c r="T51" s="653">
        <v>7.2070046536556021E-2</v>
      </c>
      <c r="U51" s="654">
        <v>8.87184657027833E-2</v>
      </c>
      <c r="V51" s="655">
        <v>0.16078851223933932</v>
      </c>
      <c r="W51" s="636"/>
      <c r="X51" s="633"/>
      <c r="Y51" s="635">
        <v>46.637394546071974</v>
      </c>
      <c r="Z51" s="635">
        <v>24.524035523142054</v>
      </c>
      <c r="AA51" s="635">
        <v>1.5998603976116132</v>
      </c>
      <c r="AB51" s="635">
        <v>20.513498625318309</v>
      </c>
      <c r="AC51" s="636"/>
      <c r="AD51" s="633"/>
      <c r="AE51" s="650">
        <v>1.1706634988766187</v>
      </c>
      <c r="AF51" s="650">
        <v>1.0665353224119269</v>
      </c>
      <c r="AG51" s="636"/>
      <c r="AI51" s="646">
        <v>1623963.7516399999</v>
      </c>
      <c r="AJ51" s="646">
        <v>15766.38</v>
      </c>
      <c r="AK51" s="649">
        <v>2022</v>
      </c>
      <c r="AL51" s="649" t="s">
        <v>4</v>
      </c>
      <c r="AM51" s="644">
        <v>5567623.0449699061</v>
      </c>
      <c r="AN51" s="644">
        <v>40325.081587301604</v>
      </c>
      <c r="AO51" s="644">
        <v>5.5676230449699062</v>
      </c>
      <c r="AP51" s="647"/>
      <c r="AR51" s="646">
        <v>917.77578500000004</v>
      </c>
      <c r="AS51" s="646">
        <v>0</v>
      </c>
      <c r="AT51" s="632">
        <v>0</v>
      </c>
      <c r="AU51" s="632">
        <v>0</v>
      </c>
      <c r="AV51" s="632">
        <v>917.77578500000004</v>
      </c>
      <c r="AW51" s="632">
        <v>0</v>
      </c>
      <c r="AX51" s="632">
        <v>0</v>
      </c>
      <c r="AY51" s="632">
        <v>0</v>
      </c>
      <c r="AZ51" s="632">
        <v>0</v>
      </c>
      <c r="BA51" s="641"/>
      <c r="BB51" s="656">
        <v>2022</v>
      </c>
      <c r="BC51" s="649" t="s">
        <v>4</v>
      </c>
      <c r="BD51" s="642">
        <v>119.82565067697</v>
      </c>
      <c r="BE51" s="642">
        <v>0</v>
      </c>
      <c r="BF51" s="642">
        <v>17.891928604499999</v>
      </c>
      <c r="BG51" s="642">
        <v>0</v>
      </c>
      <c r="BH51" s="642">
        <v>95.398911386760005</v>
      </c>
      <c r="BI51" s="642">
        <v>0</v>
      </c>
      <c r="BJ51" s="642">
        <v>1.2105106862400001</v>
      </c>
      <c r="BK51" s="642">
        <v>5.3243</v>
      </c>
      <c r="BL51" s="642">
        <v>-5.2999382660345873E-10</v>
      </c>
    </row>
    <row r="52" spans="1:64" s="620" customFormat="1">
      <c r="A52" s="633"/>
      <c r="B52" s="633">
        <v>2</v>
      </c>
      <c r="C52" s="633"/>
      <c r="D52" s="649"/>
      <c r="E52" s="649" t="s">
        <v>1</v>
      </c>
      <c r="F52" s="635"/>
      <c r="G52" s="635"/>
      <c r="H52" s="635"/>
      <c r="I52" s="651">
        <v>1.0494479748185861</v>
      </c>
      <c r="J52" s="651">
        <v>1.0500689344812963</v>
      </c>
      <c r="K52" s="651">
        <v>1.0479578211963292</v>
      </c>
      <c r="L52" s="635"/>
      <c r="M52" s="635"/>
      <c r="N52" s="635"/>
      <c r="O52" s="657">
        <v>3.420045618477352E-2</v>
      </c>
      <c r="P52" s="657">
        <v>3.6372150611930554E-2</v>
      </c>
      <c r="Q52" s="657">
        <v>3.1447119544524504E-2</v>
      </c>
      <c r="R52" s="652"/>
      <c r="S52" s="649"/>
      <c r="T52" s="653">
        <v>7.6531159144475946E-2</v>
      </c>
      <c r="U52" s="654">
        <v>8.5239808585340082E-2</v>
      </c>
      <c r="V52" s="655">
        <v>0.16177096772981603</v>
      </c>
      <c r="W52" s="636"/>
      <c r="X52" s="633"/>
      <c r="Y52" s="635">
        <v>22.917375980647048</v>
      </c>
      <c r="Z52" s="635">
        <v>10.955777672775938</v>
      </c>
      <c r="AA52" s="635">
        <v>1.7925067141914601</v>
      </c>
      <c r="AB52" s="635">
        <v>10.169091593679649</v>
      </c>
      <c r="AC52" s="636"/>
      <c r="AD52" s="633"/>
      <c r="AE52" s="650">
        <v>1.2033802209128801</v>
      </c>
      <c r="AF52" s="650">
        <v>1.1040797423947886</v>
      </c>
      <c r="AG52" s="636"/>
      <c r="AI52" s="646">
        <v>1661276.9316346799</v>
      </c>
      <c r="AJ52" s="646">
        <v>16767.54</v>
      </c>
      <c r="AK52" s="649"/>
      <c r="AL52" s="649" t="s">
        <v>1</v>
      </c>
      <c r="AM52" s="644">
        <v>4979745.1952020004</v>
      </c>
      <c r="AN52" s="644">
        <v>35569.736666666664</v>
      </c>
      <c r="AO52" s="644">
        <v>4.9797451952020007</v>
      </c>
      <c r="AP52" s="647"/>
      <c r="AR52" s="646">
        <v>3549.1827361000001</v>
      </c>
      <c r="AS52" s="646">
        <v>0</v>
      </c>
      <c r="AT52" s="632">
        <v>0</v>
      </c>
      <c r="AU52" s="632">
        <v>0</v>
      </c>
      <c r="AV52" s="632">
        <v>3549.1827361000001</v>
      </c>
      <c r="AW52" s="632">
        <v>0</v>
      </c>
      <c r="AX52" s="632">
        <v>0</v>
      </c>
      <c r="AY52" s="632">
        <v>0</v>
      </c>
      <c r="AZ52" s="632">
        <v>0</v>
      </c>
      <c r="BA52" s="641"/>
      <c r="BB52" s="656"/>
      <c r="BC52" s="649" t="s">
        <v>1</v>
      </c>
      <c r="BD52" s="642">
        <v>156.10896998401998</v>
      </c>
      <c r="BE52" s="642">
        <v>0</v>
      </c>
      <c r="BF52" s="642">
        <v>84.022013301000001</v>
      </c>
      <c r="BG52" s="642">
        <v>0</v>
      </c>
      <c r="BH52" s="642">
        <v>18.295108342999999</v>
      </c>
      <c r="BI52" s="642">
        <v>0</v>
      </c>
      <c r="BJ52" s="642">
        <v>1.12977268188</v>
      </c>
      <c r="BK52" s="642">
        <v>52.662080120000006</v>
      </c>
      <c r="BL52" s="642">
        <v>-4.4618600156809407E-6</v>
      </c>
    </row>
    <row r="53" spans="1:64" s="620" customFormat="1">
      <c r="A53" s="633"/>
      <c r="B53" s="633">
        <v>3</v>
      </c>
      <c r="C53" s="633"/>
      <c r="D53" s="649"/>
      <c r="E53" s="649" t="s">
        <v>2</v>
      </c>
      <c r="F53" s="635"/>
      <c r="G53" s="635"/>
      <c r="H53" s="635"/>
      <c r="I53" s="651">
        <v>1.0778711856356058</v>
      </c>
      <c r="J53" s="651">
        <v>1.0832109169644688</v>
      </c>
      <c r="K53" s="651">
        <v>1.073845747630082</v>
      </c>
      <c r="L53" s="635"/>
      <c r="M53" s="635"/>
      <c r="N53" s="635"/>
      <c r="O53" s="657">
        <v>2.7083963663785404E-2</v>
      </c>
      <c r="P53" s="657">
        <v>3.1561720754593736E-2</v>
      </c>
      <c r="Q53" s="657">
        <v>2.4703214108559912E-2</v>
      </c>
      <c r="R53" s="652"/>
      <c r="S53" s="649"/>
      <c r="T53" s="653">
        <v>4.2489837762447413E-2</v>
      </c>
      <c r="U53" s="654">
        <v>8.2080034121112755E-2</v>
      </c>
      <c r="V53" s="655">
        <v>0.12456987188356017</v>
      </c>
      <c r="W53" s="636"/>
      <c r="X53" s="633"/>
      <c r="Y53" s="635">
        <v>28.555722648802224</v>
      </c>
      <c r="Z53" s="635">
        <v>14.86288795378951</v>
      </c>
      <c r="AA53" s="635">
        <v>2.3409801834267845</v>
      </c>
      <c r="AB53" s="635">
        <v>11.351854511585929</v>
      </c>
      <c r="AC53" s="636"/>
      <c r="AD53" s="633"/>
      <c r="AE53" s="650">
        <v>1.2064182355217741</v>
      </c>
      <c r="AF53" s="650">
        <v>1.115167474072474</v>
      </c>
      <c r="AG53" s="636"/>
      <c r="AI53" s="646">
        <v>1640331.7872486298</v>
      </c>
      <c r="AJ53" s="646">
        <v>16520.900000000001</v>
      </c>
      <c r="AK53" s="649"/>
      <c r="AL53" s="649" t="s">
        <v>2</v>
      </c>
      <c r="AM53" s="645">
        <v>4917962.2201123331</v>
      </c>
      <c r="AN53" s="645">
        <v>34437.443333333336</v>
      </c>
      <c r="AO53" s="644">
        <v>4.917962220112333</v>
      </c>
      <c r="AP53" s="648"/>
      <c r="AR53" s="646">
        <v>861.35055328999999</v>
      </c>
      <c r="AS53" s="646">
        <v>0</v>
      </c>
      <c r="AT53" s="632">
        <v>0</v>
      </c>
      <c r="AU53" s="632">
        <v>0</v>
      </c>
      <c r="AV53" s="632">
        <v>861.35055328999999</v>
      </c>
      <c r="AW53" s="632">
        <v>0</v>
      </c>
      <c r="AX53" s="632">
        <v>0</v>
      </c>
      <c r="AY53" s="632">
        <v>0</v>
      </c>
      <c r="AZ53" s="632">
        <v>0</v>
      </c>
      <c r="BA53" s="641"/>
      <c r="BB53" s="656"/>
      <c r="BC53" s="649" t="s">
        <v>2</v>
      </c>
      <c r="BD53" s="642">
        <v>52.476134293000001</v>
      </c>
      <c r="BE53" s="642">
        <v>0</v>
      </c>
      <c r="BF53" s="642">
        <v>3.2194562860000002</v>
      </c>
      <c r="BG53" s="642">
        <v>0</v>
      </c>
      <c r="BH53" s="642">
        <v>36.722806540999997</v>
      </c>
      <c r="BI53" s="642">
        <v>0</v>
      </c>
      <c r="BJ53" s="642">
        <v>0.80913914699999989</v>
      </c>
      <c r="BK53" s="642">
        <v>11.724732319999999</v>
      </c>
      <c r="BL53" s="642">
        <v>-1.0000036354540498E-9</v>
      </c>
    </row>
    <row r="54" spans="1:64" s="620" customFormat="1">
      <c r="A54" s="633"/>
      <c r="B54" s="633">
        <v>4</v>
      </c>
      <c r="C54" s="633"/>
      <c r="D54" s="649"/>
      <c r="E54" s="649" t="s">
        <v>3</v>
      </c>
      <c r="F54" s="635"/>
      <c r="G54" s="635"/>
      <c r="H54" s="635"/>
      <c r="I54" s="651">
        <v>1.103528215666987</v>
      </c>
      <c r="J54" s="651">
        <v>1.1096284238857217</v>
      </c>
      <c r="K54" s="651">
        <v>1.0936285876417173</v>
      </c>
      <c r="L54" s="635"/>
      <c r="M54" s="635"/>
      <c r="N54" s="635"/>
      <c r="O54" s="657">
        <v>2.3803428807916083E-2</v>
      </c>
      <c r="P54" s="657">
        <v>2.4388146858124182E-2</v>
      </c>
      <c r="Q54" s="657">
        <v>1.8422422452475162E-2</v>
      </c>
      <c r="R54" s="652"/>
      <c r="S54" s="649"/>
      <c r="T54" s="653">
        <v>4.5540337212671256E-2</v>
      </c>
      <c r="U54" s="654">
        <v>9.1284664786435377E-2</v>
      </c>
      <c r="V54" s="655">
        <v>0.13682500199910663</v>
      </c>
      <c r="W54" s="636"/>
      <c r="X54" s="633"/>
      <c r="Y54" s="635">
        <v>33.307315258352496</v>
      </c>
      <c r="Z54" s="635">
        <v>18.80106063336304</v>
      </c>
      <c r="AA54" s="635">
        <v>1.8306889909157187</v>
      </c>
      <c r="AB54" s="635">
        <v>12.67556563407374</v>
      </c>
      <c r="AC54" s="636"/>
      <c r="AD54" s="633"/>
      <c r="AE54" s="650">
        <v>1.1624530855527047</v>
      </c>
      <c r="AF54" s="650">
        <v>1.1228080688988871</v>
      </c>
      <c r="AG54" s="636"/>
      <c r="AI54" s="646">
        <v>1599573.4002261499</v>
      </c>
      <c r="AJ54" s="646">
        <v>15775.84</v>
      </c>
      <c r="AK54" s="649"/>
      <c r="AL54" s="649" t="s">
        <v>3</v>
      </c>
      <c r="AM54" s="645">
        <v>5939823.7802266665</v>
      </c>
      <c r="AN54" s="645">
        <v>34816.959999999999</v>
      </c>
      <c r="AO54" s="644">
        <v>5.9398237802266669</v>
      </c>
      <c r="AP54" s="648"/>
      <c r="AR54" s="646">
        <v>3152.3615974600002</v>
      </c>
      <c r="AS54" s="646">
        <v>0</v>
      </c>
      <c r="AT54" s="632">
        <v>0</v>
      </c>
      <c r="AU54" s="632">
        <v>0</v>
      </c>
      <c r="AV54" s="632">
        <v>3152.3615974600002</v>
      </c>
      <c r="AW54" s="632">
        <v>0</v>
      </c>
      <c r="AX54" s="632">
        <v>0</v>
      </c>
      <c r="AY54" s="632">
        <v>0</v>
      </c>
      <c r="AZ54" s="632">
        <v>0</v>
      </c>
      <c r="BA54" s="641"/>
      <c r="BB54" s="656"/>
      <c r="BC54" s="649" t="s">
        <v>3</v>
      </c>
      <c r="BD54" s="642">
        <v>252.10319914794999</v>
      </c>
      <c r="BE54" s="642">
        <v>0</v>
      </c>
      <c r="BF54" s="642">
        <v>28.92688600208</v>
      </c>
      <c r="BG54" s="642">
        <v>0</v>
      </c>
      <c r="BH54" s="642">
        <v>192.93820902971001</v>
      </c>
      <c r="BI54" s="642">
        <v>0</v>
      </c>
      <c r="BJ54" s="642">
        <v>1.01607717616</v>
      </c>
      <c r="BK54" s="642">
        <v>29.222026940000003</v>
      </c>
      <c r="BL54" s="642">
        <v>0</v>
      </c>
    </row>
    <row r="55" spans="1:64" s="620" customFormat="1">
      <c r="A55" s="633"/>
      <c r="B55" s="633">
        <v>5</v>
      </c>
      <c r="C55" s="633"/>
      <c r="D55" s="649">
        <v>2023</v>
      </c>
      <c r="E55" s="649" t="s">
        <v>4</v>
      </c>
      <c r="F55" s="635"/>
      <c r="G55" s="635"/>
      <c r="H55" s="635"/>
      <c r="I55" s="651">
        <v>1.1320134682247629</v>
      </c>
      <c r="J55" s="651">
        <v>1.1228200574324037</v>
      </c>
      <c r="K55" s="651">
        <v>1.1473642719858888</v>
      </c>
      <c r="L55" s="657">
        <v>0.11556634853455861</v>
      </c>
      <c r="M55" s="657">
        <v>0.10817432976078423</v>
      </c>
      <c r="N55" s="657">
        <v>0.12928740973290864</v>
      </c>
      <c r="O55" s="657">
        <v>2.5812890104091268E-2</v>
      </c>
      <c r="P55" s="657">
        <v>1.1888334205145235E-2</v>
      </c>
      <c r="Q55" s="657">
        <v>4.9135222827382474E-2</v>
      </c>
      <c r="R55" s="652"/>
      <c r="S55" s="649"/>
      <c r="T55" s="653">
        <v>-0.14016150551907702</v>
      </c>
      <c r="U55" s="654">
        <v>0.25858255815065556</v>
      </c>
      <c r="V55" s="655">
        <v>0.11842105263157854</v>
      </c>
      <c r="W55" s="636"/>
      <c r="X55" s="633"/>
      <c r="Y55" s="635">
        <v>33.56525891553008</v>
      </c>
      <c r="Z55" s="635">
        <v>22.910312636500223</v>
      </c>
      <c r="AA55" s="635">
        <v>1.8792316373026852</v>
      </c>
      <c r="AB55" s="635">
        <v>8.7757146417271752</v>
      </c>
      <c r="AC55" s="636"/>
      <c r="AD55" s="633"/>
      <c r="AE55" s="650">
        <v>1.0406908207086483</v>
      </c>
      <c r="AF55" s="650">
        <v>1.1078761721736643</v>
      </c>
      <c r="AG55" s="636"/>
      <c r="AI55" s="646">
        <v>1516878.5070199999</v>
      </c>
      <c r="AJ55" s="646">
        <v>15407.67</v>
      </c>
      <c r="AK55" s="649">
        <v>2023</v>
      </c>
      <c r="AL55" s="649" t="s">
        <v>4</v>
      </c>
      <c r="AM55" s="645">
        <v>6810766.9898220403</v>
      </c>
      <c r="AN55" s="645">
        <v>38107.743333333332</v>
      </c>
      <c r="AO55" s="644">
        <v>6.8107669898220404</v>
      </c>
      <c r="AP55" s="648"/>
      <c r="AR55" s="646">
        <v>436.98042099999998</v>
      </c>
      <c r="AS55" s="646">
        <v>0</v>
      </c>
      <c r="AT55" s="632">
        <v>0</v>
      </c>
      <c r="AU55" s="632">
        <v>0</v>
      </c>
      <c r="AV55" s="632">
        <v>436.98042099999998</v>
      </c>
      <c r="AW55" s="632">
        <v>0</v>
      </c>
      <c r="AX55" s="632">
        <v>0</v>
      </c>
      <c r="AY55" s="632">
        <v>0</v>
      </c>
      <c r="AZ55" s="632">
        <v>0</v>
      </c>
      <c r="BA55" s="641"/>
      <c r="BB55" s="656">
        <v>2023</v>
      </c>
      <c r="BC55" s="649" t="s">
        <v>4</v>
      </c>
      <c r="BD55" s="642">
        <v>74.143288780419994</v>
      </c>
      <c r="BE55" s="642">
        <v>0</v>
      </c>
      <c r="BF55" s="642">
        <v>11.876908453</v>
      </c>
      <c r="BG55" s="642">
        <v>0</v>
      </c>
      <c r="BH55" s="642">
        <v>52.540328922</v>
      </c>
      <c r="BI55" s="642">
        <v>0</v>
      </c>
      <c r="BJ55" s="642">
        <v>2.4615107059999999</v>
      </c>
      <c r="BK55" s="642">
        <v>7.2645406999999995</v>
      </c>
      <c r="BL55" s="642">
        <v>-5.8000182434625458E-10</v>
      </c>
    </row>
    <row r="56" spans="1:64" s="620" customFormat="1">
      <c r="A56" s="633"/>
      <c r="B56" s="633">
        <v>6</v>
      </c>
      <c r="C56" s="633"/>
      <c r="D56" s="649"/>
      <c r="E56" s="649" t="s">
        <v>1</v>
      </c>
      <c r="F56" s="635"/>
      <c r="G56" s="635"/>
      <c r="H56" s="635"/>
      <c r="I56" s="651">
        <v>1.1463071392873097</v>
      </c>
      <c r="J56" s="651">
        <v>1.1210666098740523</v>
      </c>
      <c r="K56" s="651">
        <v>1.1751291865312326</v>
      </c>
      <c r="L56" s="657">
        <v>9.2295346499160491E-2</v>
      </c>
      <c r="M56" s="657">
        <v>6.7612394826085165E-2</v>
      </c>
      <c r="N56" s="657">
        <v>0.12135160667986322</v>
      </c>
      <c r="O56" s="657">
        <v>1.2626767669966288E-2</v>
      </c>
      <c r="P56" s="657">
        <v>-1.5616460952443401E-3</v>
      </c>
      <c r="Q56" s="657">
        <v>2.4198866239130368E-2</v>
      </c>
      <c r="R56" s="652"/>
      <c r="S56" s="649"/>
      <c r="T56" s="653">
        <v>-0.19361512441782547</v>
      </c>
      <c r="U56" s="654">
        <v>0.28250401330671426</v>
      </c>
      <c r="V56" s="655">
        <v>8.8888888888888795E-2</v>
      </c>
      <c r="W56" s="636"/>
      <c r="X56" s="633"/>
      <c r="Y56" s="635">
        <v>26.776726286194233</v>
      </c>
      <c r="Z56" s="635">
        <v>16.768350479736949</v>
      </c>
      <c r="AA56" s="635">
        <v>1.4362717789902895</v>
      </c>
      <c r="AB56" s="635">
        <v>8.5721040274669971</v>
      </c>
      <c r="AC56" s="636"/>
      <c r="AD56" s="633"/>
      <c r="AE56" s="650">
        <v>1.0232590857203168</v>
      </c>
      <c r="AF56" s="650">
        <v>1.0635744272614931</v>
      </c>
      <c r="AG56" s="636"/>
      <c r="AI56" s="646">
        <v>1572314.19834741</v>
      </c>
      <c r="AJ56" s="646">
        <v>15256.46</v>
      </c>
      <c r="AK56" s="649"/>
      <c r="AL56" s="649" t="s">
        <v>1</v>
      </c>
      <c r="AM56" s="645">
        <v>9314946.8933006674</v>
      </c>
      <c r="AN56" s="645">
        <v>36573.016666666663</v>
      </c>
      <c r="AO56" s="644">
        <v>9.3149468933006681</v>
      </c>
      <c r="AP56" s="648"/>
      <c r="AR56" s="646">
        <v>3992.8531087199999</v>
      </c>
      <c r="AS56" s="646">
        <v>0</v>
      </c>
      <c r="AT56" s="632">
        <v>0</v>
      </c>
      <c r="AU56" s="632">
        <v>0</v>
      </c>
      <c r="AV56" s="632">
        <v>3992.8531087199999</v>
      </c>
      <c r="AW56" s="632">
        <v>0</v>
      </c>
      <c r="AX56" s="632">
        <v>0</v>
      </c>
      <c r="AY56" s="632">
        <v>0</v>
      </c>
      <c r="AZ56" s="632">
        <v>0</v>
      </c>
      <c r="BA56" s="641"/>
      <c r="BB56" s="656"/>
      <c r="BC56" s="649" t="s">
        <v>1</v>
      </c>
      <c r="BD56" s="642">
        <v>438.71526084917997</v>
      </c>
      <c r="BE56" s="642">
        <v>0</v>
      </c>
      <c r="BF56" s="642">
        <v>18</v>
      </c>
      <c r="BG56" s="642">
        <v>7.5736585407000003</v>
      </c>
      <c r="BH56" s="642">
        <v>313.04923917100001</v>
      </c>
      <c r="BI56" s="642">
        <v>64.212747152860004</v>
      </c>
      <c r="BJ56" s="642">
        <v>0.94181406461999995</v>
      </c>
      <c r="BK56" s="642">
        <v>34.937801919999998</v>
      </c>
      <c r="BL56" s="642">
        <v>0</v>
      </c>
    </row>
    <row r="57" spans="1:64" s="620" customFormat="1">
      <c r="A57" s="633"/>
      <c r="B57" s="633">
        <v>7</v>
      </c>
      <c r="C57" s="633"/>
      <c r="D57" s="649"/>
      <c r="E57" s="649" t="s">
        <v>2</v>
      </c>
      <c r="F57" s="635"/>
      <c r="G57" s="635"/>
      <c r="H57" s="635"/>
      <c r="I57" s="651">
        <v>1.1648334864499794</v>
      </c>
      <c r="J57" s="651">
        <v>1.1507548516203872</v>
      </c>
      <c r="K57" s="651">
        <v>1.1823475028396497</v>
      </c>
      <c r="L57" s="657">
        <v>8.0679678586168979E-2</v>
      </c>
      <c r="M57" s="657">
        <v>6.2355293505719001E-2</v>
      </c>
      <c r="N57" s="657">
        <v>0.1010403546775922</v>
      </c>
      <c r="O57" s="657">
        <v>1.6161765488251323E-2</v>
      </c>
      <c r="P57" s="657">
        <v>2.648213896020879E-2</v>
      </c>
      <c r="Q57" s="657">
        <v>6.142572570871474E-3</v>
      </c>
      <c r="R57" s="652"/>
      <c r="S57" s="649"/>
      <c r="T57" s="653">
        <v>-0.21064801045491621</v>
      </c>
      <c r="U57" s="654">
        <v>0.29114336649206751</v>
      </c>
      <c r="V57" s="655">
        <v>8.04953560371513E-2</v>
      </c>
      <c r="W57" s="636"/>
      <c r="X57" s="633"/>
      <c r="Y57" s="635">
        <v>10.857774519713686</v>
      </c>
      <c r="Z57" s="635">
        <v>4.2089186730788253</v>
      </c>
      <c r="AA57" s="635">
        <v>-0.18498921657746928</v>
      </c>
      <c r="AB57" s="635">
        <v>6.8338450632123298</v>
      </c>
      <c r="AC57" s="636"/>
      <c r="AD57" s="633"/>
      <c r="AE57" s="650">
        <v>1.0133536585828491</v>
      </c>
      <c r="AF57" s="650">
        <v>0.97957888651784897</v>
      </c>
      <c r="AG57" s="636"/>
      <c r="AI57" s="646">
        <v>1602377.9216491799</v>
      </c>
      <c r="AJ57" s="646">
        <v>16143.81</v>
      </c>
      <c r="AK57" s="649"/>
      <c r="AL57" s="649" t="s">
        <v>2</v>
      </c>
      <c r="AM57" s="645">
        <v>10440865.827465666</v>
      </c>
      <c r="AN57" s="645">
        <v>35807.353333333333</v>
      </c>
      <c r="AO57" s="644">
        <v>10.440865827465666</v>
      </c>
      <c r="AP57" s="648"/>
      <c r="AR57" s="646">
        <v>831.2085262999999</v>
      </c>
      <c r="AS57" s="646">
        <v>0</v>
      </c>
      <c r="AT57" s="632">
        <v>0</v>
      </c>
      <c r="AU57" s="632">
        <v>0</v>
      </c>
      <c r="AV57" s="632">
        <v>831.2085262999999</v>
      </c>
      <c r="AW57" s="632">
        <v>0</v>
      </c>
      <c r="AX57" s="632">
        <v>0</v>
      </c>
      <c r="AY57" s="632">
        <v>0</v>
      </c>
      <c r="AZ57" s="632">
        <v>0</v>
      </c>
      <c r="BA57" s="641"/>
      <c r="BB57" s="656"/>
      <c r="BC57" s="649" t="s">
        <v>2</v>
      </c>
      <c r="BD57" s="642">
        <v>101.34679649835999</v>
      </c>
      <c r="BE57" s="642">
        <v>0</v>
      </c>
      <c r="BF57" s="642">
        <v>49</v>
      </c>
      <c r="BG57" s="642">
        <v>10.674019950000002</v>
      </c>
      <c r="BH57" s="642">
        <v>10.985082070000001</v>
      </c>
      <c r="BI57" s="642">
        <v>26.229811631</v>
      </c>
      <c r="BJ57" s="642">
        <v>1.9333200470000003</v>
      </c>
      <c r="BK57" s="642">
        <v>2.5245627999999996</v>
      </c>
      <c r="BL57" s="642">
        <v>3.5998937164549716E-10</v>
      </c>
    </row>
    <row r="58" spans="1:64" s="620" customFormat="1">
      <c r="A58" s="633"/>
      <c r="B58" s="633">
        <v>8</v>
      </c>
      <c r="C58" s="633"/>
      <c r="D58" s="649"/>
      <c r="E58" s="649" t="s">
        <v>3</v>
      </c>
      <c r="F58" s="635"/>
      <c r="G58" s="635"/>
      <c r="H58" s="635"/>
      <c r="I58" s="651">
        <v>1.2062949421879943</v>
      </c>
      <c r="J58" s="651">
        <v>1.1945505552536859</v>
      </c>
      <c r="K58" s="651">
        <v>1.2217508563067836</v>
      </c>
      <c r="L58" s="657">
        <v>9.312559938387599E-2</v>
      </c>
      <c r="M58" s="657">
        <v>7.6532044006751399E-2</v>
      </c>
      <c r="N58" s="657">
        <v>0.11715336460008507</v>
      </c>
      <c r="O58" s="657">
        <v>3.5594319892343851E-2</v>
      </c>
      <c r="P58" s="657">
        <v>3.8058239399668459E-2</v>
      </c>
      <c r="Q58" s="657">
        <v>3.3326372637907831E-2</v>
      </c>
      <c r="R58" s="652"/>
      <c r="S58" s="649"/>
      <c r="T58" s="653">
        <v>-0.13072625695464235</v>
      </c>
      <c r="U58" s="654">
        <v>0.22136069804225555</v>
      </c>
      <c r="V58" s="655">
        <v>9.0634441087613205E-2</v>
      </c>
      <c r="W58" s="636"/>
      <c r="X58" s="633"/>
      <c r="Y58" s="635">
        <v>3.6455055505643372</v>
      </c>
      <c r="Z58" s="635">
        <v>-3.514252299122274</v>
      </c>
      <c r="AA58" s="635">
        <v>0.53925298197524651</v>
      </c>
      <c r="AB58" s="635">
        <v>6.6205048677113645</v>
      </c>
      <c r="AC58" s="636"/>
      <c r="AD58" s="633"/>
      <c r="AE58" s="650">
        <v>1.0430064062453444</v>
      </c>
      <c r="AF58" s="650">
        <v>0.98460863542032229</v>
      </c>
      <c r="AG58" s="636"/>
      <c r="AI58" s="646">
        <v>1625530.7547341599</v>
      </c>
      <c r="AJ58" s="646">
        <v>15910.8</v>
      </c>
      <c r="AK58" s="649"/>
      <c r="AL58" s="649" t="s">
        <v>3</v>
      </c>
      <c r="AM58" s="645">
        <v>10661777.8442258</v>
      </c>
      <c r="AN58" s="645">
        <v>36775.654476190481</v>
      </c>
      <c r="AO58" s="644">
        <v>10.661777844225799</v>
      </c>
      <c r="AP58" s="648"/>
      <c r="AR58" s="646">
        <v>902.74962040000003</v>
      </c>
      <c r="AS58" s="646">
        <v>0</v>
      </c>
      <c r="AT58" s="632">
        <v>0</v>
      </c>
      <c r="AU58" s="632">
        <v>0</v>
      </c>
      <c r="AV58" s="632">
        <v>902.74962040000003</v>
      </c>
      <c r="AW58" s="632">
        <v>0</v>
      </c>
      <c r="AX58" s="632">
        <v>0</v>
      </c>
      <c r="AY58" s="632">
        <v>0</v>
      </c>
      <c r="AZ58" s="632">
        <v>0</v>
      </c>
      <c r="BA58" s="641"/>
      <c r="BB58" s="656"/>
      <c r="BC58" s="649" t="s">
        <v>3</v>
      </c>
      <c r="BD58" s="642">
        <v>111.65393540843</v>
      </c>
      <c r="BE58" s="642">
        <v>0</v>
      </c>
      <c r="BF58" s="642">
        <v>32</v>
      </c>
      <c r="BG58" s="642">
        <v>8.95948338</v>
      </c>
      <c r="BH58" s="642">
        <v>8.3199640500000012</v>
      </c>
      <c r="BI58" s="642">
        <v>43.019634594519999</v>
      </c>
      <c r="BJ58" s="642">
        <v>0.5819101139099998</v>
      </c>
      <c r="BK58" s="642">
        <v>18.772943269999999</v>
      </c>
      <c r="BL58" s="642">
        <v>0</v>
      </c>
    </row>
    <row r="59" spans="1:64" s="620" customFormat="1">
      <c r="A59" s="633"/>
      <c r="B59" s="633">
        <v>9</v>
      </c>
      <c r="C59" s="633"/>
      <c r="D59" s="649">
        <v>2024</v>
      </c>
      <c r="E59" s="649" t="s">
        <v>4</v>
      </c>
      <c r="F59" s="635"/>
      <c r="G59" s="635"/>
      <c r="H59" s="635"/>
      <c r="I59" s="651">
        <v>1.242918586768857</v>
      </c>
      <c r="J59" s="651">
        <v>1.2268938551485158</v>
      </c>
      <c r="K59" s="651">
        <v>1.263254125099649</v>
      </c>
      <c r="L59" s="657">
        <v>9.7971553923308807E-2</v>
      </c>
      <c r="M59" s="657">
        <v>9.2689649625694814E-2</v>
      </c>
      <c r="N59" s="657">
        <v>0.1010052831026147</v>
      </c>
      <c r="O59" s="657">
        <v>3.0360439474639733E-2</v>
      </c>
      <c r="P59" s="657">
        <v>2.7075706216520112E-2</v>
      </c>
      <c r="Q59" s="657">
        <v>3.3970321018087946E-2</v>
      </c>
      <c r="R59" s="652"/>
      <c r="S59" s="649"/>
      <c r="T59" s="653">
        <v>1.4710404986911785E-2</v>
      </c>
      <c r="U59" s="654">
        <v>8.2348418542500301E-2</v>
      </c>
      <c r="V59" s="655">
        <v>9.7058823529412086E-2</v>
      </c>
      <c r="W59" s="636"/>
      <c r="X59" s="633"/>
      <c r="Y59" s="635">
        <v>0.84041442500632524</v>
      </c>
      <c r="Z59" s="635">
        <v>-6.7520871740077384</v>
      </c>
      <c r="AA59" s="635">
        <v>-0.33730186677344703</v>
      </c>
      <c r="AB59" s="635">
        <v>7.9298034657875105</v>
      </c>
      <c r="AC59" s="636"/>
      <c r="AD59" s="633"/>
      <c r="AE59" s="650">
        <v>1.0541491946467261</v>
      </c>
      <c r="AF59" s="650">
        <v>0.96408201848355002</v>
      </c>
      <c r="AG59" s="636"/>
      <c r="AI59" s="646">
        <v>1585243.789997</v>
      </c>
      <c r="AJ59" s="646">
        <v>15878.44</v>
      </c>
      <c r="AK59" s="649">
        <v>2024</v>
      </c>
      <c r="AL59" s="649" t="s">
        <v>4</v>
      </c>
      <c r="AM59" s="644">
        <v>11528966.024507632</v>
      </c>
      <c r="AN59" s="644">
        <v>43046.179893939392</v>
      </c>
      <c r="AO59" s="644">
        <v>11.528966024507632</v>
      </c>
      <c r="AP59" s="647"/>
      <c r="AR59" s="646">
        <v>2268.7864346000001</v>
      </c>
      <c r="AS59" s="646">
        <v>0</v>
      </c>
      <c r="AT59" s="632">
        <v>0</v>
      </c>
      <c r="AU59" s="632">
        <v>0</v>
      </c>
      <c r="AV59" s="632">
        <v>2268.7864346000001</v>
      </c>
      <c r="AW59" s="632">
        <v>0</v>
      </c>
      <c r="AX59" s="632">
        <v>0</v>
      </c>
      <c r="AY59" s="632">
        <v>0</v>
      </c>
      <c r="AZ59" s="632">
        <v>0</v>
      </c>
      <c r="BA59" s="641"/>
      <c r="BB59" s="656">
        <v>2024</v>
      </c>
      <c r="BC59" s="649" t="s">
        <v>4</v>
      </c>
      <c r="BD59" s="642">
        <v>188.01345288392</v>
      </c>
      <c r="BE59" s="642">
        <v>0</v>
      </c>
      <c r="BF59" s="642">
        <v>0</v>
      </c>
      <c r="BG59" s="642">
        <v>42.562623709999997</v>
      </c>
      <c r="BH59" s="642">
        <v>8.9039999999999999</v>
      </c>
      <c r="BI59" s="642">
        <v>118.65274322808</v>
      </c>
      <c r="BJ59" s="642">
        <v>1.1657006458400001</v>
      </c>
      <c r="BK59" s="642">
        <v>16.728385300000003</v>
      </c>
      <c r="BL59" s="642">
        <v>0</v>
      </c>
    </row>
    <row r="60" spans="1:64">
      <c r="B60" s="633">
        <v>10</v>
      </c>
      <c r="D60" s="649"/>
      <c r="E60" s="649" t="s">
        <v>1</v>
      </c>
      <c r="F60" s="635"/>
      <c r="G60" s="635"/>
      <c r="H60" s="635"/>
      <c r="I60" s="651">
        <v>1.2727783938790969</v>
      </c>
      <c r="J60" s="651">
        <v>1.2643587472918412</v>
      </c>
      <c r="K60" s="651">
        <v>1.2727874691111596</v>
      </c>
      <c r="L60" s="657">
        <v>0.11032929156353144</v>
      </c>
      <c r="M60" s="657">
        <v>0.12781768376268676</v>
      </c>
      <c r="N60" s="657">
        <v>8.3104294999426065E-2</v>
      </c>
      <c r="O60" s="657">
        <v>2.4023944470783487E-2</v>
      </c>
      <c r="P60" s="657">
        <v>3.0536376057397563E-2</v>
      </c>
      <c r="Q60" s="657">
        <v>7.5466557536540968E-3</v>
      </c>
      <c r="R60" s="652"/>
      <c r="S60" s="649"/>
      <c r="T60" s="653">
        <v>1.4719477210035636E-2</v>
      </c>
      <c r="U60" s="654">
        <v>0.105079091568125</v>
      </c>
      <c r="V60" s="655">
        <v>0.11979856877816064</v>
      </c>
      <c r="Y60" s="635">
        <v>3.5515461528686014</v>
      </c>
      <c r="Z60" s="635">
        <v>-7.89066475703018</v>
      </c>
      <c r="AA60" s="635">
        <v>0.22934171589307417</v>
      </c>
      <c r="AB60" s="635">
        <v>11.212869194005707</v>
      </c>
      <c r="AE60" s="650">
        <v>1.0295213661879286</v>
      </c>
      <c r="AF60" s="650">
        <v>0.95361672427166178</v>
      </c>
      <c r="AI60" s="646">
        <v>1557398.0823483998</v>
      </c>
      <c r="AJ60" s="646">
        <v>15621.1</v>
      </c>
      <c r="AK60" s="649"/>
      <c r="AL60" s="649" t="s">
        <v>1</v>
      </c>
      <c r="AM60" s="644">
        <v>11109713.189443624</v>
      </c>
      <c r="AN60" s="644">
        <v>42902.662025518344</v>
      </c>
      <c r="AO60" s="644">
        <v>11.109713189443625</v>
      </c>
      <c r="AP60" s="647"/>
      <c r="AR60" s="646">
        <v>671.91918999999996</v>
      </c>
      <c r="AS60" s="646">
        <v>0</v>
      </c>
      <c r="AT60" s="632">
        <v>0</v>
      </c>
      <c r="AU60" s="632">
        <v>0</v>
      </c>
      <c r="AV60" s="632">
        <v>671.91918999999996</v>
      </c>
      <c r="AW60" s="632">
        <v>0</v>
      </c>
      <c r="AX60" s="632">
        <v>0</v>
      </c>
      <c r="AY60" s="632">
        <v>0</v>
      </c>
      <c r="AZ60" s="632">
        <v>0</v>
      </c>
      <c r="BB60" s="656"/>
      <c r="BC60" s="649" t="s">
        <v>1</v>
      </c>
      <c r="BD60" s="642">
        <v>609.07414569706009</v>
      </c>
      <c r="BE60" s="642">
        <v>500</v>
      </c>
      <c r="BF60" s="642">
        <v>20</v>
      </c>
      <c r="BG60" s="642">
        <v>2.4707424999999996</v>
      </c>
      <c r="BH60" s="642">
        <v>15.234677184000001</v>
      </c>
      <c r="BI60" s="642">
        <v>41.910394086629999</v>
      </c>
      <c r="BJ60" s="642">
        <v>1.7550856163599999</v>
      </c>
      <c r="BK60" s="642">
        <v>27.703246309999997</v>
      </c>
      <c r="BL60" s="642">
        <v>6.9917405198793858E-11</v>
      </c>
    </row>
    <row r="61" spans="1:64">
      <c r="B61" s="633">
        <v>11</v>
      </c>
      <c r="D61" s="649"/>
      <c r="E61" s="649" t="s">
        <v>2</v>
      </c>
      <c r="F61" s="635"/>
      <c r="G61" s="635"/>
      <c r="H61" s="635"/>
      <c r="I61" s="651">
        <v>1.3065263277347192</v>
      </c>
      <c r="J61" s="651">
        <v>1.3133466042663413</v>
      </c>
      <c r="K61" s="651">
        <v>1.2893838574441698</v>
      </c>
      <c r="L61" s="657">
        <v>0.12164214278950025</v>
      </c>
      <c r="M61" s="657">
        <v>0.14129139009668945</v>
      </c>
      <c r="N61" s="657">
        <v>9.0528676507922068E-2</v>
      </c>
      <c r="O61" s="657">
        <v>2.6515168719015936E-2</v>
      </c>
      <c r="P61" s="657">
        <v>3.8745219329109126E-2</v>
      </c>
      <c r="Q61" s="657">
        <v>1.3039402677809342E-2</v>
      </c>
      <c r="R61" s="652"/>
      <c r="S61" s="649"/>
      <c r="T61" s="653">
        <v>-9.1005369097011846E-2</v>
      </c>
      <c r="U61" s="654">
        <v>0.22411294919599611</v>
      </c>
      <c r="V61" s="655">
        <v>0.13310758009898427</v>
      </c>
      <c r="Y61" s="635">
        <v>8.9691968077065543</v>
      </c>
      <c r="Z61" s="635">
        <v>-2.7732157538349167</v>
      </c>
      <c r="AA61" s="635">
        <v>1.2515318950457528</v>
      </c>
      <c r="AB61" s="635">
        <v>10.490880666495718</v>
      </c>
      <c r="AE61" s="650">
        <v>0.92930248354586198</v>
      </c>
      <c r="AF61" s="650">
        <v>0.94135038210142985</v>
      </c>
      <c r="AI61" s="646">
        <v>1466111.9092310299</v>
      </c>
      <c r="AJ61" s="646">
        <v>15161.2</v>
      </c>
      <c r="AK61" s="649"/>
      <c r="AL61" s="649" t="s">
        <v>2</v>
      </c>
      <c r="AM61" s="645">
        <v>12172351.388548499</v>
      </c>
      <c r="AN61" s="645">
        <v>48201.999473684213</v>
      </c>
      <c r="AO61" s="644">
        <v>12.172351388548499</v>
      </c>
      <c r="AP61" s="648"/>
      <c r="AR61" s="646">
        <v>14759.8535345</v>
      </c>
      <c r="AS61" s="646">
        <v>12207.037719</v>
      </c>
      <c r="AT61" s="632">
        <v>0</v>
      </c>
      <c r="AU61" s="632">
        <v>0</v>
      </c>
      <c r="AV61" s="632">
        <v>2552.8158155000001</v>
      </c>
      <c r="AW61" s="632">
        <v>0</v>
      </c>
      <c r="AX61" s="632">
        <v>0</v>
      </c>
      <c r="AY61" s="632">
        <v>0</v>
      </c>
      <c r="AZ61" s="632">
        <v>0</v>
      </c>
      <c r="BB61" s="656"/>
      <c r="BC61" s="649" t="s">
        <v>2</v>
      </c>
      <c r="BD61" s="642">
        <v>175.81590251854999</v>
      </c>
      <c r="BE61" s="642">
        <v>0</v>
      </c>
      <c r="BF61" s="642">
        <v>10</v>
      </c>
      <c r="BG61" s="642">
        <v>40.573991229999997</v>
      </c>
      <c r="BH61" s="642">
        <v>0.67500000000000004</v>
      </c>
      <c r="BI61" s="642">
        <v>57.12595144838</v>
      </c>
      <c r="BJ61" s="642">
        <v>1.48902099017</v>
      </c>
      <c r="BK61" s="642">
        <v>65.951938849999991</v>
      </c>
      <c r="BL61" s="642">
        <v>0</v>
      </c>
    </row>
    <row r="62" spans="1:64">
      <c r="B62" s="633">
        <v>12</v>
      </c>
      <c r="D62" s="649"/>
      <c r="E62" s="649" t="s">
        <v>3</v>
      </c>
      <c r="F62" s="635"/>
      <c r="G62" s="635"/>
      <c r="H62" s="635"/>
      <c r="I62" s="651">
        <v>1.3724084423721159</v>
      </c>
      <c r="J62" s="651">
        <v>1.3777911934000002</v>
      </c>
      <c r="K62" s="651">
        <v>1.3622297709117646</v>
      </c>
      <c r="L62" s="657">
        <v>0.13770554312598104</v>
      </c>
      <c r="M62" s="657">
        <v>0.15339713948515099</v>
      </c>
      <c r="N62" s="657">
        <v>0.11498163793363969</v>
      </c>
      <c r="O62" s="657">
        <v>5.0425401493152E-2</v>
      </c>
      <c r="P62" s="657">
        <v>4.9068988281017356E-2</v>
      </c>
      <c r="Q62" s="657">
        <v>5.6496684867755942E-2</v>
      </c>
      <c r="R62" s="652"/>
      <c r="S62" s="649"/>
      <c r="T62" s="653">
        <v>-0.18872285022689272</v>
      </c>
      <c r="U62" s="654">
        <v>0.33767777342004313</v>
      </c>
      <c r="V62" s="655">
        <v>0.1489549231931504</v>
      </c>
      <c r="Y62" s="635">
        <v>8.2540659609526887</v>
      </c>
      <c r="Z62" s="635">
        <v>0.34678957538996952</v>
      </c>
      <c r="AA62" s="635">
        <v>0.11673036107442268</v>
      </c>
      <c r="AB62" s="635">
        <v>7.7905460244882967</v>
      </c>
      <c r="AE62" s="650">
        <v>0.88659095636688257</v>
      </c>
      <c r="AF62" s="650">
        <v>0.97820357676384884</v>
      </c>
      <c r="AI62" s="646">
        <v>1442655.4144378998</v>
      </c>
      <c r="AJ62" s="646">
        <v>14832.98</v>
      </c>
      <c r="AK62" s="649"/>
      <c r="AL62" s="649" t="s">
        <v>3</v>
      </c>
      <c r="AM62" s="645">
        <v>12646459.690483967</v>
      </c>
      <c r="AN62" s="645">
        <v>49327.321590909101</v>
      </c>
      <c r="AO62" s="644">
        <v>12.646459690483967</v>
      </c>
      <c r="AP62" s="648"/>
      <c r="AR62" s="646">
        <v>28013.649069000003</v>
      </c>
      <c r="AS62" s="646">
        <v>23909.828194000002</v>
      </c>
      <c r="AT62" s="632">
        <v>0</v>
      </c>
      <c r="AU62" s="632">
        <v>0</v>
      </c>
      <c r="AV62" s="632">
        <v>4103.8208750000003</v>
      </c>
      <c r="AW62" s="632">
        <v>0</v>
      </c>
      <c r="AX62" s="632">
        <v>0</v>
      </c>
      <c r="AY62" s="632">
        <v>0</v>
      </c>
      <c r="AZ62" s="632">
        <v>0</v>
      </c>
      <c r="BB62" s="656"/>
      <c r="BC62" s="649" t="s">
        <v>3</v>
      </c>
      <c r="BD62" s="642">
        <v>433.22146668755994</v>
      </c>
      <c r="BE62" s="642">
        <v>0</v>
      </c>
      <c r="BF62" s="642">
        <v>202.22417999999999</v>
      </c>
      <c r="BG62" s="642">
        <v>78.421473667000001</v>
      </c>
      <c r="BH62" s="642">
        <v>10</v>
      </c>
      <c r="BI62" s="642">
        <v>99.833152490729987</v>
      </c>
      <c r="BJ62" s="642">
        <v>6.4895510598300001</v>
      </c>
      <c r="BK62" s="642">
        <v>36.253109469999998</v>
      </c>
      <c r="BL62" s="642">
        <v>0</v>
      </c>
    </row>
    <row r="63" spans="1:64">
      <c r="A63" s="633">
        <v>2015</v>
      </c>
      <c r="B63" s="633">
        <v>1</v>
      </c>
      <c r="D63" s="649">
        <v>2025</v>
      </c>
      <c r="E63" s="649" t="s">
        <v>4</v>
      </c>
      <c r="F63" s="635"/>
      <c r="G63" s="635"/>
      <c r="H63" s="635"/>
      <c r="I63" s="651">
        <v>1.4127814552589102</v>
      </c>
      <c r="J63" s="651">
        <v>1.4223016092357454</v>
      </c>
      <c r="K63" s="651">
        <v>1.3885547701607999</v>
      </c>
      <c r="L63" s="657">
        <v>0.1366645171278964</v>
      </c>
      <c r="M63" s="657">
        <v>0.15927030139341225</v>
      </c>
      <c r="N63" s="657">
        <v>9.9188787569774783E-2</v>
      </c>
      <c r="O63" s="657">
        <v>2.941763664540864E-2</v>
      </c>
      <c r="P63" s="657">
        <v>3.2305632412924723E-2</v>
      </c>
      <c r="Q63" s="657">
        <v>1.9324933143558765E-2</v>
      </c>
      <c r="R63" s="652"/>
      <c r="S63" s="649"/>
      <c r="T63" s="653">
        <v>-0.36182210421746541</v>
      </c>
      <c r="U63" s="654">
        <v>0.50732539449287328</v>
      </c>
      <c r="V63" s="655">
        <v>0.14550329027540787</v>
      </c>
      <c r="Y63" s="635">
        <v>6.2267868255965908</v>
      </c>
      <c r="Z63" s="635">
        <v>-0.99409261021043227</v>
      </c>
      <c r="AA63" s="635">
        <v>0.88256819111922291</v>
      </c>
      <c r="AB63" s="635">
        <v>6.3383112446877998</v>
      </c>
      <c r="AE63" s="650">
        <v>0.79683604348852533</v>
      </c>
      <c r="AF63" s="650">
        <v>0.94476092216656848</v>
      </c>
      <c r="AI63" s="646">
        <v>1378363.0607739999</v>
      </c>
      <c r="AJ63" s="646">
        <v>14517.23</v>
      </c>
      <c r="AK63" s="649">
        <v>2025</v>
      </c>
      <c r="AL63" s="649" t="s">
        <v>4</v>
      </c>
      <c r="AM63" s="645">
        <v>13148443.7338508</v>
      </c>
      <c r="AN63" s="645">
        <v>51815.909383838378</v>
      </c>
      <c r="AO63" s="644">
        <v>13.148443733850799</v>
      </c>
      <c r="AP63" s="648"/>
      <c r="AR63" s="646">
        <v>33452.086058000001</v>
      </c>
      <c r="AS63" s="646">
        <v>32492.177133000001</v>
      </c>
      <c r="AT63" s="632">
        <v>0</v>
      </c>
      <c r="AU63" s="632">
        <v>0</v>
      </c>
      <c r="AV63" s="632">
        <v>959.90892499999995</v>
      </c>
      <c r="AW63" s="632">
        <v>0</v>
      </c>
      <c r="AX63" s="632">
        <v>0</v>
      </c>
      <c r="AY63" s="632">
        <v>0</v>
      </c>
      <c r="AZ63" s="632">
        <v>0</v>
      </c>
      <c r="BB63" s="656">
        <v>2025</v>
      </c>
      <c r="BC63" s="649" t="s">
        <v>4</v>
      </c>
      <c r="BD63" s="642">
        <v>124.30097472348</v>
      </c>
      <c r="BE63" s="642">
        <v>0</v>
      </c>
      <c r="BF63" s="642">
        <v>23.683679999999999</v>
      </c>
      <c r="BG63" s="642">
        <v>24.349393552000002</v>
      </c>
      <c r="BH63" s="642">
        <v>0</v>
      </c>
      <c r="BI63" s="642">
        <v>47.324060621149997</v>
      </c>
      <c r="BJ63" s="642">
        <v>0.72049313032999995</v>
      </c>
      <c r="BK63" s="642">
        <v>28.223347420000003</v>
      </c>
      <c r="BL63" s="642">
        <v>0</v>
      </c>
    </row>
    <row r="64" spans="1:64">
      <c r="B64" s="633">
        <v>2</v>
      </c>
      <c r="D64" s="649"/>
      <c r="E64" s="649" t="s">
        <v>1</v>
      </c>
      <c r="F64" s="635"/>
      <c r="G64" s="635"/>
      <c r="H64" s="635"/>
      <c r="I64" s="651">
        <v>1.460732347382006</v>
      </c>
      <c r="J64" s="651">
        <v>1.4653713347769006</v>
      </c>
      <c r="K64" s="651">
        <v>1.4322809328788815</v>
      </c>
      <c r="L64" s="657">
        <v>0.14767217483168804</v>
      </c>
      <c r="M64" s="657">
        <v>0.15898382315589843</v>
      </c>
      <c r="N64" s="657">
        <v>0.12531036613607038</v>
      </c>
      <c r="O64" s="657">
        <v>3.3940771196142361E-2</v>
      </c>
      <c r="P64" s="657">
        <v>3.0281710476512957E-2</v>
      </c>
      <c r="Q64" s="657">
        <v>3.1490412663389478E-2</v>
      </c>
      <c r="R64" s="652"/>
      <c r="S64" s="649"/>
      <c r="T64" s="653">
        <v>-0.40081697346367906</v>
      </c>
      <c r="U64" s="654">
        <v>0.54578738766486201</v>
      </c>
      <c r="V64" s="655">
        <v>0.14497041420118295</v>
      </c>
      <c r="Y64" s="635">
        <v>3.8812923026161519</v>
      </c>
      <c r="Z64" s="635">
        <v>1.0158296234533362</v>
      </c>
      <c r="AA64" s="635">
        <v>0.36837914076102124</v>
      </c>
      <c r="AB64" s="635">
        <v>2.4970835384017942</v>
      </c>
      <c r="AE64" s="650">
        <v>0.76257026967587549</v>
      </c>
      <c r="AF64" s="650">
        <v>0.92835617562778538</v>
      </c>
      <c r="AI64" s="646">
        <v>1365432.38830459</v>
      </c>
      <c r="AJ64" s="646">
        <v>14003.45</v>
      </c>
      <c r="AK64" s="649"/>
      <c r="AL64" s="649" t="s">
        <v>1</v>
      </c>
      <c r="AM64" s="645">
        <v>12197335.765140668</v>
      </c>
      <c r="AN64" s="645">
        <v>48798.993590909085</v>
      </c>
      <c r="AO64" s="644">
        <v>12.197335765140668</v>
      </c>
      <c r="AP64" s="648"/>
      <c r="AR64" s="646">
        <v>26993.733810000002</v>
      </c>
      <c r="AS64" s="646">
        <v>25840.829386000001</v>
      </c>
      <c r="AT64" s="632">
        <v>0</v>
      </c>
      <c r="AU64" s="632">
        <v>0</v>
      </c>
      <c r="AV64" s="632">
        <v>1152.9044240000001</v>
      </c>
      <c r="AW64" s="632">
        <v>0</v>
      </c>
      <c r="AX64" s="632">
        <v>0</v>
      </c>
      <c r="AY64" s="632">
        <v>0</v>
      </c>
      <c r="AZ64" s="632">
        <v>0</v>
      </c>
      <c r="BB64" s="656"/>
      <c r="BC64" s="649" t="s">
        <v>1</v>
      </c>
      <c r="BD64" s="642">
        <v>200.00352808073998</v>
      </c>
      <c r="BE64" s="642">
        <v>58.061102759720001</v>
      </c>
      <c r="BF64" s="642">
        <v>0</v>
      </c>
      <c r="BG64" s="642">
        <v>38.709182276</v>
      </c>
      <c r="BH64" s="642">
        <v>0</v>
      </c>
      <c r="BI64" s="642">
        <v>63.561045943830003</v>
      </c>
      <c r="BJ64" s="642">
        <v>3.5197190911899998</v>
      </c>
      <c r="BK64" s="642">
        <v>36.152478010000003</v>
      </c>
      <c r="BL64" s="642">
        <v>0</v>
      </c>
    </row>
    <row r="65" spans="1:64">
      <c r="B65" s="633">
        <v>3</v>
      </c>
      <c r="D65" s="649"/>
      <c r="E65" s="649" t="s">
        <v>2</v>
      </c>
      <c r="F65" s="635"/>
      <c r="G65" s="635"/>
      <c r="H65" s="635"/>
      <c r="I65" s="651">
        <v>1.4993726514025851</v>
      </c>
      <c r="J65" s="651">
        <v>1.5116166898421888</v>
      </c>
      <c r="K65" s="651">
        <v>1.4770102078065175</v>
      </c>
      <c r="L65" s="657">
        <v>0.1476023250156977</v>
      </c>
      <c r="M65" s="657">
        <v>0.15096554476310886</v>
      </c>
      <c r="N65" s="657">
        <v>0.14551628615411905</v>
      </c>
      <c r="O65" s="657">
        <v>2.645269278100959E-2</v>
      </c>
      <c r="P65" s="657">
        <v>3.1558796031948333E-2</v>
      </c>
      <c r="Q65" s="657">
        <v>3.1229400532289509E-2</v>
      </c>
      <c r="R65" s="652"/>
      <c r="S65" s="649"/>
      <c r="T65" s="653">
        <v>-0.27737021568637199</v>
      </c>
      <c r="U65" s="654">
        <v>0.42104837660591188</v>
      </c>
      <c r="V65" s="655">
        <v>0.14367816091953989</v>
      </c>
      <c r="Y65" s="635">
        <v>6.4667525060200832</v>
      </c>
      <c r="Z65" s="635">
        <v>2.5605874009438279</v>
      </c>
      <c r="AA65" s="635">
        <v>0.14150447939410962</v>
      </c>
      <c r="AB65" s="635">
        <v>3.7646606256821458</v>
      </c>
      <c r="AE65" s="650">
        <v>0.74791468947607631</v>
      </c>
      <c r="AF65" s="650">
        <v>0.9482440136056256</v>
      </c>
      <c r="AI65" s="646">
        <v>1311053.12309906</v>
      </c>
      <c r="AJ65" s="646">
        <v>13516.22</v>
      </c>
      <c r="AK65" s="649"/>
      <c r="AL65" s="649" t="s">
        <v>2</v>
      </c>
      <c r="AM65" s="645">
        <v>12573832.971331665</v>
      </c>
      <c r="AN65" s="645">
        <v>49062.814373567613</v>
      </c>
      <c r="AO65" s="644">
        <v>12.573832971331665</v>
      </c>
      <c r="AP65" s="662"/>
      <c r="AR65" s="646">
        <v>51224.524590999994</v>
      </c>
      <c r="AS65" s="646">
        <v>49881.660537999996</v>
      </c>
      <c r="AT65" s="632">
        <v>0</v>
      </c>
      <c r="AU65" s="632">
        <v>0</v>
      </c>
      <c r="AV65" s="632">
        <v>1342.864053</v>
      </c>
      <c r="AW65" s="632">
        <v>0</v>
      </c>
      <c r="AX65" s="632">
        <v>0</v>
      </c>
      <c r="AY65" s="632">
        <v>0</v>
      </c>
      <c r="AZ65" s="632">
        <v>0</v>
      </c>
      <c r="BB65" s="656"/>
      <c r="BC65" s="649" t="s">
        <v>2</v>
      </c>
      <c r="BD65" s="642">
        <v>223.51456545692</v>
      </c>
      <c r="BE65" s="642">
        <v>38.914050826379999</v>
      </c>
      <c r="BF65" s="642">
        <v>80</v>
      </c>
      <c r="BG65" s="642">
        <v>22.143992334099998</v>
      </c>
      <c r="BH65" s="642">
        <v>0</v>
      </c>
      <c r="BI65" s="642">
        <v>33.309614115990001</v>
      </c>
      <c r="BJ65" s="642">
        <v>0.39523672045000002</v>
      </c>
      <c r="BK65" s="642">
        <v>48.751671459999997</v>
      </c>
      <c r="BL65" s="642">
        <v>0</v>
      </c>
    </row>
    <row r="66" spans="1:64">
      <c r="A66" s="620"/>
      <c r="B66" s="633">
        <v>4</v>
      </c>
      <c r="D66" s="649"/>
      <c r="E66" s="649" t="s">
        <v>3</v>
      </c>
      <c r="F66" s="635"/>
      <c r="G66" s="635"/>
      <c r="H66" s="635"/>
      <c r="I66" s="651">
        <v>1.5493504655671968</v>
      </c>
      <c r="J66" s="651">
        <v>1.571497553857208</v>
      </c>
      <c r="K66" s="651">
        <v>1.5147563115125833</v>
      </c>
      <c r="L66" s="657">
        <v>0.12892810750220129</v>
      </c>
      <c r="M66" s="657">
        <v>0.14059195717400041</v>
      </c>
      <c r="N66" s="657">
        <v>0.11196829188274893</v>
      </c>
      <c r="O66" s="657">
        <v>3.3332483500922994E-2</v>
      </c>
      <c r="P66" s="657">
        <v>3.9613788612820056E-2</v>
      </c>
      <c r="Q66" s="657">
        <v>2.555575005952182E-2</v>
      </c>
      <c r="R66" s="652"/>
      <c r="S66" s="649"/>
      <c r="T66" s="653">
        <v>-0.19118151447487941</v>
      </c>
      <c r="U66" s="654">
        <v>0.31720891173515287</v>
      </c>
      <c r="V66" s="655">
        <v>0.12602739726027345</v>
      </c>
      <c r="Y66" s="635">
        <v>8.1382657398925335</v>
      </c>
      <c r="Z66" s="635">
        <v>3.1941733215116122</v>
      </c>
      <c r="AA66" s="635">
        <v>0.48180747650485273</v>
      </c>
      <c r="AB66" s="635">
        <v>4.4622849418760691</v>
      </c>
      <c r="AE66" s="650">
        <v>0.75790992464301543</v>
      </c>
      <c r="AF66" s="650">
        <v>0.96576443033256576</v>
      </c>
      <c r="AI66" s="646">
        <v>1281492.4950610001</v>
      </c>
      <c r="AJ66" s="646">
        <v>13113.66</v>
      </c>
      <c r="AK66" s="649"/>
      <c r="AL66" s="649" t="s">
        <v>3</v>
      </c>
      <c r="AM66" s="645">
        <v>13383839.388909133</v>
      </c>
      <c r="AN66" s="645">
        <v>50948.546430976443</v>
      </c>
      <c r="AO66" s="644">
        <v>13.383839388909132</v>
      </c>
      <c r="AP66" s="662"/>
      <c r="AR66" s="646">
        <v>55462.024680999995</v>
      </c>
      <c r="AS66" s="646">
        <v>55163.154354999999</v>
      </c>
      <c r="AT66" s="632">
        <v>0</v>
      </c>
      <c r="AU66" s="632">
        <v>0</v>
      </c>
      <c r="AV66" s="632">
        <v>298.87032599999998</v>
      </c>
      <c r="AW66" s="632">
        <v>0</v>
      </c>
      <c r="AX66" s="632">
        <v>0</v>
      </c>
      <c r="AY66" s="632">
        <v>0</v>
      </c>
      <c r="AZ66" s="632">
        <v>0</v>
      </c>
      <c r="BB66" s="656"/>
      <c r="BC66" s="649" t="s">
        <v>3</v>
      </c>
      <c r="BD66" s="642">
        <v>358.50778658239</v>
      </c>
      <c r="BE66" s="642">
        <v>47.585185241559998</v>
      </c>
      <c r="BF66" s="642">
        <v>50</v>
      </c>
      <c r="BG66" s="642">
        <v>76.797141123000003</v>
      </c>
      <c r="BH66" s="642">
        <v>0</v>
      </c>
      <c r="BI66" s="642">
        <v>142.24282610615001</v>
      </c>
      <c r="BJ66" s="642">
        <v>1.1700640816800001</v>
      </c>
      <c r="BK66" s="642">
        <v>40.712570030000002</v>
      </c>
      <c r="BL66" s="642">
        <v>0</v>
      </c>
    </row>
    <row r="67" spans="1:64">
      <c r="A67" s="620"/>
      <c r="B67" s="633">
        <v>5</v>
      </c>
      <c r="D67" s="649">
        <v>2026</v>
      </c>
      <c r="E67" s="649" t="s">
        <v>4</v>
      </c>
      <c r="F67" s="649"/>
      <c r="G67" s="649"/>
      <c r="H67" s="649"/>
      <c r="I67" s="651"/>
      <c r="J67" s="651"/>
      <c r="K67" s="651"/>
      <c r="L67" s="649"/>
      <c r="M67" s="649"/>
      <c r="N67" s="649"/>
      <c r="O67" s="649"/>
      <c r="P67" s="649"/>
      <c r="Q67" s="649"/>
      <c r="R67" s="652"/>
      <c r="S67" s="649"/>
      <c r="U67" s="643"/>
      <c r="V67" s="658"/>
      <c r="AE67" s="651"/>
      <c r="AI67" s="646">
        <v>1253898.7</v>
      </c>
      <c r="AJ67" s="646">
        <v>12805.2</v>
      </c>
      <c r="AK67" s="649">
        <v>2026</v>
      </c>
      <c r="AL67" s="649" t="s">
        <v>4</v>
      </c>
      <c r="AP67" s="662"/>
      <c r="AR67" s="646">
        <v>29499.092200999999</v>
      </c>
      <c r="AS67" s="646">
        <v>29145.670921000001</v>
      </c>
      <c r="AT67" s="632">
        <v>0</v>
      </c>
      <c r="AU67" s="632">
        <v>0</v>
      </c>
      <c r="AV67" s="632">
        <v>353.42128000000002</v>
      </c>
      <c r="AW67" s="632">
        <v>0</v>
      </c>
      <c r="AX67" s="632">
        <v>0</v>
      </c>
      <c r="AY67" s="632">
        <v>0</v>
      </c>
      <c r="AZ67" s="632">
        <v>0</v>
      </c>
      <c r="BB67" s="656">
        <v>2026</v>
      </c>
      <c r="BC67" s="649" t="s">
        <v>4</v>
      </c>
      <c r="BD67" s="642">
        <v>114.47417986046</v>
      </c>
      <c r="BE67" s="642">
        <v>21.247451234740002</v>
      </c>
      <c r="BF67" s="642">
        <v>0</v>
      </c>
      <c r="BG67" s="642">
        <v>17.004207681</v>
      </c>
      <c r="BH67" s="642">
        <v>0</v>
      </c>
      <c r="BI67" s="642">
        <v>21.357924944490001</v>
      </c>
      <c r="BJ67" s="642">
        <v>0.14117320022999999</v>
      </c>
      <c r="BK67" s="642">
        <v>54.723422800000002</v>
      </c>
      <c r="BL67" s="642">
        <v>0</v>
      </c>
    </row>
    <row r="68" spans="1:64">
      <c r="A68" s="620"/>
      <c r="B68" s="633">
        <v>6</v>
      </c>
      <c r="AE68" s="651"/>
      <c r="AI68" s="646">
        <v>1408502.5</v>
      </c>
      <c r="AJ68" s="646">
        <v>14591.2</v>
      </c>
      <c r="AP68" s="662"/>
      <c r="AR68" s="646">
        <v>93901.267552000005</v>
      </c>
      <c r="AS68" s="646">
        <v>92283.393460000007</v>
      </c>
      <c r="AT68" s="632">
        <v>0</v>
      </c>
      <c r="AU68" s="632">
        <v>0</v>
      </c>
      <c r="AV68" s="632">
        <v>1617.874092</v>
      </c>
      <c r="AW68" s="632">
        <v>0</v>
      </c>
      <c r="AX68" s="632">
        <v>0</v>
      </c>
      <c r="AY68" s="632">
        <v>0</v>
      </c>
      <c r="AZ68" s="632">
        <v>0</v>
      </c>
    </row>
    <row r="69" spans="1:64">
      <c r="A69" s="620"/>
      <c r="B69" s="633">
        <v>7</v>
      </c>
      <c r="AE69" s="659"/>
      <c r="AF69" s="659"/>
      <c r="AI69" s="646">
        <v>1327096.8</v>
      </c>
      <c r="AJ69" s="646">
        <v>14219</v>
      </c>
      <c r="AP69" s="662"/>
      <c r="AR69" s="646">
        <v>37471.630753999998</v>
      </c>
      <c r="AS69" s="646">
        <v>36942.323380000002</v>
      </c>
      <c r="AT69" s="632">
        <v>0</v>
      </c>
      <c r="AU69" s="632">
        <v>0</v>
      </c>
      <c r="AV69" s="632">
        <v>529.30737399999998</v>
      </c>
      <c r="AW69" s="632">
        <v>0</v>
      </c>
      <c r="AX69" s="632">
        <v>0</v>
      </c>
      <c r="AY69" s="632">
        <v>0</v>
      </c>
      <c r="AZ69" s="632">
        <v>0</v>
      </c>
      <c r="BD69" s="659"/>
      <c r="BE69" s="659"/>
      <c r="BF69" s="660"/>
      <c r="BG69" s="659"/>
      <c r="BH69" s="659"/>
      <c r="BI69" s="659"/>
      <c r="BJ69" s="659"/>
      <c r="BK69" s="659"/>
    </row>
    <row r="70" spans="1:64">
      <c r="A70" s="620"/>
      <c r="B70" s="633">
        <v>8</v>
      </c>
      <c r="AE70" s="660"/>
      <c r="AF70" s="659"/>
      <c r="AI70" s="646">
        <v>1262994.8060971799</v>
      </c>
      <c r="AJ70" s="646">
        <v>13268.52</v>
      </c>
      <c r="AP70" s="662"/>
      <c r="AR70" s="646">
        <v>37196.963071799997</v>
      </c>
      <c r="AS70" s="646">
        <v>36541.805480000003</v>
      </c>
      <c r="AT70" s="632">
        <v>501.85936500000003</v>
      </c>
      <c r="AU70" s="632">
        <v>0</v>
      </c>
      <c r="AV70" s="632">
        <v>153.29822680000001</v>
      </c>
      <c r="AW70" s="632">
        <v>0</v>
      </c>
      <c r="AX70" s="632">
        <v>0</v>
      </c>
      <c r="AY70" s="632">
        <v>0</v>
      </c>
      <c r="AZ70" s="632">
        <v>0</v>
      </c>
      <c r="BD70" s="659"/>
      <c r="BE70" s="659"/>
      <c r="BF70" s="659"/>
      <c r="BG70" s="659"/>
      <c r="BH70" s="659"/>
      <c r="BI70" s="659"/>
      <c r="BJ70" s="659"/>
      <c r="BK70" s="659"/>
    </row>
    <row r="71" spans="1:64">
      <c r="A71" s="620"/>
      <c r="B71" s="633">
        <v>9</v>
      </c>
      <c r="AI71" s="646">
        <v>1289804.9632513402</v>
      </c>
      <c r="AJ71" s="646">
        <v>13210.2</v>
      </c>
      <c r="AP71" s="648"/>
      <c r="AR71" s="646">
        <v>48496.309428</v>
      </c>
      <c r="AS71" s="646">
        <v>47872.522940000003</v>
      </c>
      <c r="AT71" s="632">
        <v>0</v>
      </c>
      <c r="AU71" s="632">
        <v>0</v>
      </c>
      <c r="AV71" s="632">
        <v>623.78648799999996</v>
      </c>
      <c r="AW71" s="632">
        <v>0</v>
      </c>
      <c r="AX71" s="632">
        <v>0</v>
      </c>
      <c r="AY71" s="632">
        <v>0</v>
      </c>
      <c r="AZ71" s="632">
        <v>0</v>
      </c>
      <c r="BD71" s="659"/>
      <c r="BE71" s="659"/>
      <c r="BF71" s="659"/>
      <c r="BG71" s="659"/>
      <c r="BH71" s="659"/>
      <c r="BI71" s="659"/>
      <c r="BJ71" s="659"/>
      <c r="BK71" s="659"/>
    </row>
    <row r="72" spans="1:64">
      <c r="A72" s="620"/>
      <c r="B72" s="633">
        <v>10</v>
      </c>
      <c r="AI72" s="646">
        <v>1315954.37797736</v>
      </c>
      <c r="AJ72" s="646">
        <v>13125.76</v>
      </c>
      <c r="AP72" s="648"/>
      <c r="AR72" s="646">
        <v>38669.194496000004</v>
      </c>
      <c r="AS72" s="646">
        <v>36664.490160000001</v>
      </c>
      <c r="AT72" s="632">
        <v>0</v>
      </c>
      <c r="AU72" s="632">
        <v>0</v>
      </c>
      <c r="AV72" s="632">
        <v>2004.704336</v>
      </c>
      <c r="AW72" s="632">
        <v>0</v>
      </c>
      <c r="AX72" s="632">
        <v>0</v>
      </c>
      <c r="AY72" s="632">
        <v>0</v>
      </c>
      <c r="AZ72" s="632">
        <v>0</v>
      </c>
      <c r="BD72" s="659"/>
      <c r="BE72" s="659"/>
      <c r="BF72" s="659"/>
      <c r="BG72" s="659"/>
      <c r="BH72" s="659"/>
      <c r="BI72" s="659"/>
      <c r="BJ72" s="659"/>
      <c r="BK72" s="659"/>
    </row>
    <row r="73" spans="1:64">
      <c r="A73" s="620"/>
      <c r="B73" s="633">
        <v>11</v>
      </c>
      <c r="AI73" s="646">
        <v>1255555.73283346</v>
      </c>
      <c r="AJ73" s="646">
        <v>12738.71</v>
      </c>
      <c r="AP73" s="648"/>
      <c r="AR73" s="646">
        <v>38205.401678500006</v>
      </c>
      <c r="AS73" s="646">
        <v>37877.892030000003</v>
      </c>
      <c r="AT73" s="632">
        <v>0</v>
      </c>
      <c r="AU73" s="632">
        <v>0</v>
      </c>
      <c r="AV73" s="632">
        <v>327.50964850000003</v>
      </c>
      <c r="AW73" s="632">
        <v>0</v>
      </c>
      <c r="AX73" s="632">
        <v>0</v>
      </c>
      <c r="AY73" s="632">
        <v>0</v>
      </c>
      <c r="AZ73" s="632">
        <v>0</v>
      </c>
      <c r="BD73" s="660"/>
      <c r="BE73" s="660"/>
      <c r="BF73" s="660"/>
      <c r="BG73" s="660"/>
      <c r="BH73" s="660"/>
      <c r="BI73" s="661"/>
      <c r="BJ73" s="660"/>
      <c r="BK73" s="661"/>
    </row>
    <row r="74" spans="1:64">
      <c r="A74" s="620"/>
      <c r="B74" s="633">
        <v>12</v>
      </c>
      <c r="AI74" s="646">
        <v>1262497.5026348</v>
      </c>
      <c r="AJ74" s="646">
        <v>12278.99</v>
      </c>
      <c r="AP74" s="648"/>
      <c r="AR74" s="646">
        <v>55801.557111200003</v>
      </c>
      <c r="AS74" s="646">
        <v>34688.614505999998</v>
      </c>
      <c r="AT74" s="632">
        <v>0</v>
      </c>
      <c r="AU74" s="632">
        <v>0</v>
      </c>
      <c r="AV74" s="632">
        <v>21112.942605200002</v>
      </c>
      <c r="AW74" s="632">
        <v>0</v>
      </c>
      <c r="AX74" s="632">
        <v>0</v>
      </c>
      <c r="AY74" s="632">
        <v>0</v>
      </c>
      <c r="AZ74" s="632">
        <v>0</v>
      </c>
    </row>
    <row r="75" spans="1:64">
      <c r="A75" s="633">
        <v>2016</v>
      </c>
      <c r="B75" s="633">
        <v>1</v>
      </c>
      <c r="AI75" s="646">
        <v>1462228.4294576</v>
      </c>
      <c r="AJ75" s="646">
        <v>12157.996500000001</v>
      </c>
      <c r="AP75" s="647"/>
      <c r="AR75" s="646">
        <v>19219.033136829999</v>
      </c>
      <c r="AS75" s="646">
        <v>12488.801323</v>
      </c>
      <c r="AT75" s="632">
        <v>0</v>
      </c>
      <c r="AU75" s="632">
        <v>0</v>
      </c>
      <c r="AV75" s="632">
        <v>6730.2318138299997</v>
      </c>
      <c r="AW75" s="632">
        <v>0</v>
      </c>
      <c r="AX75" s="632">
        <v>0</v>
      </c>
      <c r="AY75" s="632">
        <v>0</v>
      </c>
      <c r="AZ75" s="632">
        <v>0</v>
      </c>
    </row>
    <row r="76" spans="1:64">
      <c r="B76" s="633">
        <v>2</v>
      </c>
      <c r="AI76" s="646">
        <v>1446081.19120361</v>
      </c>
      <c r="AJ76" s="646">
        <v>11794.16</v>
      </c>
      <c r="AP76" s="647"/>
      <c r="AR76" s="646">
        <v>16040.322334549999</v>
      </c>
      <c r="AS76" s="646">
        <v>14935.41354</v>
      </c>
      <c r="AT76" s="632">
        <v>0</v>
      </c>
      <c r="AU76" s="632">
        <v>0</v>
      </c>
      <c r="AV76" s="632">
        <v>1104.90879455</v>
      </c>
      <c r="AW76" s="632">
        <v>0</v>
      </c>
      <c r="AX76" s="632">
        <v>0</v>
      </c>
      <c r="AY76" s="632">
        <v>0</v>
      </c>
      <c r="AZ76" s="632">
        <v>0</v>
      </c>
    </row>
    <row r="77" spans="1:64">
      <c r="B77" s="633">
        <v>3</v>
      </c>
      <c r="AI77" s="646">
        <v>1297295.5799779198</v>
      </c>
      <c r="AJ77" s="646">
        <v>11191.21</v>
      </c>
      <c r="AP77" s="648"/>
      <c r="AR77" s="646">
        <v>14328.898923069999</v>
      </c>
      <c r="AS77" s="646">
        <v>13804.901488</v>
      </c>
      <c r="AT77" s="632">
        <v>0</v>
      </c>
      <c r="AU77" s="632">
        <v>0</v>
      </c>
      <c r="AV77" s="632">
        <v>523.99743506999994</v>
      </c>
      <c r="AW77" s="632">
        <v>0</v>
      </c>
      <c r="AX77" s="632">
        <v>0</v>
      </c>
      <c r="AY77" s="632">
        <v>0</v>
      </c>
      <c r="AZ77" s="632">
        <v>0</v>
      </c>
    </row>
    <row r="78" spans="1:64">
      <c r="B78" s="633">
        <v>4</v>
      </c>
      <c r="AI78" s="646">
        <v>1267337.5266324701</v>
      </c>
      <c r="AJ78" s="646">
        <v>11019.84</v>
      </c>
      <c r="AP78" s="648"/>
      <c r="AR78" s="646">
        <v>46612.40696054</v>
      </c>
      <c r="AS78" s="646">
        <v>42874.768770000002</v>
      </c>
      <c r="AT78" s="632">
        <v>0</v>
      </c>
      <c r="AU78" s="632">
        <v>0</v>
      </c>
      <c r="AV78" s="632">
        <v>3737.6381905399999</v>
      </c>
      <c r="AW78" s="632">
        <v>0</v>
      </c>
      <c r="AX78" s="632">
        <v>0</v>
      </c>
      <c r="AY78" s="632">
        <v>0</v>
      </c>
      <c r="AZ78" s="632">
        <v>0</v>
      </c>
    </row>
    <row r="79" spans="1:64">
      <c r="B79" s="633">
        <v>5</v>
      </c>
      <c r="AI79" s="646">
        <v>1319247.5501959999</v>
      </c>
      <c r="AJ79" s="646">
        <v>10882.3</v>
      </c>
      <c r="AP79" s="648"/>
      <c r="AR79" s="646">
        <v>1890.6825048000001</v>
      </c>
      <c r="AS79" s="646">
        <v>1200.9926</v>
      </c>
      <c r="AT79" s="632">
        <v>0</v>
      </c>
      <c r="AU79" s="632">
        <v>0</v>
      </c>
      <c r="AV79" s="632">
        <v>689.68990479999991</v>
      </c>
      <c r="AW79" s="632">
        <v>0</v>
      </c>
      <c r="AX79" s="632">
        <v>0</v>
      </c>
      <c r="AY79" s="632">
        <v>0</v>
      </c>
      <c r="AZ79" s="632">
        <v>0</v>
      </c>
    </row>
    <row r="80" spans="1:64">
      <c r="B80" s="633">
        <v>6</v>
      </c>
      <c r="AI80" s="646">
        <v>1423078.642066</v>
      </c>
      <c r="AJ80" s="646">
        <v>11451.95</v>
      </c>
      <c r="AP80" s="648"/>
      <c r="AR80" s="646">
        <v>524.46554499000001</v>
      </c>
      <c r="AS80" s="646">
        <v>62.038150000000002</v>
      </c>
      <c r="AT80" s="632">
        <v>0</v>
      </c>
      <c r="AU80" s="632">
        <v>0</v>
      </c>
      <c r="AV80" s="632">
        <v>462.42739498999998</v>
      </c>
      <c r="AW80" s="632">
        <v>0</v>
      </c>
      <c r="AX80" s="632">
        <v>0</v>
      </c>
      <c r="AY80" s="632">
        <v>0</v>
      </c>
      <c r="AZ80" s="632">
        <v>0</v>
      </c>
    </row>
    <row r="81" spans="1:52">
      <c r="B81" s="633">
        <v>7</v>
      </c>
      <c r="AI81" s="646">
        <v>1488856.4716660001</v>
      </c>
      <c r="AJ81" s="646">
        <v>12689.31</v>
      </c>
      <c r="AP81" s="648"/>
      <c r="AR81" s="646">
        <v>3224.654947</v>
      </c>
      <c r="AS81" s="646">
        <v>167.08661000000001</v>
      </c>
      <c r="AT81" s="632">
        <v>0</v>
      </c>
      <c r="AU81" s="632">
        <v>0</v>
      </c>
      <c r="AV81" s="632">
        <v>3057.5683370000002</v>
      </c>
      <c r="AW81" s="632">
        <v>0</v>
      </c>
      <c r="AX81" s="632">
        <v>0</v>
      </c>
      <c r="AY81" s="632">
        <v>0</v>
      </c>
      <c r="AZ81" s="632">
        <v>0</v>
      </c>
    </row>
    <row r="82" spans="1:52">
      <c r="B82" s="633">
        <v>8</v>
      </c>
      <c r="AI82" s="646">
        <v>1418459.1</v>
      </c>
      <c r="AJ82" s="646">
        <v>12458.7</v>
      </c>
      <c r="AP82" s="648"/>
      <c r="AR82" s="646">
        <v>1044.5050612499999</v>
      </c>
      <c r="AS82" s="646">
        <v>723.86032</v>
      </c>
      <c r="AT82" s="632">
        <v>0</v>
      </c>
      <c r="AU82" s="632">
        <v>0</v>
      </c>
      <c r="AV82" s="632">
        <v>320.64474124999998</v>
      </c>
      <c r="AW82" s="632">
        <v>0</v>
      </c>
      <c r="AX82" s="632">
        <v>0</v>
      </c>
      <c r="AY82" s="632">
        <v>0</v>
      </c>
      <c r="AZ82" s="632">
        <v>0</v>
      </c>
    </row>
    <row r="83" spans="1:52">
      <c r="B83" s="633">
        <v>9</v>
      </c>
      <c r="AI83" s="646">
        <v>1387687.3</v>
      </c>
      <c r="AJ83" s="646">
        <v>11539.1</v>
      </c>
      <c r="AR83" s="646">
        <v>53632.597244719997</v>
      </c>
      <c r="AS83" s="646">
        <v>24477.77562</v>
      </c>
      <c r="AT83" s="632">
        <v>0</v>
      </c>
      <c r="AU83" s="632">
        <v>0</v>
      </c>
      <c r="AV83" s="632">
        <v>29154.821624719996</v>
      </c>
      <c r="AW83" s="632">
        <v>0</v>
      </c>
      <c r="AX83" s="632">
        <v>0</v>
      </c>
      <c r="AY83" s="632">
        <v>0</v>
      </c>
      <c r="AZ83" s="632">
        <v>0</v>
      </c>
    </row>
    <row r="84" spans="1:52">
      <c r="B84" s="633">
        <v>10</v>
      </c>
      <c r="AI84" s="646">
        <v>1330351.7743319999</v>
      </c>
      <c r="AJ84" s="646">
        <v>11226.05</v>
      </c>
      <c r="AR84" s="646">
        <v>38820.161505389995</v>
      </c>
      <c r="AS84" s="646">
        <v>38579.391519999997</v>
      </c>
      <c r="AT84" s="632">
        <v>0</v>
      </c>
      <c r="AU84" s="632">
        <v>0</v>
      </c>
      <c r="AV84" s="632">
        <v>240.76998538999999</v>
      </c>
      <c r="AW84" s="632">
        <v>0</v>
      </c>
      <c r="AX84" s="632">
        <v>0</v>
      </c>
      <c r="AY84" s="632">
        <v>0</v>
      </c>
      <c r="AZ84" s="632">
        <v>0</v>
      </c>
    </row>
    <row r="85" spans="1:52">
      <c r="B85" s="633">
        <v>11</v>
      </c>
      <c r="AI85" s="646">
        <v>1363942.3644911102</v>
      </c>
      <c r="AJ85" s="646">
        <v>10849.85</v>
      </c>
      <c r="AR85" s="646">
        <v>46186.723293880001</v>
      </c>
      <c r="AS85" s="646">
        <v>45150.019552999998</v>
      </c>
      <c r="AT85" s="632">
        <v>0</v>
      </c>
      <c r="AU85" s="632">
        <v>0</v>
      </c>
      <c r="AV85" s="632">
        <v>1036.7037408799999</v>
      </c>
      <c r="AW85" s="632">
        <v>0</v>
      </c>
      <c r="AX85" s="632">
        <v>0</v>
      </c>
      <c r="AY85" s="632">
        <v>0</v>
      </c>
      <c r="AZ85" s="632">
        <v>0</v>
      </c>
    </row>
    <row r="86" spans="1:52">
      <c r="B86" s="633">
        <v>12</v>
      </c>
      <c r="AI86" s="646">
        <v>1474173.2965282199</v>
      </c>
      <c r="AJ86" s="646">
        <v>11605.67</v>
      </c>
      <c r="AR86" s="646">
        <v>107159.94167561001</v>
      </c>
      <c r="AS86" s="646">
        <v>105172.55173000001</v>
      </c>
      <c r="AT86" s="632">
        <v>0</v>
      </c>
      <c r="AU86" s="632">
        <v>0</v>
      </c>
      <c r="AV86" s="632">
        <v>1987.3899456099998</v>
      </c>
      <c r="AW86" s="632">
        <v>0</v>
      </c>
      <c r="AX86" s="632">
        <v>0</v>
      </c>
      <c r="AY86" s="632">
        <v>0</v>
      </c>
      <c r="AZ86" s="632">
        <v>0</v>
      </c>
    </row>
    <row r="87" spans="1:52">
      <c r="A87" s="633">
        <v>2017</v>
      </c>
      <c r="B87" s="633">
        <v>1</v>
      </c>
      <c r="AI87" s="646">
        <v>1441914.088121</v>
      </c>
      <c r="AJ87" s="646">
        <v>12237.68</v>
      </c>
      <c r="AR87" s="646">
        <v>37306.480971479999</v>
      </c>
      <c r="AS87" s="646">
        <v>34612.935700000002</v>
      </c>
      <c r="AT87" s="632">
        <v>0</v>
      </c>
      <c r="AU87" s="632">
        <v>0</v>
      </c>
      <c r="AV87" s="632">
        <v>2693.5452714799999</v>
      </c>
      <c r="AW87" s="632">
        <v>0</v>
      </c>
      <c r="AX87" s="632">
        <v>0</v>
      </c>
      <c r="AY87" s="632">
        <v>0</v>
      </c>
      <c r="AZ87" s="632">
        <v>0</v>
      </c>
    </row>
    <row r="88" spans="1:52">
      <c r="B88" s="633">
        <v>2</v>
      </c>
      <c r="AI88" s="646">
        <v>1525354.0393402199</v>
      </c>
      <c r="AJ88" s="646">
        <v>12122.22</v>
      </c>
      <c r="AR88" s="646">
        <v>35789.024458989996</v>
      </c>
      <c r="AS88" s="646">
        <v>34844.183001999998</v>
      </c>
      <c r="AT88" s="632">
        <v>0</v>
      </c>
      <c r="AU88" s="632">
        <v>0</v>
      </c>
      <c r="AV88" s="632">
        <v>944.84145698999998</v>
      </c>
      <c r="AW88" s="632">
        <v>0</v>
      </c>
      <c r="AX88" s="632">
        <v>0</v>
      </c>
      <c r="AY88" s="632">
        <v>0</v>
      </c>
      <c r="AZ88" s="632">
        <v>0</v>
      </c>
    </row>
    <row r="89" spans="1:52">
      <c r="B89" s="633">
        <v>3</v>
      </c>
      <c r="AI89" s="646">
        <v>1429240.404172</v>
      </c>
      <c r="AJ89" s="646">
        <v>12679.09</v>
      </c>
      <c r="AR89" s="646">
        <v>65203.085228149997</v>
      </c>
      <c r="AS89" s="646">
        <v>63824.784099999997</v>
      </c>
      <c r="AT89" s="632">
        <v>0</v>
      </c>
      <c r="AU89" s="632">
        <v>0</v>
      </c>
      <c r="AV89" s="632">
        <v>1378.3011281499998</v>
      </c>
      <c r="AW89" s="632">
        <v>0</v>
      </c>
      <c r="AX89" s="632">
        <v>0</v>
      </c>
      <c r="AY89" s="632">
        <v>0</v>
      </c>
      <c r="AZ89" s="632">
        <v>0</v>
      </c>
    </row>
    <row r="90" spans="1:52">
      <c r="A90" s="620"/>
      <c r="B90" s="633">
        <v>4</v>
      </c>
      <c r="AI90" s="646">
        <v>1487745.5090000001</v>
      </c>
      <c r="AJ90" s="646">
        <v>12999.58</v>
      </c>
      <c r="AR90" s="646">
        <v>110574.31011869</v>
      </c>
      <c r="AS90" s="646">
        <v>106620.33452</v>
      </c>
      <c r="AT90" s="632">
        <v>0</v>
      </c>
      <c r="AU90" s="632">
        <v>0</v>
      </c>
      <c r="AV90" s="632">
        <v>3953.97559869</v>
      </c>
      <c r="AW90" s="632">
        <v>0</v>
      </c>
      <c r="AX90" s="632">
        <v>0</v>
      </c>
      <c r="AY90" s="632">
        <v>0</v>
      </c>
      <c r="AZ90" s="632">
        <v>0</v>
      </c>
    </row>
    <row r="91" spans="1:52">
      <c r="A91" s="620"/>
      <c r="B91" s="633">
        <v>5</v>
      </c>
      <c r="AI91" s="646">
        <v>1497979.3330000001</v>
      </c>
      <c r="AJ91" s="646">
        <v>12788.19</v>
      </c>
      <c r="AR91" s="646">
        <v>110128.67735976999</v>
      </c>
      <c r="AS91" s="646">
        <v>108348.192392</v>
      </c>
      <c r="AT91" s="632">
        <v>0</v>
      </c>
      <c r="AU91" s="632">
        <v>0</v>
      </c>
      <c r="AV91" s="632">
        <v>1780.4849677699999</v>
      </c>
      <c r="AW91" s="632">
        <v>0</v>
      </c>
      <c r="AX91" s="632">
        <v>0</v>
      </c>
      <c r="AY91" s="632">
        <v>0</v>
      </c>
      <c r="AZ91" s="632">
        <v>0</v>
      </c>
    </row>
    <row r="92" spans="1:52">
      <c r="A92" s="620"/>
      <c r="B92" s="633">
        <v>6</v>
      </c>
      <c r="AI92" s="646">
        <v>1497666.6029999999</v>
      </c>
      <c r="AJ92" s="646">
        <v>12583.85</v>
      </c>
      <c r="AR92" s="646">
        <v>147253.42755316</v>
      </c>
      <c r="AS92" s="646">
        <v>145769.70186</v>
      </c>
      <c r="AT92" s="632">
        <v>0</v>
      </c>
      <c r="AU92" s="632">
        <v>0</v>
      </c>
      <c r="AV92" s="632">
        <v>1483.7256931600002</v>
      </c>
      <c r="AW92" s="632">
        <v>0</v>
      </c>
      <c r="AX92" s="632">
        <v>0</v>
      </c>
      <c r="AY92" s="632">
        <v>0</v>
      </c>
      <c r="AZ92" s="632">
        <v>0</v>
      </c>
    </row>
    <row r="93" spans="1:52">
      <c r="A93" s="620"/>
      <c r="B93" s="633">
        <v>7</v>
      </c>
      <c r="AI93" s="646">
        <v>1594005.41</v>
      </c>
      <c r="AJ93" s="646">
        <v>13610.19</v>
      </c>
      <c r="AR93" s="646">
        <v>63416.980217999997</v>
      </c>
      <c r="AS93" s="646">
        <v>61680.308485000001</v>
      </c>
      <c r="AT93" s="632">
        <v>775.97200999999995</v>
      </c>
      <c r="AU93" s="632">
        <v>0</v>
      </c>
      <c r="AV93" s="632">
        <v>960.69972299999995</v>
      </c>
      <c r="AW93" s="632">
        <v>0</v>
      </c>
      <c r="AX93" s="632">
        <v>0</v>
      </c>
      <c r="AY93" s="632">
        <v>0</v>
      </c>
      <c r="AZ93" s="632">
        <v>0</v>
      </c>
    </row>
    <row r="94" spans="1:52">
      <c r="A94" s="620"/>
      <c r="B94" s="633">
        <v>8</v>
      </c>
      <c r="AI94" s="646">
        <v>1805979.686244</v>
      </c>
      <c r="AJ94" s="646">
        <v>14790.77</v>
      </c>
      <c r="AR94" s="646">
        <v>66165.174545350004</v>
      </c>
      <c r="AS94" s="646">
        <v>61737.310390999999</v>
      </c>
      <c r="AT94" s="632">
        <v>1276.9323400000001</v>
      </c>
      <c r="AU94" s="632">
        <v>0</v>
      </c>
      <c r="AV94" s="632">
        <v>3150.93181435</v>
      </c>
      <c r="AW94" s="632">
        <v>0</v>
      </c>
      <c r="AX94" s="632">
        <v>0</v>
      </c>
      <c r="AY94" s="632">
        <v>0</v>
      </c>
      <c r="AZ94" s="632">
        <v>0</v>
      </c>
    </row>
    <row r="95" spans="1:52">
      <c r="A95" s="620"/>
      <c r="B95" s="633">
        <v>9</v>
      </c>
      <c r="AI95" s="646">
        <v>2083102.1407999999</v>
      </c>
      <c r="AJ95" s="646">
        <v>17244.82</v>
      </c>
      <c r="AR95" s="646">
        <v>78898.524745189992</v>
      </c>
      <c r="AS95" s="646">
        <v>75669.454331999994</v>
      </c>
      <c r="AT95" s="632">
        <v>1184.1854900000001</v>
      </c>
      <c r="AU95" s="632">
        <v>0</v>
      </c>
      <c r="AV95" s="632">
        <v>2044.8849231900001</v>
      </c>
      <c r="AW95" s="632">
        <v>0</v>
      </c>
      <c r="AX95" s="632">
        <v>0</v>
      </c>
      <c r="AY95" s="632">
        <v>0</v>
      </c>
      <c r="AZ95" s="632">
        <v>0</v>
      </c>
    </row>
    <row r="96" spans="1:52">
      <c r="A96" s="620"/>
      <c r="B96" s="633">
        <v>10</v>
      </c>
      <c r="AI96" s="646">
        <v>2181283.6209999998</v>
      </c>
      <c r="AJ96" s="646">
        <v>20164.599999999999</v>
      </c>
      <c r="AR96" s="646">
        <v>54497.602706310005</v>
      </c>
      <c r="AS96" s="646">
        <v>51338.877971000002</v>
      </c>
      <c r="AT96" s="632">
        <v>470.89895000000001</v>
      </c>
      <c r="AU96" s="632">
        <v>0</v>
      </c>
      <c r="AV96" s="632">
        <v>2687.8257853099994</v>
      </c>
      <c r="AW96" s="632">
        <v>0</v>
      </c>
      <c r="AX96" s="632">
        <v>0</v>
      </c>
      <c r="AY96" s="632">
        <v>0</v>
      </c>
      <c r="AZ96" s="632">
        <v>0</v>
      </c>
    </row>
    <row r="97" spans="1:52">
      <c r="A97" s="620"/>
      <c r="B97" s="633">
        <v>11</v>
      </c>
      <c r="AI97" s="646">
        <v>2381559.057577</v>
      </c>
      <c r="AJ97" s="646">
        <v>22038.74</v>
      </c>
      <c r="AR97" s="646">
        <v>19432.469288739998</v>
      </c>
      <c r="AS97" s="646">
        <v>14929.255279999999</v>
      </c>
      <c r="AT97" s="632">
        <v>195.9</v>
      </c>
      <c r="AU97" s="632">
        <v>0</v>
      </c>
      <c r="AV97" s="632">
        <v>4307.3140087399997</v>
      </c>
      <c r="AW97" s="632">
        <v>0</v>
      </c>
      <c r="AX97" s="632">
        <v>0</v>
      </c>
      <c r="AY97" s="632">
        <v>0</v>
      </c>
      <c r="AZ97" s="632">
        <v>0</v>
      </c>
    </row>
    <row r="98" spans="1:52">
      <c r="A98" s="620"/>
      <c r="B98" s="633">
        <v>12</v>
      </c>
      <c r="AI98" s="646">
        <v>2436324.4516119999</v>
      </c>
      <c r="AJ98" s="646">
        <v>22108.55</v>
      </c>
      <c r="AR98" s="646">
        <v>64485.533401169996</v>
      </c>
      <c r="AS98" s="646">
        <v>13170.44342</v>
      </c>
      <c r="AT98" s="632">
        <v>252.595</v>
      </c>
      <c r="AU98" s="632">
        <v>0</v>
      </c>
      <c r="AV98" s="632">
        <v>51062.494981169999</v>
      </c>
      <c r="AW98" s="632">
        <v>0</v>
      </c>
      <c r="AX98" s="632">
        <v>0</v>
      </c>
      <c r="AY98" s="632">
        <v>0</v>
      </c>
      <c r="AZ98" s="632">
        <v>0</v>
      </c>
    </row>
    <row r="99" spans="1:52">
      <c r="A99" s="633">
        <v>2018</v>
      </c>
      <c r="B99" s="633">
        <v>1</v>
      </c>
      <c r="AI99" s="646">
        <v>2512426.2101389999</v>
      </c>
      <c r="AJ99" s="646">
        <v>21147.16</v>
      </c>
      <c r="AR99" s="646">
        <v>22795.058692070001</v>
      </c>
      <c r="AS99" s="646">
        <v>20124.921829999999</v>
      </c>
      <c r="AT99" s="632">
        <v>7.2</v>
      </c>
      <c r="AU99" s="632">
        <v>0</v>
      </c>
      <c r="AV99" s="632">
        <v>2662.9368620700002</v>
      </c>
      <c r="AW99" s="632">
        <v>0</v>
      </c>
      <c r="AX99" s="632">
        <v>0</v>
      </c>
      <c r="AY99" s="632">
        <v>0</v>
      </c>
      <c r="AZ99" s="632">
        <v>0</v>
      </c>
    </row>
    <row r="100" spans="1:52">
      <c r="B100" s="633">
        <v>2</v>
      </c>
      <c r="AI100" s="646">
        <v>2475257.3164280001</v>
      </c>
      <c r="AJ100" s="646">
        <v>21115.99</v>
      </c>
      <c r="AR100" s="646">
        <v>2727.4232256199994</v>
      </c>
      <c r="AS100" s="646">
        <v>994.88705000000004</v>
      </c>
      <c r="AT100" s="632">
        <v>19.3</v>
      </c>
      <c r="AU100" s="632">
        <v>0</v>
      </c>
      <c r="AV100" s="632">
        <v>1713.2361756199996</v>
      </c>
      <c r="AW100" s="632">
        <v>0</v>
      </c>
      <c r="AX100" s="632">
        <v>0</v>
      </c>
      <c r="AY100" s="632">
        <v>0</v>
      </c>
      <c r="AZ100" s="632">
        <v>0</v>
      </c>
    </row>
    <row r="101" spans="1:52">
      <c r="B101" s="633">
        <v>3</v>
      </c>
      <c r="AI101" s="646">
        <v>2587373.3848999999</v>
      </c>
      <c r="AJ101" s="646">
        <v>20910.03</v>
      </c>
      <c r="AR101" s="646">
        <v>16476.034178040001</v>
      </c>
      <c r="AS101" s="646">
        <v>3223.1174700000001</v>
      </c>
      <c r="AT101" s="632">
        <v>0</v>
      </c>
      <c r="AU101" s="632">
        <v>0</v>
      </c>
      <c r="AV101" s="632">
        <v>13252.91670804</v>
      </c>
      <c r="AW101" s="632">
        <v>0</v>
      </c>
      <c r="AX101" s="632">
        <v>0</v>
      </c>
      <c r="AY101" s="632">
        <v>0</v>
      </c>
      <c r="AZ101" s="632">
        <v>0</v>
      </c>
    </row>
    <row r="102" spans="1:52">
      <c r="B102" s="633">
        <v>4</v>
      </c>
      <c r="AI102" s="646">
        <v>2471395.286688</v>
      </c>
      <c r="AJ102" s="646">
        <v>19949.16</v>
      </c>
      <c r="AR102" s="646">
        <v>10532.225566569998</v>
      </c>
      <c r="AS102" s="646">
        <v>592.72270000000003</v>
      </c>
      <c r="AT102" s="632">
        <v>100</v>
      </c>
      <c r="AU102" s="632">
        <v>0</v>
      </c>
      <c r="AV102" s="632">
        <v>9839.5028665699974</v>
      </c>
      <c r="AW102" s="632">
        <v>0</v>
      </c>
      <c r="AX102" s="632">
        <v>0</v>
      </c>
      <c r="AY102" s="632">
        <v>0</v>
      </c>
      <c r="AZ102" s="632">
        <v>0</v>
      </c>
    </row>
    <row r="103" spans="1:52">
      <c r="B103" s="633">
        <v>5</v>
      </c>
      <c r="AI103" s="646">
        <v>2487830.8658579998</v>
      </c>
      <c r="AJ103" s="646">
        <v>19553.509999999998</v>
      </c>
      <c r="AR103" s="646">
        <v>11932.327597030002</v>
      </c>
      <c r="AS103" s="646">
        <v>604.17133999999999</v>
      </c>
      <c r="AT103" s="632">
        <v>496.5</v>
      </c>
      <c r="AU103" s="632">
        <v>0</v>
      </c>
      <c r="AV103" s="632">
        <v>10831.656257030001</v>
      </c>
      <c r="AW103" s="632">
        <v>0</v>
      </c>
      <c r="AX103" s="632">
        <v>0</v>
      </c>
      <c r="AY103" s="632">
        <v>0</v>
      </c>
      <c r="AZ103" s="632">
        <v>0</v>
      </c>
    </row>
    <row r="104" spans="1:52">
      <c r="B104" s="633">
        <v>6</v>
      </c>
      <c r="AI104" s="646">
        <v>2481879.4411470001</v>
      </c>
      <c r="AJ104" s="646">
        <v>19737.490000000002</v>
      </c>
      <c r="AR104" s="646">
        <v>13231.01886</v>
      </c>
      <c r="AS104" s="646">
        <v>2012.4435599999999</v>
      </c>
      <c r="AT104" s="632">
        <v>8.6</v>
      </c>
      <c r="AU104" s="632">
        <v>0</v>
      </c>
      <c r="AV104" s="632">
        <v>11209.9753</v>
      </c>
      <c r="AW104" s="632">
        <v>0</v>
      </c>
      <c r="AX104" s="632">
        <v>0</v>
      </c>
      <c r="AY104" s="632">
        <v>0</v>
      </c>
      <c r="AZ104" s="632">
        <v>0</v>
      </c>
    </row>
    <row r="105" spans="1:52">
      <c r="B105" s="633">
        <v>7</v>
      </c>
      <c r="AI105" s="646">
        <v>2385440.7643809998</v>
      </c>
      <c r="AJ105" s="646">
        <v>19537.009999999998</v>
      </c>
      <c r="AR105" s="646">
        <v>4315.7070650000005</v>
      </c>
      <c r="AS105" s="646">
        <v>1179.87725</v>
      </c>
      <c r="AT105" s="632">
        <v>0</v>
      </c>
      <c r="AU105" s="632">
        <v>0</v>
      </c>
      <c r="AV105" s="632">
        <v>3135.8298150000001</v>
      </c>
      <c r="AW105" s="632">
        <v>0</v>
      </c>
      <c r="AX105" s="632">
        <v>0</v>
      </c>
      <c r="AY105" s="632">
        <v>0</v>
      </c>
      <c r="AZ105" s="632">
        <v>0</v>
      </c>
    </row>
    <row r="106" spans="1:52">
      <c r="B106" s="633">
        <v>8</v>
      </c>
      <c r="AI106" s="646">
        <v>2302390.2816130002</v>
      </c>
      <c r="AJ106" s="646">
        <v>19365</v>
      </c>
      <c r="AR106" s="646">
        <v>3276.907256</v>
      </c>
      <c r="AS106" s="646">
        <v>1225.6918599999999</v>
      </c>
      <c r="AT106" s="632">
        <v>0</v>
      </c>
      <c r="AU106" s="632">
        <v>0</v>
      </c>
      <c r="AV106" s="632">
        <v>2051.2153960000001</v>
      </c>
      <c r="AW106" s="632">
        <v>0</v>
      </c>
      <c r="AX106" s="632">
        <v>0</v>
      </c>
      <c r="AY106" s="632">
        <v>0</v>
      </c>
      <c r="AZ106" s="632">
        <v>0</v>
      </c>
    </row>
    <row r="107" spans="1:52">
      <c r="B107" s="633">
        <v>9</v>
      </c>
      <c r="AI107" s="646">
        <v>2347480.9701769999</v>
      </c>
      <c r="AJ107" s="646">
        <v>20034.66</v>
      </c>
      <c r="AR107" s="646">
        <v>20681.370215899999</v>
      </c>
      <c r="AS107" s="646">
        <v>304.30651999999998</v>
      </c>
      <c r="AT107" s="632">
        <v>0</v>
      </c>
      <c r="AU107" s="632">
        <v>0</v>
      </c>
      <c r="AV107" s="632">
        <v>20377.0636959</v>
      </c>
      <c r="AW107" s="632">
        <v>0</v>
      </c>
      <c r="AX107" s="632">
        <v>0</v>
      </c>
      <c r="AY107" s="632">
        <v>0</v>
      </c>
      <c r="AZ107" s="632">
        <v>0</v>
      </c>
    </row>
    <row r="108" spans="1:52">
      <c r="B108" s="633">
        <v>10</v>
      </c>
      <c r="AI108" s="646">
        <v>2428236.0973689999</v>
      </c>
      <c r="AJ108" s="646">
        <v>20463.61</v>
      </c>
      <c r="AR108" s="646">
        <v>9121.5283263199999</v>
      </c>
      <c r="AS108" s="646">
        <v>1468.02349</v>
      </c>
      <c r="AT108" s="632">
        <v>0</v>
      </c>
      <c r="AU108" s="632">
        <v>0</v>
      </c>
      <c r="AV108" s="632">
        <v>7653.5048363200003</v>
      </c>
      <c r="AW108" s="632">
        <v>0</v>
      </c>
      <c r="AX108" s="632">
        <v>0</v>
      </c>
      <c r="AY108" s="632">
        <v>0</v>
      </c>
      <c r="AZ108" s="632">
        <v>0</v>
      </c>
    </row>
    <row r="109" spans="1:52">
      <c r="B109" s="633">
        <v>11</v>
      </c>
      <c r="AI109" s="646">
        <v>2302979.5</v>
      </c>
      <c r="AJ109" s="646">
        <v>20051.900000000001</v>
      </c>
      <c r="AR109" s="646">
        <v>5417.4100858499987</v>
      </c>
      <c r="AS109" s="646">
        <v>880.59852000000001</v>
      </c>
      <c r="AT109" s="632">
        <v>0</v>
      </c>
      <c r="AU109" s="632">
        <v>0</v>
      </c>
      <c r="AV109" s="632">
        <v>4536.8115658499992</v>
      </c>
      <c r="AW109" s="632">
        <v>0</v>
      </c>
      <c r="AX109" s="632">
        <v>0</v>
      </c>
      <c r="AY109" s="632">
        <v>0</v>
      </c>
      <c r="AZ109" s="632">
        <v>0</v>
      </c>
    </row>
    <row r="110" spans="1:52">
      <c r="B110" s="633">
        <v>12</v>
      </c>
      <c r="AI110" s="646">
        <v>2508040.9</v>
      </c>
      <c r="AJ110" s="646">
        <v>20076.5</v>
      </c>
      <c r="AR110" s="646">
        <v>123629.02057379999</v>
      </c>
      <c r="AS110" s="646">
        <v>891.42913999999996</v>
      </c>
      <c r="AT110" s="632">
        <v>0</v>
      </c>
      <c r="AU110" s="632">
        <v>0</v>
      </c>
      <c r="AV110" s="632">
        <v>122737.5914338</v>
      </c>
      <c r="AW110" s="632">
        <v>0</v>
      </c>
      <c r="AX110" s="632">
        <v>0</v>
      </c>
      <c r="AY110" s="632">
        <v>0</v>
      </c>
      <c r="AZ110" s="632">
        <v>0</v>
      </c>
    </row>
    <row r="111" spans="1:52">
      <c r="A111" s="633">
        <v>2019</v>
      </c>
      <c r="B111" s="633">
        <v>1</v>
      </c>
      <c r="AI111" s="646">
        <v>2444431.6</v>
      </c>
      <c r="AJ111" s="646">
        <v>21584.400000000001</v>
      </c>
      <c r="AR111" s="646">
        <v>3748.1977160000001</v>
      </c>
      <c r="AS111" s="646">
        <v>451.29559</v>
      </c>
      <c r="AT111" s="632">
        <v>0</v>
      </c>
      <c r="AU111" s="632">
        <v>0</v>
      </c>
      <c r="AV111" s="632">
        <v>3296.902126</v>
      </c>
      <c r="AW111" s="632">
        <v>0</v>
      </c>
      <c r="AX111" s="632">
        <v>0</v>
      </c>
      <c r="AY111" s="632">
        <v>0</v>
      </c>
      <c r="AZ111" s="632">
        <v>0</v>
      </c>
    </row>
    <row r="112" spans="1:52">
      <c r="B112" s="633">
        <v>2</v>
      </c>
      <c r="AI112" s="646">
        <v>2479252.5</v>
      </c>
      <c r="AJ112" s="646">
        <v>21457.8</v>
      </c>
      <c r="AR112" s="646">
        <v>13352.11407492</v>
      </c>
      <c r="AS112" s="646">
        <v>1155.8849499999999</v>
      </c>
      <c r="AT112" s="632">
        <v>0</v>
      </c>
      <c r="AU112" s="632">
        <v>0</v>
      </c>
      <c r="AV112" s="632">
        <v>12196.229124920001</v>
      </c>
      <c r="AW112" s="632">
        <v>0</v>
      </c>
      <c r="AX112" s="632">
        <v>0</v>
      </c>
      <c r="AY112" s="632">
        <v>0</v>
      </c>
      <c r="AZ112" s="632">
        <v>0</v>
      </c>
    </row>
    <row r="113" spans="1:52">
      <c r="B113" s="633">
        <v>3</v>
      </c>
      <c r="AI113" s="646">
        <v>2452754.7999999998</v>
      </c>
      <c r="AJ113" s="646">
        <v>20901.009999999998</v>
      </c>
      <c r="AR113" s="646">
        <v>32176.110958999998</v>
      </c>
      <c r="AS113" s="646">
        <v>3247.0036300000002</v>
      </c>
      <c r="AT113" s="632">
        <v>0</v>
      </c>
      <c r="AU113" s="632">
        <v>0</v>
      </c>
      <c r="AV113" s="632">
        <v>28929.107328999999</v>
      </c>
      <c r="AW113" s="632">
        <v>0</v>
      </c>
      <c r="AX113" s="632">
        <v>0</v>
      </c>
      <c r="AY113" s="632">
        <v>0</v>
      </c>
      <c r="AZ113" s="632">
        <v>0</v>
      </c>
    </row>
    <row r="114" spans="1:52">
      <c r="A114" s="620"/>
      <c r="B114" s="633">
        <v>4</v>
      </c>
      <c r="AI114" s="646">
        <v>2410917.538706</v>
      </c>
      <c r="AJ114" s="646">
        <v>20118.48</v>
      </c>
      <c r="AR114" s="646">
        <v>2999.3293489599996</v>
      </c>
      <c r="AS114" s="646">
        <v>994.57568000000003</v>
      </c>
      <c r="AT114" s="632">
        <v>0</v>
      </c>
      <c r="AU114" s="632">
        <v>0</v>
      </c>
      <c r="AV114" s="632">
        <v>2004.7536689599997</v>
      </c>
      <c r="AW114" s="632">
        <v>0</v>
      </c>
      <c r="AX114" s="632">
        <v>0</v>
      </c>
      <c r="AY114" s="632">
        <v>0</v>
      </c>
      <c r="AZ114" s="632">
        <v>0</v>
      </c>
    </row>
    <row r="115" spans="1:52">
      <c r="A115" s="620"/>
      <c r="B115" s="633">
        <v>5</v>
      </c>
      <c r="AI115" s="646">
        <v>2382754.2000000002</v>
      </c>
      <c r="AJ115" s="646">
        <v>20175.5</v>
      </c>
      <c r="AR115" s="646">
        <v>16009.7694606</v>
      </c>
      <c r="AS115" s="646">
        <v>2059.3304400000002</v>
      </c>
      <c r="AT115" s="632">
        <v>0</v>
      </c>
      <c r="AU115" s="632">
        <v>0</v>
      </c>
      <c r="AV115" s="632">
        <v>13950.439020600001</v>
      </c>
      <c r="AW115" s="632">
        <v>0</v>
      </c>
      <c r="AX115" s="632">
        <v>0</v>
      </c>
      <c r="AY115" s="632">
        <v>0</v>
      </c>
      <c r="AZ115" s="632">
        <v>0</v>
      </c>
    </row>
    <row r="116" spans="1:52">
      <c r="A116" s="620"/>
      <c r="B116" s="633">
        <v>6</v>
      </c>
      <c r="AI116" s="646">
        <v>2601660.7000000002</v>
      </c>
      <c r="AJ116" s="646">
        <v>19813.8</v>
      </c>
      <c r="AR116" s="646">
        <v>21941.66266097</v>
      </c>
      <c r="AS116" s="646">
        <v>0</v>
      </c>
      <c r="AT116" s="632">
        <v>0</v>
      </c>
      <c r="AU116" s="632">
        <v>0</v>
      </c>
      <c r="AV116" s="632">
        <v>21941.66266097</v>
      </c>
      <c r="AW116" s="632">
        <v>0</v>
      </c>
      <c r="AX116" s="632">
        <v>0</v>
      </c>
      <c r="AY116" s="632">
        <v>0</v>
      </c>
      <c r="AZ116" s="632">
        <v>0</v>
      </c>
    </row>
    <row r="117" spans="1:52">
      <c r="A117" s="620"/>
      <c r="B117" s="633">
        <v>7</v>
      </c>
      <c r="AI117" s="646">
        <v>2515151.6</v>
      </c>
      <c r="AJ117" s="646">
        <v>20526.2</v>
      </c>
      <c r="AR117" s="646">
        <v>16247.842924050001</v>
      </c>
      <c r="AS117" s="646">
        <v>10.4</v>
      </c>
      <c r="AT117" s="632">
        <v>0</v>
      </c>
      <c r="AU117" s="632">
        <v>0</v>
      </c>
      <c r="AV117" s="632">
        <v>16237.442924050001</v>
      </c>
      <c r="AW117" s="632">
        <v>0</v>
      </c>
      <c r="AX117" s="632">
        <v>0</v>
      </c>
      <c r="AY117" s="632">
        <v>0</v>
      </c>
      <c r="AZ117" s="632">
        <v>0</v>
      </c>
    </row>
    <row r="118" spans="1:52">
      <c r="A118" s="620"/>
      <c r="B118" s="633">
        <v>8</v>
      </c>
      <c r="AI118" s="646">
        <v>2493472.4</v>
      </c>
      <c r="AJ118" s="646">
        <v>19961.3</v>
      </c>
      <c r="AR118" s="646">
        <v>1851.62024114</v>
      </c>
      <c r="AS118" s="646">
        <v>79.006280000000004</v>
      </c>
      <c r="AT118" s="632">
        <v>0</v>
      </c>
      <c r="AU118" s="632">
        <v>0</v>
      </c>
      <c r="AV118" s="632">
        <v>1772.6139611399999</v>
      </c>
      <c r="AW118" s="632">
        <v>0</v>
      </c>
      <c r="AX118" s="632">
        <v>0</v>
      </c>
      <c r="AY118" s="632">
        <v>0</v>
      </c>
      <c r="AZ118" s="632">
        <v>0</v>
      </c>
    </row>
    <row r="119" spans="1:52">
      <c r="A119" s="620"/>
      <c r="B119" s="633">
        <v>9</v>
      </c>
      <c r="AI119" s="646">
        <v>2477187.7000000002</v>
      </c>
      <c r="AJ119" s="646">
        <v>19317.5</v>
      </c>
      <c r="AR119" s="646">
        <v>3192.6632464800005</v>
      </c>
      <c r="AS119" s="646">
        <v>595.23395000000005</v>
      </c>
      <c r="AT119" s="632">
        <v>0</v>
      </c>
      <c r="AU119" s="632">
        <v>0</v>
      </c>
      <c r="AV119" s="632">
        <v>2597.4292964800006</v>
      </c>
      <c r="AW119" s="632">
        <v>0</v>
      </c>
      <c r="AX119" s="632">
        <v>0</v>
      </c>
      <c r="AY119" s="632">
        <v>0</v>
      </c>
      <c r="AZ119" s="632">
        <v>0</v>
      </c>
    </row>
    <row r="120" spans="1:52">
      <c r="A120" s="620"/>
      <c r="B120" s="633">
        <v>10</v>
      </c>
      <c r="AI120" s="646">
        <v>2402525.7999999998</v>
      </c>
      <c r="AJ120" s="646">
        <v>18613.5</v>
      </c>
      <c r="AR120" s="646">
        <v>6975.6002540700001</v>
      </c>
      <c r="AS120" s="646">
        <v>548.57123999999999</v>
      </c>
      <c r="AT120" s="632">
        <v>0</v>
      </c>
      <c r="AU120" s="632">
        <v>0</v>
      </c>
      <c r="AV120" s="632">
        <v>6427.0290140699999</v>
      </c>
      <c r="AW120" s="632">
        <v>0</v>
      </c>
      <c r="AX120" s="632">
        <v>0</v>
      </c>
      <c r="AY120" s="632">
        <v>0</v>
      </c>
      <c r="AZ120" s="632">
        <v>0</v>
      </c>
    </row>
    <row r="121" spans="1:52">
      <c r="A121" s="620"/>
      <c r="B121" s="633">
        <v>11</v>
      </c>
      <c r="AI121" s="646">
        <v>2530514</v>
      </c>
      <c r="AJ121" s="646">
        <v>18605.3</v>
      </c>
      <c r="AR121" s="646">
        <v>19973.577275</v>
      </c>
      <c r="AS121" s="646">
        <v>82.426460000000006</v>
      </c>
      <c r="AT121" s="632">
        <v>0</v>
      </c>
      <c r="AU121" s="632">
        <v>0</v>
      </c>
      <c r="AV121" s="632">
        <v>19891.150815000001</v>
      </c>
      <c r="AW121" s="632">
        <v>0</v>
      </c>
      <c r="AX121" s="632">
        <v>0</v>
      </c>
      <c r="AY121" s="632">
        <v>0</v>
      </c>
      <c r="AZ121" s="632">
        <v>0</v>
      </c>
    </row>
    <row r="122" spans="1:52">
      <c r="A122" s="620"/>
      <c r="B122" s="633">
        <v>12</v>
      </c>
      <c r="AI122" s="646">
        <v>2690320.6</v>
      </c>
      <c r="AJ122" s="646">
        <v>18954.900000000001</v>
      </c>
      <c r="AR122" s="646">
        <v>4733.1957101799999</v>
      </c>
      <c r="AS122" s="646">
        <v>466.04899999999998</v>
      </c>
      <c r="AT122" s="632">
        <v>0</v>
      </c>
      <c r="AU122" s="632">
        <v>0</v>
      </c>
      <c r="AV122" s="632">
        <v>4267.1467101799999</v>
      </c>
      <c r="AW122" s="632">
        <v>0</v>
      </c>
      <c r="AX122" s="632">
        <v>0</v>
      </c>
      <c r="AY122" s="632">
        <v>0</v>
      </c>
      <c r="AZ122" s="632">
        <v>0</v>
      </c>
    </row>
    <row r="123" spans="1:52">
      <c r="A123" s="633">
        <v>2020</v>
      </c>
      <c r="B123" s="633">
        <v>1</v>
      </c>
      <c r="AI123" s="646">
        <v>2665213.2000000002</v>
      </c>
      <c r="AJ123" s="646">
        <v>19132.900000000001</v>
      </c>
      <c r="AR123" s="646">
        <v>4230.9253105700009</v>
      </c>
      <c r="AS123" s="646">
        <v>0</v>
      </c>
      <c r="AT123" s="632">
        <v>0</v>
      </c>
      <c r="AU123" s="632">
        <v>0</v>
      </c>
      <c r="AV123" s="632">
        <v>4230.9253105700009</v>
      </c>
      <c r="AW123" s="632">
        <v>0</v>
      </c>
      <c r="AX123" s="632">
        <v>0</v>
      </c>
      <c r="AY123" s="632">
        <v>0</v>
      </c>
      <c r="AZ123" s="632">
        <v>0</v>
      </c>
    </row>
    <row r="124" spans="1:52">
      <c r="B124" s="633">
        <v>2</v>
      </c>
      <c r="AI124" s="646">
        <v>2747141.9235800002</v>
      </c>
      <c r="AJ124" s="646">
        <v>18965.419999999998</v>
      </c>
      <c r="AR124" s="646">
        <v>1942.9781281300002</v>
      </c>
      <c r="AS124" s="646">
        <v>0</v>
      </c>
      <c r="AT124" s="632">
        <v>0</v>
      </c>
      <c r="AU124" s="632">
        <v>0</v>
      </c>
      <c r="AV124" s="632">
        <v>1942.9781281300002</v>
      </c>
      <c r="AW124" s="632">
        <v>0</v>
      </c>
      <c r="AX124" s="632">
        <v>0</v>
      </c>
      <c r="AY124" s="632">
        <v>0</v>
      </c>
      <c r="AZ124" s="632">
        <v>0</v>
      </c>
    </row>
    <row r="125" spans="1:52">
      <c r="B125" s="633">
        <v>3</v>
      </c>
      <c r="AI125" s="646">
        <v>2486922.4</v>
      </c>
      <c r="AJ125" s="646">
        <v>18208.2</v>
      </c>
      <c r="AR125" s="646">
        <v>3380.3509730999995</v>
      </c>
      <c r="AS125" s="646">
        <v>0</v>
      </c>
      <c r="AT125" s="632">
        <v>0</v>
      </c>
      <c r="AU125" s="632">
        <v>0</v>
      </c>
      <c r="AV125" s="632">
        <v>3380.3509730999995</v>
      </c>
      <c r="AW125" s="632">
        <v>0</v>
      </c>
      <c r="AX125" s="632">
        <v>0</v>
      </c>
      <c r="AY125" s="632">
        <v>0</v>
      </c>
      <c r="AZ125" s="632">
        <v>0</v>
      </c>
    </row>
    <row r="126" spans="1:52">
      <c r="B126" s="633">
        <v>4</v>
      </c>
      <c r="AI126" s="646">
        <v>2427927.2000000002</v>
      </c>
      <c r="AJ126" s="646">
        <v>16631.2</v>
      </c>
      <c r="AR126" s="646">
        <v>2281.0794708499998</v>
      </c>
      <c r="AS126" s="646">
        <v>0</v>
      </c>
      <c r="AT126" s="632">
        <v>0</v>
      </c>
      <c r="AU126" s="632">
        <v>0</v>
      </c>
      <c r="AV126" s="632">
        <v>2281.0794708499998</v>
      </c>
      <c r="AW126" s="632">
        <v>0</v>
      </c>
      <c r="AX126" s="632">
        <v>0</v>
      </c>
      <c r="AY126" s="632">
        <v>0</v>
      </c>
      <c r="AZ126" s="632">
        <v>0</v>
      </c>
    </row>
    <row r="127" spans="1:52">
      <c r="B127" s="633">
        <v>5</v>
      </c>
      <c r="AI127" s="646">
        <v>2415764.8917069999</v>
      </c>
      <c r="AJ127" s="646">
        <v>16288.39</v>
      </c>
      <c r="AR127" s="646">
        <v>4489.9210527100004</v>
      </c>
      <c r="AS127" s="646">
        <v>0</v>
      </c>
      <c r="AT127" s="632">
        <v>0</v>
      </c>
      <c r="AU127" s="632">
        <v>0</v>
      </c>
      <c r="AV127" s="632">
        <v>4489.9210527100004</v>
      </c>
      <c r="AW127" s="632">
        <v>0</v>
      </c>
      <c r="AX127" s="632">
        <v>0</v>
      </c>
      <c r="AY127" s="632">
        <v>0</v>
      </c>
      <c r="AZ127" s="632">
        <v>0</v>
      </c>
    </row>
    <row r="128" spans="1:52">
      <c r="B128" s="633">
        <v>6</v>
      </c>
      <c r="AI128" s="646">
        <v>2500574.7999999998</v>
      </c>
      <c r="AJ128" s="646">
        <v>16120.32</v>
      </c>
      <c r="AR128" s="646">
        <v>12786.757286270002</v>
      </c>
      <c r="AS128" s="646">
        <v>586.86261000000002</v>
      </c>
      <c r="AT128" s="632">
        <v>5001.08788</v>
      </c>
      <c r="AU128" s="632">
        <v>0</v>
      </c>
      <c r="AV128" s="632">
        <v>7198.8067962700015</v>
      </c>
      <c r="AW128" s="632">
        <v>0</v>
      </c>
      <c r="AX128" s="632">
        <v>0</v>
      </c>
      <c r="AY128" s="632">
        <v>0</v>
      </c>
      <c r="AZ128" s="632">
        <v>0</v>
      </c>
    </row>
    <row r="129" spans="1:52">
      <c r="B129" s="633">
        <v>7</v>
      </c>
      <c r="AI129" s="646">
        <v>2538955.5111870002</v>
      </c>
      <c r="AJ129" s="646">
        <v>16450.52</v>
      </c>
      <c r="AR129" s="646">
        <v>4704.7664210000003</v>
      </c>
      <c r="AS129" s="646">
        <v>0</v>
      </c>
      <c r="AT129" s="632">
        <v>289.52834000000001</v>
      </c>
      <c r="AU129" s="632">
        <v>0</v>
      </c>
      <c r="AV129" s="632">
        <v>4415.2380810000004</v>
      </c>
      <c r="AW129" s="632">
        <v>0</v>
      </c>
      <c r="AX129" s="632">
        <v>0</v>
      </c>
      <c r="AY129" s="632">
        <v>0</v>
      </c>
      <c r="AZ129" s="632">
        <v>0</v>
      </c>
    </row>
    <row r="130" spans="1:52">
      <c r="B130" s="633">
        <v>8</v>
      </c>
      <c r="AI130" s="646">
        <v>2587360.9</v>
      </c>
      <c r="AJ130" s="646">
        <v>16718.77</v>
      </c>
      <c r="AR130" s="646">
        <v>5135.1279560000003</v>
      </c>
      <c r="AS130" s="646">
        <v>0</v>
      </c>
      <c r="AT130" s="632">
        <v>44.591380000000001</v>
      </c>
      <c r="AU130" s="632">
        <v>0</v>
      </c>
      <c r="AV130" s="632">
        <v>5090.5365760000004</v>
      </c>
      <c r="AW130" s="632">
        <v>0</v>
      </c>
      <c r="AX130" s="632">
        <v>0</v>
      </c>
      <c r="AY130" s="632">
        <v>0</v>
      </c>
      <c r="AZ130" s="632">
        <v>0</v>
      </c>
    </row>
    <row r="131" spans="1:52">
      <c r="B131" s="633">
        <v>9</v>
      </c>
      <c r="AI131" s="646">
        <v>2598039.4</v>
      </c>
      <c r="AJ131" s="646">
        <v>17176.18</v>
      </c>
      <c r="AR131" s="646">
        <v>1838.60248</v>
      </c>
      <c r="AS131" s="646">
        <v>0</v>
      </c>
      <c r="AT131" s="632">
        <v>32.381630000000001</v>
      </c>
      <c r="AU131" s="632">
        <v>0</v>
      </c>
      <c r="AV131" s="632">
        <v>1806.2208499999999</v>
      </c>
      <c r="AW131" s="632">
        <v>0</v>
      </c>
      <c r="AX131" s="632">
        <v>0</v>
      </c>
      <c r="AY131" s="632">
        <v>0</v>
      </c>
      <c r="AZ131" s="632">
        <v>0</v>
      </c>
    </row>
    <row r="132" spans="1:52">
      <c r="B132" s="633">
        <v>10</v>
      </c>
      <c r="AI132" s="646">
        <v>2560314.31122655</v>
      </c>
      <c r="AJ132" s="646">
        <v>17458.060000000001</v>
      </c>
      <c r="AR132" s="646">
        <v>7923.8848816400005</v>
      </c>
      <c r="AS132" s="646">
        <v>0</v>
      </c>
      <c r="AT132" s="632">
        <v>65.800529999999995</v>
      </c>
      <c r="AU132" s="632">
        <v>0</v>
      </c>
      <c r="AV132" s="632">
        <v>2892.9786519999998</v>
      </c>
      <c r="AW132" s="632">
        <v>0</v>
      </c>
      <c r="AX132" s="634">
        <v>4965.1056996400002</v>
      </c>
      <c r="AY132" s="632">
        <v>0</v>
      </c>
      <c r="AZ132" s="632">
        <v>0</v>
      </c>
    </row>
    <row r="133" spans="1:52">
      <c r="B133" s="633">
        <v>11</v>
      </c>
      <c r="AI133" s="646">
        <v>2596906.0535530602</v>
      </c>
      <c r="AJ133" s="646">
        <v>17541.28</v>
      </c>
      <c r="AR133" s="646">
        <v>1939.2129675000001</v>
      </c>
      <c r="AS133" s="646">
        <v>0</v>
      </c>
      <c r="AT133" s="632">
        <v>28.9</v>
      </c>
      <c r="AU133" s="632">
        <v>0</v>
      </c>
      <c r="AV133" s="632">
        <v>1853.0464458199999</v>
      </c>
      <c r="AW133" s="632">
        <v>0</v>
      </c>
      <c r="AX133" s="634">
        <v>57.266521679999997</v>
      </c>
      <c r="AY133" s="632">
        <v>0</v>
      </c>
      <c r="AZ133" s="632">
        <v>0</v>
      </c>
    </row>
    <row r="134" spans="1:52">
      <c r="B134" s="633">
        <v>12</v>
      </c>
      <c r="AI134" s="646">
        <v>3026589.3560806201</v>
      </c>
      <c r="AJ134" s="646">
        <v>18126.12</v>
      </c>
      <c r="AR134" s="646">
        <v>14673.21539865</v>
      </c>
      <c r="AS134" s="646">
        <v>0</v>
      </c>
      <c r="AT134" s="632">
        <v>331.26803000000001</v>
      </c>
      <c r="AU134" s="632">
        <v>0</v>
      </c>
      <c r="AV134" s="632">
        <v>14293.165020910001</v>
      </c>
      <c r="AW134" s="632">
        <v>0</v>
      </c>
      <c r="AX134" s="634">
        <v>48.782347739999999</v>
      </c>
      <c r="AY134" s="632">
        <v>0</v>
      </c>
      <c r="AZ134" s="632">
        <v>0</v>
      </c>
    </row>
    <row r="135" spans="1:52">
      <c r="A135" s="633">
        <v>2021</v>
      </c>
      <c r="B135" s="633">
        <v>1</v>
      </c>
      <c r="AI135" s="646">
        <v>3004364.8227543198</v>
      </c>
      <c r="AJ135" s="646">
        <v>20030.05</v>
      </c>
      <c r="AR135" s="646">
        <v>14909.253953570002</v>
      </c>
      <c r="AS135" s="646">
        <v>0</v>
      </c>
      <c r="AT135" s="632">
        <v>38.984279999999998</v>
      </c>
      <c r="AU135" s="632">
        <v>0</v>
      </c>
      <c r="AV135" s="632">
        <v>10641.58752426</v>
      </c>
      <c r="AW135" s="632">
        <v>0</v>
      </c>
      <c r="AX135" s="634">
        <v>108.07914930999999</v>
      </c>
      <c r="AY135" s="634">
        <v>4120.6030000000001</v>
      </c>
      <c r="AZ135" s="632">
        <v>0</v>
      </c>
    </row>
    <row r="136" spans="1:52">
      <c r="B136" s="633">
        <v>2</v>
      </c>
      <c r="AI136" s="646">
        <v>3550083.045403</v>
      </c>
      <c r="AJ136" s="646">
        <v>25876.89</v>
      </c>
      <c r="AR136" s="646">
        <v>32019.162684430001</v>
      </c>
      <c r="AS136" s="646">
        <v>0</v>
      </c>
      <c r="AT136" s="632">
        <v>381.63923999999997</v>
      </c>
      <c r="AU136" s="632">
        <v>0</v>
      </c>
      <c r="AV136" s="632">
        <v>31257.978749000002</v>
      </c>
      <c r="AW136" s="632">
        <v>0</v>
      </c>
      <c r="AX136" s="634">
        <v>363.10328543000003</v>
      </c>
      <c r="AY136" s="634">
        <v>16.441410000000001</v>
      </c>
      <c r="AZ136" s="632">
        <v>0</v>
      </c>
    </row>
    <row r="137" spans="1:52">
      <c r="B137" s="633">
        <v>3</v>
      </c>
      <c r="AI137" s="646">
        <v>3691936.8365640002</v>
      </c>
      <c r="AJ137" s="646">
        <v>33952.239999999998</v>
      </c>
      <c r="AR137" s="646">
        <v>24910.131654639998</v>
      </c>
      <c r="AS137" s="646">
        <v>0</v>
      </c>
      <c r="AT137" s="632">
        <v>44.51</v>
      </c>
      <c r="AU137" s="632">
        <v>0</v>
      </c>
      <c r="AV137" s="632">
        <v>24027.746157149999</v>
      </c>
      <c r="AW137" s="632">
        <v>0</v>
      </c>
      <c r="AX137" s="634">
        <v>833.87549749000004</v>
      </c>
      <c r="AY137" s="634">
        <v>4</v>
      </c>
      <c r="AZ137" s="632">
        <v>0</v>
      </c>
    </row>
    <row r="138" spans="1:52">
      <c r="A138" s="620"/>
      <c r="B138" s="633">
        <v>4</v>
      </c>
      <c r="AI138" s="646">
        <v>3719067.887445</v>
      </c>
      <c r="AJ138" s="646">
        <v>35351.47</v>
      </c>
      <c r="AR138" s="646">
        <v>533685.14122192992</v>
      </c>
      <c r="AS138" s="646">
        <v>0</v>
      </c>
      <c r="AT138" s="632">
        <v>497798.00099999999</v>
      </c>
      <c r="AU138" s="632">
        <v>0</v>
      </c>
      <c r="AV138" s="632">
        <v>34005.744144779906</v>
      </c>
      <c r="AW138" s="632">
        <v>0</v>
      </c>
      <c r="AX138" s="634">
        <v>1881.3960771500001</v>
      </c>
      <c r="AY138" s="634">
        <v>0</v>
      </c>
      <c r="AZ138" s="632">
        <v>0</v>
      </c>
    </row>
    <row r="139" spans="1:52">
      <c r="A139" s="620"/>
      <c r="B139" s="633">
        <v>5</v>
      </c>
      <c r="AI139" s="646">
        <v>3686675.8125229999</v>
      </c>
      <c r="AJ139" s="646">
        <v>35762.5</v>
      </c>
      <c r="AR139" s="646">
        <v>14445.18673202</v>
      </c>
      <c r="AS139" s="646">
        <v>0</v>
      </c>
      <c r="AT139" s="632">
        <v>7.8473678499999995</v>
      </c>
      <c r="AU139" s="632">
        <v>0</v>
      </c>
      <c r="AV139" s="632">
        <v>12473.410806</v>
      </c>
      <c r="AW139" s="632">
        <v>0</v>
      </c>
      <c r="AX139" s="634">
        <v>1963.9285581699996</v>
      </c>
      <c r="AY139" s="634">
        <v>0</v>
      </c>
      <c r="AZ139" s="632">
        <v>0</v>
      </c>
    </row>
    <row r="140" spans="1:52">
      <c r="A140" s="620"/>
      <c r="B140" s="633">
        <v>6</v>
      </c>
      <c r="AI140" s="646">
        <v>3804035.7935159998</v>
      </c>
      <c r="AJ140" s="646">
        <v>33021.78</v>
      </c>
      <c r="AR140" s="646">
        <v>26686.19411479</v>
      </c>
      <c r="AS140" s="646">
        <v>0</v>
      </c>
      <c r="AT140" s="632">
        <v>19196.580563</v>
      </c>
      <c r="AU140" s="632">
        <v>0</v>
      </c>
      <c r="AV140" s="632">
        <v>7144.9169680000005</v>
      </c>
      <c r="AW140" s="632">
        <v>0</v>
      </c>
      <c r="AX140" s="634">
        <v>344.34158379000002</v>
      </c>
      <c r="AY140" s="634">
        <v>0.35499999999999998</v>
      </c>
      <c r="AZ140" s="632">
        <v>0</v>
      </c>
    </row>
    <row r="141" spans="1:52">
      <c r="A141" s="620"/>
      <c r="B141" s="633">
        <v>7</v>
      </c>
      <c r="AI141" s="646">
        <v>3927358.4288079999</v>
      </c>
      <c r="AJ141" s="646">
        <v>32644.080000000002</v>
      </c>
      <c r="AR141" s="646">
        <v>24090.709152910003</v>
      </c>
      <c r="AS141" s="646">
        <v>0</v>
      </c>
      <c r="AT141" s="632">
        <v>18506.332726000001</v>
      </c>
      <c r="AU141" s="632">
        <v>0</v>
      </c>
      <c r="AV141" s="632">
        <v>5460.5236714800003</v>
      </c>
      <c r="AW141" s="632">
        <v>0</v>
      </c>
      <c r="AX141" s="634">
        <v>123.85275543</v>
      </c>
      <c r="AY141" s="634">
        <v>0</v>
      </c>
      <c r="AZ141" s="632">
        <v>0</v>
      </c>
    </row>
    <row r="142" spans="1:52">
      <c r="A142" s="620"/>
      <c r="B142" s="633">
        <v>8</v>
      </c>
      <c r="AI142" s="646">
        <v>4684946.8938429998</v>
      </c>
      <c r="AJ142" s="646">
        <v>35152.1</v>
      </c>
      <c r="AR142" s="646">
        <v>422112.31095924001</v>
      </c>
      <c r="AS142" s="646">
        <v>0</v>
      </c>
      <c r="AT142" s="632">
        <v>358988.10939400003</v>
      </c>
      <c r="AU142" s="632">
        <v>0</v>
      </c>
      <c r="AV142" s="632">
        <v>15025.017873029998</v>
      </c>
      <c r="AW142" s="632">
        <v>0</v>
      </c>
      <c r="AX142" s="634">
        <v>48009.510602210001</v>
      </c>
      <c r="AY142" s="634">
        <v>89.673090000000002</v>
      </c>
      <c r="AZ142" s="632">
        <v>0</v>
      </c>
    </row>
    <row r="143" spans="1:52">
      <c r="A143" s="620"/>
      <c r="B143" s="633">
        <v>9</v>
      </c>
      <c r="AI143" s="646">
        <v>4966042.8558400003</v>
      </c>
      <c r="AJ143" s="646">
        <v>44824.4</v>
      </c>
      <c r="AR143" s="646">
        <v>54428.597567729994</v>
      </c>
      <c r="AS143" s="646">
        <v>0</v>
      </c>
      <c r="AT143" s="632">
        <v>7526.4666383999993</v>
      </c>
      <c r="AU143" s="632">
        <v>0</v>
      </c>
      <c r="AV143" s="632">
        <v>46093.558502989996</v>
      </c>
      <c r="AW143" s="632">
        <v>0</v>
      </c>
      <c r="AX143" s="634">
        <v>808.57242633999988</v>
      </c>
      <c r="AY143" s="634">
        <v>0</v>
      </c>
      <c r="AZ143" s="632">
        <v>0</v>
      </c>
    </row>
    <row r="144" spans="1:52">
      <c r="A144" s="620"/>
      <c r="B144" s="633">
        <v>10</v>
      </c>
      <c r="AI144" s="646">
        <v>4867248.2972729998</v>
      </c>
      <c r="AJ144" s="646">
        <v>40357.51</v>
      </c>
      <c r="AR144" s="646">
        <v>25919.058601469995</v>
      </c>
      <c r="AS144" s="646">
        <v>0</v>
      </c>
      <c r="AT144" s="632">
        <v>304.79013766000003</v>
      </c>
      <c r="AU144" s="632">
        <v>0</v>
      </c>
      <c r="AV144" s="632">
        <v>24760.062604349998</v>
      </c>
      <c r="AW144" s="632">
        <v>0</v>
      </c>
      <c r="AX144" s="634">
        <v>854.20585946000006</v>
      </c>
      <c r="AY144" s="634">
        <v>0</v>
      </c>
      <c r="AZ144" s="632">
        <v>0</v>
      </c>
    </row>
    <row r="145" spans="1:52">
      <c r="A145" s="620"/>
      <c r="B145" s="633">
        <v>11</v>
      </c>
      <c r="AI145" s="646">
        <v>5241940.96600255</v>
      </c>
      <c r="AJ145" s="646">
        <v>39379.404150000002</v>
      </c>
      <c r="AR145" s="646">
        <v>182016.66962109</v>
      </c>
      <c r="AS145" s="646">
        <v>0</v>
      </c>
      <c r="AT145" s="632">
        <v>142593.54491155999</v>
      </c>
      <c r="AU145" s="632">
        <v>0</v>
      </c>
      <c r="AV145" s="632">
        <v>38721.704386569996</v>
      </c>
      <c r="AW145" s="632">
        <v>0</v>
      </c>
      <c r="AX145" s="634">
        <v>701.42032296000002</v>
      </c>
      <c r="AY145" s="634">
        <v>0</v>
      </c>
      <c r="AZ145" s="632">
        <v>0</v>
      </c>
    </row>
    <row r="146" spans="1:52">
      <c r="A146" s="620"/>
      <c r="B146" s="633">
        <v>12</v>
      </c>
      <c r="AI146" s="646">
        <v>5978990.1939440304</v>
      </c>
      <c r="AJ146" s="646">
        <v>41668.791818181817</v>
      </c>
      <c r="AR146" s="646">
        <v>58972.955006259996</v>
      </c>
      <c r="AS146" s="646">
        <v>0</v>
      </c>
      <c r="AT146" s="632">
        <v>2814.9356241599999</v>
      </c>
      <c r="AU146" s="632">
        <v>0</v>
      </c>
      <c r="AV146" s="632">
        <v>55319.06288546</v>
      </c>
      <c r="AW146" s="632">
        <v>0</v>
      </c>
      <c r="AX146" s="634">
        <v>838.95649663999995</v>
      </c>
      <c r="AY146" s="634">
        <v>0</v>
      </c>
      <c r="AZ146" s="632">
        <v>0</v>
      </c>
    </row>
    <row r="147" spans="1:52">
      <c r="A147" s="633">
        <v>2022</v>
      </c>
      <c r="B147" s="633">
        <v>1</v>
      </c>
      <c r="F147" s="633">
        <v>17</v>
      </c>
      <c r="G147" s="633">
        <v>35.200000000000003</v>
      </c>
      <c r="H147" s="633">
        <v>16.5</v>
      </c>
      <c r="I147" s="651">
        <v>1</v>
      </c>
      <c r="J147" s="651">
        <v>1</v>
      </c>
      <c r="K147" s="651">
        <v>1</v>
      </c>
      <c r="AI147" s="646">
        <v>5807455.7038277201</v>
      </c>
      <c r="AJ147" s="646">
        <v>42447.634761904803</v>
      </c>
      <c r="AR147" s="646">
        <v>42154.340678500004</v>
      </c>
      <c r="AS147" s="646">
        <v>0</v>
      </c>
      <c r="AT147" s="632">
        <v>3965.9301144999999</v>
      </c>
      <c r="AU147" s="632">
        <v>0</v>
      </c>
      <c r="AV147" s="632">
        <v>37685.008953760007</v>
      </c>
      <c r="AW147" s="632">
        <v>0</v>
      </c>
      <c r="AX147" s="634">
        <v>503.40161024000002</v>
      </c>
      <c r="AY147" s="634">
        <v>0</v>
      </c>
      <c r="AZ147" s="632">
        <v>0</v>
      </c>
    </row>
    <row r="148" spans="1:52">
      <c r="B148" s="633">
        <v>2</v>
      </c>
      <c r="F148" s="633">
        <v>11.6</v>
      </c>
      <c r="G148" s="633">
        <v>26.1</v>
      </c>
      <c r="H148" s="633">
        <v>11.9</v>
      </c>
      <c r="I148" s="651">
        <v>1.0129890200464</v>
      </c>
      <c r="J148" s="651">
        <v>1.0129146534791353</v>
      </c>
      <c r="K148" s="651">
        <v>1.0113531644707265</v>
      </c>
      <c r="AI148" s="646">
        <v>5519688.0207749996</v>
      </c>
      <c r="AJ148" s="646">
        <v>40504.17</v>
      </c>
      <c r="AR148" s="646">
        <v>48176.532668909997</v>
      </c>
      <c r="AS148" s="646">
        <v>0</v>
      </c>
      <c r="AT148" s="632">
        <v>4019.4979330000001</v>
      </c>
      <c r="AU148" s="632">
        <v>0</v>
      </c>
      <c r="AV148" s="632">
        <v>43845.52837</v>
      </c>
      <c r="AW148" s="632">
        <v>0</v>
      </c>
      <c r="AX148" s="634">
        <v>311.50636600000001</v>
      </c>
      <c r="AY148" s="634">
        <v>0</v>
      </c>
      <c r="AZ148" s="632">
        <v>-9.0003595687448978E-8</v>
      </c>
    </row>
    <row r="149" spans="1:52">
      <c r="B149" s="633">
        <v>3</v>
      </c>
      <c r="F149" s="633">
        <v>20.399999999999999</v>
      </c>
      <c r="G149" s="633">
        <v>28.7</v>
      </c>
      <c r="H149" s="633">
        <v>20.399999999999999</v>
      </c>
      <c r="I149" s="651">
        <v>1.03124085398613</v>
      </c>
      <c r="J149" s="651">
        <v>1.0267336056754897</v>
      </c>
      <c r="K149" s="651">
        <v>1.0366687883922443</v>
      </c>
      <c r="AI149" s="646">
        <v>5375725.4103070004</v>
      </c>
      <c r="AJ149" s="646">
        <v>38023.440000000002</v>
      </c>
      <c r="AR149" s="646">
        <v>29494.777329560002</v>
      </c>
      <c r="AS149" s="646">
        <v>0</v>
      </c>
      <c r="AT149" s="632">
        <v>9906.5005569999994</v>
      </c>
      <c r="AU149" s="632">
        <v>0</v>
      </c>
      <c r="AV149" s="632">
        <v>13868.374062999999</v>
      </c>
      <c r="AW149" s="632">
        <v>0</v>
      </c>
      <c r="AX149" s="634">
        <v>395.60271</v>
      </c>
      <c r="AY149" s="634">
        <v>5324.3</v>
      </c>
      <c r="AZ149" s="632">
        <v>-4.3999534682370722E-7</v>
      </c>
    </row>
    <row r="150" spans="1:52">
      <c r="B150" s="633">
        <v>4</v>
      </c>
      <c r="F150" s="633">
        <v>19.7</v>
      </c>
      <c r="G150" s="633">
        <v>25.5</v>
      </c>
      <c r="H150" s="633">
        <v>24.7</v>
      </c>
      <c r="I150" s="651">
        <v>1.0414350341861427</v>
      </c>
      <c r="J150" s="651">
        <v>1.0447292055970587</v>
      </c>
      <c r="K150" s="651">
        <v>1.0407766850406108</v>
      </c>
      <c r="AI150" s="646">
        <v>5165464.582161</v>
      </c>
      <c r="AJ150" s="646">
        <v>37692.07</v>
      </c>
      <c r="AR150" s="646">
        <v>12432.336695440001</v>
      </c>
      <c r="AS150" s="646">
        <v>0</v>
      </c>
      <c r="AT150" s="632">
        <v>4496.4054679999999</v>
      </c>
      <c r="AU150" s="632">
        <v>0</v>
      </c>
      <c r="AV150" s="632">
        <v>7530.0911779999997</v>
      </c>
      <c r="AW150" s="632">
        <v>0</v>
      </c>
      <c r="AX150" s="634">
        <v>366.64004987999999</v>
      </c>
      <c r="AY150" s="634">
        <v>39.200000000000003</v>
      </c>
      <c r="AZ150" s="632">
        <v>-4.3999898480251431E-7</v>
      </c>
    </row>
    <row r="151" spans="1:52">
      <c r="B151" s="633">
        <v>5</v>
      </c>
      <c r="F151" s="633">
        <v>15.9</v>
      </c>
      <c r="G151" s="633">
        <v>25.5</v>
      </c>
      <c r="H151" s="633">
        <v>14.1</v>
      </c>
      <c r="I151" s="651">
        <v>1.0468767430925547</v>
      </c>
      <c r="J151" s="651">
        <v>1.0487099529754063</v>
      </c>
      <c r="K151" s="651">
        <v>1.0407766850406108</v>
      </c>
      <c r="AI151" s="646">
        <v>4935008.2370920004</v>
      </c>
      <c r="AJ151" s="646">
        <v>35149.9</v>
      </c>
      <c r="AR151" s="646">
        <v>84474.6</v>
      </c>
      <c r="AS151" s="646">
        <v>0</v>
      </c>
      <c r="AT151" s="632">
        <v>77950.566762000002</v>
      </c>
      <c r="AU151" s="632">
        <v>0</v>
      </c>
      <c r="AV151" s="632">
        <v>6132.3615970000001</v>
      </c>
      <c r="AW151" s="632">
        <v>0</v>
      </c>
      <c r="AX151" s="634">
        <v>391.57610299999999</v>
      </c>
      <c r="AY151" s="634">
        <v>0.1</v>
      </c>
      <c r="AZ151" s="632">
        <v>-4.461999997147359E-3</v>
      </c>
    </row>
    <row r="152" spans="1:52">
      <c r="B152" s="633">
        <v>6</v>
      </c>
      <c r="F152" s="633">
        <v>13</v>
      </c>
      <c r="G152" s="633">
        <v>26.9</v>
      </c>
      <c r="H152" s="633">
        <v>9.5</v>
      </c>
      <c r="I152" s="651">
        <v>1.0600321471770608</v>
      </c>
      <c r="J152" s="651">
        <v>1.0567676448714241</v>
      </c>
      <c r="K152" s="651">
        <v>1.0623200935077663</v>
      </c>
      <c r="AI152" s="646">
        <v>4838762.766353</v>
      </c>
      <c r="AJ152" s="646">
        <v>33867.24</v>
      </c>
      <c r="AR152" s="646">
        <v>59202.033288580002</v>
      </c>
      <c r="AS152" s="646">
        <v>0</v>
      </c>
      <c r="AT152" s="632">
        <v>1575.0410710000001</v>
      </c>
      <c r="AU152" s="632">
        <v>0</v>
      </c>
      <c r="AV152" s="632">
        <v>4632.6555680000001</v>
      </c>
      <c r="AW152" s="632">
        <v>0</v>
      </c>
      <c r="AX152" s="634">
        <v>371.55652900000001</v>
      </c>
      <c r="AY152" s="634">
        <v>52622.780120000003</v>
      </c>
      <c r="AZ152" s="632">
        <v>5.7999568525701761E-7</v>
      </c>
    </row>
    <row r="153" spans="1:52">
      <c r="B153" s="633">
        <v>7</v>
      </c>
      <c r="F153" s="633">
        <v>10.4</v>
      </c>
      <c r="G153" s="633">
        <v>25.9</v>
      </c>
      <c r="H153" s="633">
        <v>17.3</v>
      </c>
      <c r="I153" s="651">
        <v>1.0644215804517054</v>
      </c>
      <c r="J153" s="651">
        <v>1.0665080736566577</v>
      </c>
      <c r="K153" s="651">
        <v>1.0642058408900714</v>
      </c>
      <c r="AI153" s="646">
        <v>5014440.2393420003</v>
      </c>
      <c r="AJ153" s="646">
        <v>33587.53</v>
      </c>
      <c r="AR153" s="646">
        <v>24746.633955000001</v>
      </c>
      <c r="AS153" s="646">
        <v>0</v>
      </c>
      <c r="AT153" s="632">
        <v>1156.801197</v>
      </c>
      <c r="AU153" s="632">
        <v>0</v>
      </c>
      <c r="AV153" s="632">
        <v>22207.034597999998</v>
      </c>
      <c r="AW153" s="632">
        <v>0</v>
      </c>
      <c r="AX153" s="634">
        <v>232.32903999999999</v>
      </c>
      <c r="AY153" s="634">
        <v>1150.46912</v>
      </c>
      <c r="AZ153" s="632">
        <v>0</v>
      </c>
    </row>
    <row r="154" spans="1:52">
      <c r="B154" s="633">
        <v>8</v>
      </c>
      <c r="F154" s="633">
        <v>15</v>
      </c>
      <c r="G154" s="633">
        <v>31.4</v>
      </c>
      <c r="H154" s="633">
        <v>15.8</v>
      </c>
      <c r="I154" s="651">
        <v>1.085128847383549</v>
      </c>
      <c r="J154" s="651">
        <v>1.0878929495055556</v>
      </c>
      <c r="K154" s="651">
        <v>1.0804900140391627</v>
      </c>
      <c r="AI154" s="646">
        <v>4953082.2704849998</v>
      </c>
      <c r="AJ154" s="646">
        <v>35122.29</v>
      </c>
      <c r="AR154" s="646">
        <v>9752.9547980000007</v>
      </c>
      <c r="AS154" s="646">
        <v>0</v>
      </c>
      <c r="AT154" s="632">
        <v>689.37064599999997</v>
      </c>
      <c r="AU154" s="632">
        <v>0</v>
      </c>
      <c r="AV154" s="632">
        <v>8766.2685600000004</v>
      </c>
      <c r="AW154" s="632">
        <v>0</v>
      </c>
      <c r="AX154" s="634">
        <v>286.72659299999998</v>
      </c>
      <c r="AY154" s="634">
        <v>10.589</v>
      </c>
      <c r="AZ154" s="632">
        <v>-9.9999851954635233E-7</v>
      </c>
    </row>
    <row r="155" spans="1:52">
      <c r="B155" s="633">
        <v>9</v>
      </c>
      <c r="F155" s="633">
        <v>12.4</v>
      </c>
      <c r="G155" s="633">
        <v>25.9</v>
      </c>
      <c r="H155" s="633">
        <v>20.6</v>
      </c>
      <c r="I155" s="651">
        <v>1.0840631290715632</v>
      </c>
      <c r="J155" s="651">
        <v>1.0952317277311925</v>
      </c>
      <c r="K155" s="651">
        <v>1.0768413879610124</v>
      </c>
      <c r="AI155" s="646">
        <v>4786364.1505100001</v>
      </c>
      <c r="AJ155" s="646">
        <v>34602.51</v>
      </c>
      <c r="AR155" s="646">
        <v>17976.545539999999</v>
      </c>
      <c r="AS155" s="646">
        <v>0</v>
      </c>
      <c r="AT155" s="632">
        <v>1373.284443</v>
      </c>
      <c r="AU155" s="632">
        <v>0</v>
      </c>
      <c r="AV155" s="632">
        <v>5749.5033830000002</v>
      </c>
      <c r="AW155" s="632">
        <v>0</v>
      </c>
      <c r="AX155" s="634">
        <v>290.08351399999998</v>
      </c>
      <c r="AY155" s="634">
        <v>10563.674199999999</v>
      </c>
      <c r="AZ155" s="632">
        <v>0</v>
      </c>
    </row>
    <row r="156" spans="1:52">
      <c r="B156" s="633">
        <v>10</v>
      </c>
      <c r="F156" s="633">
        <v>13.5</v>
      </c>
      <c r="G156" s="633">
        <v>14.4</v>
      </c>
      <c r="H156" s="633">
        <v>16.8</v>
      </c>
      <c r="I156" s="651">
        <v>1.0766737322957485</v>
      </c>
      <c r="J156" s="651">
        <v>1.0825535276417599</v>
      </c>
      <c r="K156" s="651">
        <v>1.0721743610717913</v>
      </c>
      <c r="AI156" s="646">
        <v>5455537.3406800004</v>
      </c>
      <c r="AJ156" s="646">
        <v>33951.279999999999</v>
      </c>
      <c r="AR156" s="646">
        <v>68481.038522999996</v>
      </c>
      <c r="AS156" s="646">
        <v>0</v>
      </c>
      <c r="AT156" s="632">
        <v>7624.0246989999996</v>
      </c>
      <c r="AU156" s="632">
        <v>0</v>
      </c>
      <c r="AV156" s="632">
        <v>45821.951499000003</v>
      </c>
      <c r="AW156" s="632">
        <v>0</v>
      </c>
      <c r="AX156" s="634">
        <v>266.22002500000002</v>
      </c>
      <c r="AY156" s="634">
        <v>14768.8423</v>
      </c>
      <c r="AZ156" s="632">
        <v>0</v>
      </c>
    </row>
    <row r="157" spans="1:52">
      <c r="B157" s="633">
        <v>11</v>
      </c>
      <c r="F157" s="633">
        <v>13.7</v>
      </c>
      <c r="G157" s="633">
        <v>14.9</v>
      </c>
      <c r="H157" s="633">
        <v>17.3</v>
      </c>
      <c r="I157" s="651">
        <v>1.1106620724071139</v>
      </c>
      <c r="J157" s="651">
        <v>1.1136717059939949</v>
      </c>
      <c r="K157" s="651">
        <v>1.1002470090079375</v>
      </c>
      <c r="AI157" s="646">
        <v>5475683.2999999998</v>
      </c>
      <c r="AJ157" s="646">
        <v>34322.800000000003</v>
      </c>
      <c r="AR157" s="646">
        <v>13201.707909270001</v>
      </c>
      <c r="AS157" s="646">
        <v>0</v>
      </c>
      <c r="AT157" s="632">
        <v>1200.2697688200001</v>
      </c>
      <c r="AU157" s="632">
        <v>0</v>
      </c>
      <c r="AV157" s="632">
        <v>11067.58830195</v>
      </c>
      <c r="AW157" s="632">
        <v>0</v>
      </c>
      <c r="AX157" s="634">
        <v>273.4410785</v>
      </c>
      <c r="AY157" s="634">
        <v>660.40876000000003</v>
      </c>
      <c r="AZ157" s="632">
        <v>0</v>
      </c>
    </row>
    <row r="158" spans="1:52">
      <c r="B158" s="633">
        <v>12</v>
      </c>
      <c r="F158" s="633">
        <v>13.9</v>
      </c>
      <c r="G158" s="633">
        <v>10.8</v>
      </c>
      <c r="H158" s="633">
        <v>23.8</v>
      </c>
      <c r="I158" s="651">
        <v>1.123248842298098</v>
      </c>
      <c r="J158" s="651">
        <v>1.1326600380214098</v>
      </c>
      <c r="K158" s="651">
        <v>1.1084643928454234</v>
      </c>
      <c r="AI158" s="646">
        <v>6888250.7000000002</v>
      </c>
      <c r="AJ158" s="646">
        <v>36176.800000000003</v>
      </c>
      <c r="AR158" s="646">
        <v>170420.45271568</v>
      </c>
      <c r="AS158" s="646">
        <v>0</v>
      </c>
      <c r="AT158" s="632">
        <v>20102.591534259998</v>
      </c>
      <c r="AU158" s="632">
        <v>0</v>
      </c>
      <c r="AV158" s="632">
        <v>136048.66922876</v>
      </c>
      <c r="AW158" s="632">
        <v>0</v>
      </c>
      <c r="AX158" s="634">
        <v>476.41607266</v>
      </c>
      <c r="AY158" s="634">
        <v>13792.775880000001</v>
      </c>
      <c r="AZ158" s="632">
        <v>0</v>
      </c>
    </row>
    <row r="159" spans="1:52">
      <c r="A159" s="633">
        <v>2023</v>
      </c>
      <c r="B159" s="633">
        <v>1</v>
      </c>
      <c r="F159" s="633">
        <v>12.7</v>
      </c>
      <c r="G159" s="633">
        <v>12.4</v>
      </c>
      <c r="H159" s="633">
        <v>13.2</v>
      </c>
      <c r="I159" s="651">
        <v>1.127</v>
      </c>
      <c r="J159" s="651">
        <v>1.1240000000000001</v>
      </c>
      <c r="K159" s="651">
        <v>1.1320000000000001</v>
      </c>
      <c r="AI159" s="646">
        <v>6914102.3192631202</v>
      </c>
      <c r="AJ159" s="646">
        <v>37443.5</v>
      </c>
      <c r="AR159" s="646">
        <v>38481.199400789999</v>
      </c>
      <c r="AS159" s="646">
        <v>0</v>
      </c>
      <c r="AT159" s="632">
        <v>9130.2051499999998</v>
      </c>
      <c r="AU159" s="632">
        <v>0</v>
      </c>
      <c r="AV159" s="632">
        <v>26244.849383000001</v>
      </c>
      <c r="AW159" s="632">
        <v>0</v>
      </c>
      <c r="AX159" s="634">
        <v>1664.7579579999999</v>
      </c>
      <c r="AY159" s="634">
        <v>1441.3869099999999</v>
      </c>
      <c r="AZ159" s="632">
        <v>-2.1000596461817622E-7</v>
      </c>
    </row>
    <row r="160" spans="1:52">
      <c r="B160" s="633">
        <v>2</v>
      </c>
      <c r="F160" s="633">
        <v>11.3</v>
      </c>
      <c r="G160" s="633">
        <v>11.3</v>
      </c>
      <c r="H160" s="633">
        <v>13.1</v>
      </c>
      <c r="I160" s="651">
        <v>1.1274567793116432</v>
      </c>
      <c r="J160" s="651">
        <v>1.1273740093222777</v>
      </c>
      <c r="K160" s="651">
        <v>1.1438404290163917</v>
      </c>
      <c r="AI160" s="646">
        <v>6990029.0311040003</v>
      </c>
      <c r="AJ160" s="646">
        <v>38340.9</v>
      </c>
      <c r="AR160" s="646">
        <v>16636.43762199</v>
      </c>
      <c r="AS160" s="646">
        <v>0</v>
      </c>
      <c r="AT160" s="632">
        <v>381.00365299999999</v>
      </c>
      <c r="AU160" s="632">
        <v>0</v>
      </c>
      <c r="AV160" s="632">
        <v>14491.974716000001</v>
      </c>
      <c r="AW160" s="632">
        <v>0</v>
      </c>
      <c r="AX160" s="634">
        <v>475.27144299999998</v>
      </c>
      <c r="AY160" s="634">
        <v>1288.1878099999999</v>
      </c>
      <c r="AZ160" s="632">
        <v>-1.0000803740695119E-8</v>
      </c>
    </row>
    <row r="161" spans="1:52">
      <c r="B161" s="633">
        <v>3</v>
      </c>
      <c r="F161" s="633">
        <v>10.7</v>
      </c>
      <c r="G161" s="633">
        <v>8.8000000000000007</v>
      </c>
      <c r="H161" s="633">
        <v>12.5</v>
      </c>
      <c r="I161" s="651">
        <v>1.1415836253626459</v>
      </c>
      <c r="J161" s="651">
        <v>1.1170861629749329</v>
      </c>
      <c r="K161" s="651">
        <v>1.1662523869412749</v>
      </c>
      <c r="AI161" s="646">
        <v>6528169.6190989995</v>
      </c>
      <c r="AJ161" s="646">
        <v>38538.83</v>
      </c>
      <c r="AR161" s="646">
        <v>19025.65175764</v>
      </c>
      <c r="AS161" s="646">
        <v>0</v>
      </c>
      <c r="AT161" s="632">
        <v>2365.69965</v>
      </c>
      <c r="AU161" s="632">
        <v>0</v>
      </c>
      <c r="AV161" s="632">
        <v>11803.504822999999</v>
      </c>
      <c r="AW161" s="632">
        <v>0</v>
      </c>
      <c r="AX161" s="634">
        <v>321.48130500000002</v>
      </c>
      <c r="AY161" s="634">
        <v>4534.9659799999999</v>
      </c>
      <c r="AZ161" s="632">
        <v>-3.5999983083456755E-7</v>
      </c>
    </row>
    <row r="162" spans="1:52">
      <c r="A162" s="620"/>
      <c r="B162" s="633">
        <v>4</v>
      </c>
      <c r="F162" s="633">
        <v>9.9</v>
      </c>
      <c r="G162" s="633">
        <v>8.6999999999999993</v>
      </c>
      <c r="H162" s="633">
        <v>10.9</v>
      </c>
      <c r="I162" s="651">
        <v>1.1445371025705708</v>
      </c>
      <c r="J162" s="651">
        <v>1.1356206464840028</v>
      </c>
      <c r="K162" s="651">
        <v>1.1542213437100375</v>
      </c>
      <c r="AI162" s="646">
        <v>6653020.7853650004</v>
      </c>
      <c r="AJ162" s="646">
        <v>36531.699999999997</v>
      </c>
      <c r="AR162" s="646">
        <v>46351.505999710003</v>
      </c>
      <c r="AS162" s="646">
        <v>0</v>
      </c>
      <c r="AT162" s="646">
        <v>10000</v>
      </c>
      <c r="AU162" s="646">
        <v>3767.6206999999999</v>
      </c>
      <c r="AV162" s="634">
        <v>10499.999970999999</v>
      </c>
      <c r="AW162" s="646">
        <v>11457.931061540001</v>
      </c>
      <c r="AX162" s="634">
        <v>319.98748717000001</v>
      </c>
      <c r="AY162" s="634">
        <v>10305.966780000001</v>
      </c>
      <c r="AZ162" s="632">
        <v>0</v>
      </c>
    </row>
    <row r="163" spans="1:52">
      <c r="A163" s="620"/>
      <c r="B163" s="633">
        <v>5</v>
      </c>
      <c r="F163" s="633">
        <v>9.1999999999999993</v>
      </c>
      <c r="G163" s="633">
        <v>6</v>
      </c>
      <c r="H163" s="633">
        <v>13.1</v>
      </c>
      <c r="I163" s="651">
        <v>1.1431894034570698</v>
      </c>
      <c r="J163" s="651">
        <v>1.1116325501539306</v>
      </c>
      <c r="K163" s="651">
        <v>1.1771184307809308</v>
      </c>
      <c r="AI163" s="646">
        <v>10295313.836275</v>
      </c>
      <c r="AJ163" s="646">
        <v>36711.29</v>
      </c>
      <c r="AR163" s="646">
        <v>296689.88692348998</v>
      </c>
      <c r="AS163" s="646">
        <v>0</v>
      </c>
      <c r="AT163" s="646">
        <v>0</v>
      </c>
      <c r="AU163" s="646">
        <v>2896.5828406999999</v>
      </c>
      <c r="AV163" s="634">
        <v>266871.33919999999</v>
      </c>
      <c r="AW163" s="646">
        <v>22547.604837250001</v>
      </c>
      <c r="AX163" s="634">
        <v>372.35970553999999</v>
      </c>
      <c r="AY163" s="634">
        <v>4002.0003400000001</v>
      </c>
      <c r="AZ163" s="632">
        <v>0</v>
      </c>
    </row>
    <row r="164" spans="1:52">
      <c r="A164" s="620"/>
      <c r="B164" s="633">
        <v>6</v>
      </c>
      <c r="F164" s="633">
        <v>8.6</v>
      </c>
      <c r="G164" s="633">
        <v>5.6</v>
      </c>
      <c r="H164" s="633">
        <v>12.4</v>
      </c>
      <c r="I164" s="651">
        <v>1.1511949118342881</v>
      </c>
      <c r="J164" s="651">
        <v>1.1159466329842238</v>
      </c>
      <c r="K164" s="651">
        <v>1.1940477851027296</v>
      </c>
      <c r="AI164" s="646">
        <v>10996506.058262</v>
      </c>
      <c r="AJ164" s="646">
        <v>36476.06</v>
      </c>
      <c r="AR164" s="646">
        <v>95673.867925979997</v>
      </c>
      <c r="AS164" s="646">
        <v>0</v>
      </c>
      <c r="AT164" s="646">
        <v>8000</v>
      </c>
      <c r="AU164" s="646">
        <v>909.45500000000004</v>
      </c>
      <c r="AV164" s="634">
        <v>35677.9</v>
      </c>
      <c r="AW164" s="646">
        <v>30207.21125407</v>
      </c>
      <c r="AX164" s="634">
        <v>249.46687191000001</v>
      </c>
      <c r="AY164" s="634">
        <v>20629.834800000001</v>
      </c>
      <c r="AZ164" s="632">
        <v>0</v>
      </c>
    </row>
    <row r="165" spans="1:52">
      <c r="A165" s="620"/>
      <c r="B165" s="633">
        <v>7</v>
      </c>
      <c r="F165" s="633">
        <v>7.8</v>
      </c>
      <c r="G165" s="633">
        <v>6.3</v>
      </c>
      <c r="H165" s="633">
        <v>9.1</v>
      </c>
      <c r="I165" s="651">
        <v>1.1474464637269386</v>
      </c>
      <c r="J165" s="651">
        <v>1.1336980822970271</v>
      </c>
      <c r="K165" s="651">
        <v>1.161048572411068</v>
      </c>
      <c r="AI165" s="646">
        <v>10834220.796391999</v>
      </c>
      <c r="AJ165" s="646">
        <v>36864.44</v>
      </c>
      <c r="AR165" s="646">
        <v>40619.875518239998</v>
      </c>
      <c r="AS165" s="646">
        <v>0</v>
      </c>
      <c r="AT165" s="646">
        <v>30000</v>
      </c>
      <c r="AU165" s="646">
        <v>4129.8500000000004</v>
      </c>
      <c r="AV165" s="634">
        <v>0</v>
      </c>
      <c r="AW165" s="646">
        <v>5967.4910710000004</v>
      </c>
      <c r="AX165" s="634">
        <v>290.803247</v>
      </c>
      <c r="AY165" s="634">
        <v>231.7312</v>
      </c>
      <c r="AZ165" s="632">
        <v>2.3999018594622612E-7</v>
      </c>
    </row>
    <row r="166" spans="1:52">
      <c r="A166" s="620"/>
      <c r="B166" s="633">
        <v>8</v>
      </c>
      <c r="F166" s="633">
        <v>7.1</v>
      </c>
      <c r="G166" s="633">
        <v>5</v>
      </c>
      <c r="H166" s="633">
        <v>10.199999999999999</v>
      </c>
      <c r="I166" s="651">
        <v>1.1621729955477809</v>
      </c>
      <c r="J166" s="651">
        <v>1.1422875969808335</v>
      </c>
      <c r="K166" s="651">
        <v>1.1906999954711575</v>
      </c>
      <c r="AI166" s="646">
        <v>10199530.300212</v>
      </c>
      <c r="AJ166" s="646">
        <v>35707.24</v>
      </c>
      <c r="AR166" s="646">
        <v>21472.348254119999</v>
      </c>
      <c r="AS166" s="646">
        <v>0</v>
      </c>
      <c r="AT166" s="646">
        <v>10000</v>
      </c>
      <c r="AU166" s="646">
        <v>660.46270000000004</v>
      </c>
      <c r="AV166" s="634">
        <v>0</v>
      </c>
      <c r="AW166" s="646">
        <v>9332.362357</v>
      </c>
      <c r="AX166" s="634">
        <v>836.33119699999997</v>
      </c>
      <c r="AY166" s="634">
        <v>643.19200000000001</v>
      </c>
      <c r="AZ166" s="632">
        <v>1.1999873095192015E-7</v>
      </c>
    </row>
    <row r="167" spans="1:52">
      <c r="A167" s="620"/>
      <c r="B167" s="633">
        <v>9</v>
      </c>
      <c r="F167" s="633">
        <v>9.3000000000000007</v>
      </c>
      <c r="G167" s="633">
        <v>7.4</v>
      </c>
      <c r="H167" s="633">
        <v>11</v>
      </c>
      <c r="I167" s="651">
        <v>1.1848810000752186</v>
      </c>
      <c r="J167" s="651">
        <v>1.1762788755833009</v>
      </c>
      <c r="K167" s="651">
        <v>1.1952939406367238</v>
      </c>
      <c r="AI167" s="646">
        <v>10288846.385792999</v>
      </c>
      <c r="AJ167" s="646">
        <v>34850.379999999997</v>
      </c>
      <c r="AR167" s="646">
        <v>39254.572725999999</v>
      </c>
      <c r="AS167" s="646">
        <v>0</v>
      </c>
      <c r="AT167" s="646">
        <v>9000</v>
      </c>
      <c r="AU167" s="646">
        <v>5883.7072500000004</v>
      </c>
      <c r="AV167" s="634">
        <v>10985.08207</v>
      </c>
      <c r="AW167" s="646">
        <v>10929.958203</v>
      </c>
      <c r="AX167" s="634">
        <v>806.18560300000001</v>
      </c>
      <c r="AY167" s="634">
        <v>1649.6396</v>
      </c>
      <c r="AZ167" s="632">
        <v>0</v>
      </c>
    </row>
    <row r="168" spans="1:52">
      <c r="A168" s="620"/>
      <c r="B168" s="633">
        <v>10</v>
      </c>
      <c r="F168" s="633">
        <v>10.9</v>
      </c>
      <c r="G168" s="633">
        <v>8.6999999999999993</v>
      </c>
      <c r="H168" s="633">
        <v>13.3</v>
      </c>
      <c r="I168" s="651">
        <v>1.1940311691159851</v>
      </c>
      <c r="J168" s="651">
        <v>1.1767356845465931</v>
      </c>
      <c r="K168" s="651">
        <v>1.2147735510943396</v>
      </c>
      <c r="AI168" s="646">
        <v>10212565.053742001</v>
      </c>
      <c r="AJ168" s="646">
        <v>35072.25</v>
      </c>
      <c r="AR168" s="646">
        <v>34740.095641</v>
      </c>
      <c r="AS168" s="646">
        <v>0</v>
      </c>
      <c r="AT168" s="646">
        <v>15000</v>
      </c>
      <c r="AU168" s="646">
        <v>3386.1210799999999</v>
      </c>
      <c r="AV168" s="634">
        <v>0</v>
      </c>
      <c r="AW168" s="646">
        <v>10137.793943000001</v>
      </c>
      <c r="AX168" s="634">
        <v>181.69934799999999</v>
      </c>
      <c r="AY168" s="634">
        <v>6034.4812700000002</v>
      </c>
      <c r="AZ168" s="632">
        <v>0</v>
      </c>
    </row>
    <row r="169" spans="1:52">
      <c r="A169" s="620"/>
      <c r="B169" s="633">
        <v>11</v>
      </c>
      <c r="F169" s="633">
        <v>9</v>
      </c>
      <c r="G169" s="633">
        <v>7.3</v>
      </c>
      <c r="H169" s="633">
        <v>12</v>
      </c>
      <c r="I169" s="651">
        <v>1.2106216589237542</v>
      </c>
      <c r="J169" s="651">
        <v>1.1949697405315565</v>
      </c>
      <c r="K169" s="651">
        <v>1.2322766500888902</v>
      </c>
      <c r="AI169" s="646">
        <v>10152533.266187599</v>
      </c>
      <c r="AJ169" s="646">
        <v>36700.851428571434</v>
      </c>
      <c r="AR169" s="646">
        <v>20063.904533090001</v>
      </c>
      <c r="AS169" s="646">
        <v>0</v>
      </c>
      <c r="AT169" s="646">
        <v>0</v>
      </c>
      <c r="AU169" s="646">
        <v>4061.3284399999998</v>
      </c>
      <c r="AV169" s="634">
        <v>0</v>
      </c>
      <c r="AW169" s="646">
        <v>8661.5206813500008</v>
      </c>
      <c r="AX169" s="634">
        <v>114.17941174000001</v>
      </c>
      <c r="AY169" s="634">
        <v>7226.8760000000002</v>
      </c>
      <c r="AZ169" s="632">
        <v>0</v>
      </c>
    </row>
    <row r="170" spans="1:52">
      <c r="A170" s="620"/>
      <c r="B170" s="633">
        <v>12</v>
      </c>
      <c r="F170" s="633">
        <v>8.1</v>
      </c>
      <c r="G170" s="633">
        <v>7</v>
      </c>
      <c r="H170" s="633">
        <v>9.9</v>
      </c>
      <c r="I170" s="651">
        <v>1.2142319985242438</v>
      </c>
      <c r="J170" s="651">
        <v>1.2119462406829085</v>
      </c>
      <c r="K170" s="651">
        <v>1.2182023677371203</v>
      </c>
      <c r="AI170" s="646">
        <v>11620235.212747801</v>
      </c>
      <c r="AJ170" s="646">
        <v>38553.862000000008</v>
      </c>
      <c r="AR170" s="646">
        <v>56849.935234340002</v>
      </c>
      <c r="AS170" s="646">
        <v>0</v>
      </c>
      <c r="AT170" s="646">
        <v>17000</v>
      </c>
      <c r="AU170" s="646">
        <v>1512.03386</v>
      </c>
      <c r="AV170" s="634">
        <v>8319.9640500000005</v>
      </c>
      <c r="AW170" s="646">
        <v>24220.31997017</v>
      </c>
      <c r="AX170" s="634">
        <v>286.03135416999993</v>
      </c>
      <c r="AY170" s="634">
        <v>5511.5860000000002</v>
      </c>
      <c r="AZ170" s="632">
        <v>0</v>
      </c>
    </row>
    <row r="171" spans="1:52">
      <c r="A171" s="633">
        <v>2024</v>
      </c>
      <c r="B171" s="633">
        <v>1</v>
      </c>
      <c r="F171" s="633">
        <v>9.3000000000000007</v>
      </c>
      <c r="G171" s="633">
        <v>8.6999999999999993</v>
      </c>
      <c r="H171" s="633">
        <v>9</v>
      </c>
      <c r="I171" s="651">
        <v>1.231811</v>
      </c>
      <c r="J171" s="651">
        <v>1.2217880000000001</v>
      </c>
      <c r="K171" s="651">
        <v>1.2338800000000003</v>
      </c>
      <c r="AI171" s="646">
        <v>11103327.306891801</v>
      </c>
      <c r="AJ171" s="646">
        <v>41252.078181818179</v>
      </c>
      <c r="AR171" s="646">
        <v>70842.680826990007</v>
      </c>
      <c r="AS171" s="646">
        <v>0</v>
      </c>
      <c r="AT171" s="646">
        <v>0</v>
      </c>
      <c r="AU171" s="646">
        <v>41308.792710000002</v>
      </c>
      <c r="AV171" s="634">
        <v>0</v>
      </c>
      <c r="AW171" s="646">
        <v>13388.309515860001</v>
      </c>
      <c r="AX171" s="634">
        <v>150.76860113000001</v>
      </c>
      <c r="AY171" s="634">
        <v>15994.81</v>
      </c>
      <c r="AZ171" s="632">
        <v>0</v>
      </c>
    </row>
    <row r="172" spans="1:52">
      <c r="B172" s="633">
        <v>2</v>
      </c>
      <c r="F172" s="633">
        <v>11</v>
      </c>
      <c r="G172" s="633">
        <v>10.4</v>
      </c>
      <c r="H172" s="633">
        <v>11.7</v>
      </c>
      <c r="I172" s="651">
        <v>1.2514770250359242</v>
      </c>
      <c r="J172" s="651">
        <v>1.2446209062917948</v>
      </c>
      <c r="K172" s="651">
        <v>1.2776697592113095</v>
      </c>
      <c r="AI172" s="646">
        <v>11710466.171899199</v>
      </c>
      <c r="AJ172" s="646">
        <v>43535.258500000004</v>
      </c>
      <c r="AR172" s="646">
        <v>26410.124227080003</v>
      </c>
      <c r="AS172" s="646">
        <v>0</v>
      </c>
      <c r="AT172" s="646">
        <v>0</v>
      </c>
      <c r="AU172" s="646">
        <v>130.08500000000001</v>
      </c>
      <c r="AV172" s="634">
        <v>8904</v>
      </c>
      <c r="AW172" s="646">
        <v>16702.392906059998</v>
      </c>
      <c r="AX172" s="634">
        <v>135.77102102000001</v>
      </c>
      <c r="AY172" s="634">
        <v>537.87530000000004</v>
      </c>
      <c r="AZ172" s="632">
        <v>0</v>
      </c>
    </row>
    <row r="173" spans="1:52">
      <c r="B173" s="633">
        <v>3</v>
      </c>
      <c r="F173" s="633">
        <v>9.1</v>
      </c>
      <c r="G173" s="633">
        <v>8.6999999999999993</v>
      </c>
      <c r="H173" s="633">
        <v>9.6</v>
      </c>
      <c r="I173" s="651">
        <v>1.2454677352706467</v>
      </c>
      <c r="J173" s="651">
        <v>1.214272659153752</v>
      </c>
      <c r="K173" s="651">
        <v>1.2782126160876373</v>
      </c>
      <c r="AI173" s="646">
        <v>11773104.594731901</v>
      </c>
      <c r="AJ173" s="646">
        <v>44351.202999999994</v>
      </c>
      <c r="AR173" s="646">
        <v>90760.647829850001</v>
      </c>
      <c r="AS173" s="646">
        <v>0</v>
      </c>
      <c r="AT173" s="646">
        <v>0</v>
      </c>
      <c r="AU173" s="646">
        <v>1123.7460000000001</v>
      </c>
      <c r="AV173" s="634">
        <v>0</v>
      </c>
      <c r="AW173" s="646">
        <v>88562.040806160003</v>
      </c>
      <c r="AX173" s="634">
        <v>879.16102369000009</v>
      </c>
      <c r="AY173" s="634">
        <v>195.7</v>
      </c>
      <c r="AZ173" s="632">
        <v>0</v>
      </c>
    </row>
    <row r="174" spans="1:52">
      <c r="B174" s="633">
        <v>4</v>
      </c>
      <c r="F174" s="633">
        <v>10.199999999999999</v>
      </c>
      <c r="G174" s="633">
        <v>10.1</v>
      </c>
      <c r="H174" s="633">
        <v>10.8</v>
      </c>
      <c r="I174" s="651">
        <v>1.2612798870327693</v>
      </c>
      <c r="J174" s="651">
        <v>1.2503183317788871</v>
      </c>
      <c r="K174" s="651">
        <v>1.2788772488307216</v>
      </c>
      <c r="AI174" s="646">
        <v>11106916.1142189</v>
      </c>
      <c r="AJ174" s="646">
        <v>42901.289090909093</v>
      </c>
      <c r="AR174" s="646">
        <v>46311.827724279996</v>
      </c>
      <c r="AS174" s="646">
        <v>0</v>
      </c>
      <c r="AT174" s="646">
        <v>0</v>
      </c>
      <c r="AU174" s="646">
        <v>96.097579999999994</v>
      </c>
      <c r="AV174" s="634">
        <v>0</v>
      </c>
      <c r="AW174" s="646">
        <v>18613.420502599998</v>
      </c>
      <c r="AX174" s="634">
        <v>693.4017316799999</v>
      </c>
      <c r="AY174" s="634">
        <v>26908.907910000002</v>
      </c>
      <c r="AZ174" s="632">
        <v>0</v>
      </c>
    </row>
    <row r="175" spans="1:52">
      <c r="B175" s="633">
        <v>5</v>
      </c>
      <c r="F175" s="633">
        <v>11.9</v>
      </c>
      <c r="G175" s="633">
        <v>14.7</v>
      </c>
      <c r="H175" s="633">
        <v>7.3</v>
      </c>
      <c r="I175" s="651">
        <v>1.2792289424684611</v>
      </c>
      <c r="J175" s="651">
        <v>1.2750425350265584</v>
      </c>
      <c r="K175" s="651">
        <v>1.2630480762279388</v>
      </c>
      <c r="AI175" s="646">
        <v>10937609.219056901</v>
      </c>
      <c r="AJ175" s="646">
        <v>42726.389090909099</v>
      </c>
      <c r="AR175" s="646">
        <v>28159.38188583</v>
      </c>
      <c r="AS175" s="646">
        <v>0</v>
      </c>
      <c r="AT175" s="646">
        <v>0</v>
      </c>
      <c r="AU175" s="646">
        <v>866.39491999999996</v>
      </c>
      <c r="AV175" s="634">
        <v>15234.677184</v>
      </c>
      <c r="AW175" s="646">
        <v>10880.694372829999</v>
      </c>
      <c r="AX175" s="634">
        <v>917.88090899999997</v>
      </c>
      <c r="AY175" s="634">
        <v>259.73450000000003</v>
      </c>
      <c r="AZ175" s="632">
        <v>0</v>
      </c>
    </row>
    <row r="176" spans="1:52">
      <c r="B176" s="633">
        <v>6</v>
      </c>
      <c r="F176" s="633">
        <v>11</v>
      </c>
      <c r="G176" s="633">
        <v>13.6</v>
      </c>
      <c r="H176" s="633">
        <v>6.9</v>
      </c>
      <c r="I176" s="651">
        <v>1.27782635213606</v>
      </c>
      <c r="J176" s="651">
        <v>1.2677153750700785</v>
      </c>
      <c r="K176" s="651">
        <v>1.2764370822748179</v>
      </c>
      <c r="AI176" s="646">
        <v>11284614.23505507</v>
      </c>
      <c r="AJ176" s="646">
        <v>43080.307894736849</v>
      </c>
      <c r="AR176" s="646">
        <v>534602.93608695001</v>
      </c>
      <c r="AS176" s="646">
        <v>500000</v>
      </c>
      <c r="AT176" s="646">
        <v>20000</v>
      </c>
      <c r="AU176" s="646">
        <v>1508.25</v>
      </c>
      <c r="AV176" s="634">
        <v>0</v>
      </c>
      <c r="AW176" s="646">
        <v>12416.279211200001</v>
      </c>
      <c r="AX176" s="634">
        <v>143.80297568</v>
      </c>
      <c r="AY176" s="634">
        <v>534.60389999999995</v>
      </c>
      <c r="AZ176" s="632">
        <v>7.0082023739814758E-8</v>
      </c>
    </row>
    <row r="177" spans="1:52">
      <c r="B177" s="633">
        <v>7</v>
      </c>
      <c r="F177" s="633">
        <v>12.8</v>
      </c>
      <c r="G177" s="633">
        <v>14.5</v>
      </c>
      <c r="H177" s="633">
        <v>10.8</v>
      </c>
      <c r="I177" s="651">
        <v>1.294319611083987</v>
      </c>
      <c r="J177" s="651">
        <v>1.298084304230096</v>
      </c>
      <c r="K177" s="651">
        <v>1.2864418182314634</v>
      </c>
      <c r="AI177" s="646">
        <v>12367576.120690199</v>
      </c>
      <c r="AJ177" s="646">
        <v>47296.598421052637</v>
      </c>
      <c r="AR177" s="646">
        <v>38190.799830030002</v>
      </c>
      <c r="AS177" s="646">
        <v>0</v>
      </c>
      <c r="AT177" s="646">
        <v>0</v>
      </c>
      <c r="AU177" s="646">
        <v>197.88515000000001</v>
      </c>
      <c r="AV177" s="634">
        <v>675</v>
      </c>
      <c r="AW177" s="646">
        <v>28751.594369189999</v>
      </c>
      <c r="AX177" s="634">
        <v>378.92786083999999</v>
      </c>
      <c r="AY177" s="634">
        <v>8187.3924500000003</v>
      </c>
      <c r="AZ177" s="632">
        <v>0</v>
      </c>
    </row>
    <row r="178" spans="1:52">
      <c r="B178" s="633">
        <v>8</v>
      </c>
      <c r="F178" s="633">
        <v>11.5</v>
      </c>
      <c r="G178" s="633">
        <v>14.1</v>
      </c>
      <c r="H178" s="633">
        <v>6.8</v>
      </c>
      <c r="I178" s="651">
        <v>1.2958228900357756</v>
      </c>
      <c r="J178" s="651">
        <v>1.3033501481551311</v>
      </c>
      <c r="K178" s="651">
        <v>1.2716675951631962</v>
      </c>
      <c r="AI178" s="646">
        <v>12065323.0112266</v>
      </c>
      <c r="AJ178" s="646">
        <v>48974.67</v>
      </c>
      <c r="AR178" s="646">
        <v>57607.576326269998</v>
      </c>
      <c r="AS178" s="646">
        <v>0</v>
      </c>
      <c r="AT178" s="646">
        <v>10000</v>
      </c>
      <c r="AU178" s="646">
        <v>31179.324680000002</v>
      </c>
      <c r="AV178" s="634">
        <v>0</v>
      </c>
      <c r="AW178" s="646">
        <v>13493.73306472</v>
      </c>
      <c r="AX178" s="634">
        <v>941.67218155</v>
      </c>
      <c r="AY178" s="634">
        <v>1992.8463999999999</v>
      </c>
      <c r="AZ178" s="632">
        <v>0</v>
      </c>
    </row>
    <row r="179" spans="1:52">
      <c r="B179" s="633">
        <v>9</v>
      </c>
      <c r="F179" s="633">
        <v>12.2</v>
      </c>
      <c r="G179" s="633">
        <v>13.8</v>
      </c>
      <c r="H179" s="633">
        <v>9.6</v>
      </c>
      <c r="I179" s="651">
        <v>1.3294364820843951</v>
      </c>
      <c r="J179" s="651">
        <v>1.3386053604137964</v>
      </c>
      <c r="K179" s="651">
        <v>1.3100421589378495</v>
      </c>
      <c r="AI179" s="646">
        <v>12084155.0337287</v>
      </c>
      <c r="AJ179" s="646">
        <v>48334.73</v>
      </c>
      <c r="AR179" s="646">
        <v>80017.526362250006</v>
      </c>
      <c r="AS179" s="646">
        <v>0</v>
      </c>
      <c r="AT179" s="646">
        <v>0</v>
      </c>
      <c r="AU179" s="646">
        <v>9196.7813999999998</v>
      </c>
      <c r="AV179" s="634">
        <v>0</v>
      </c>
      <c r="AW179" s="646">
        <v>14880.624014469999</v>
      </c>
      <c r="AX179" s="634">
        <v>168.42094778000001</v>
      </c>
      <c r="AY179" s="634">
        <v>55771.7</v>
      </c>
      <c r="AZ179" s="632">
        <v>0</v>
      </c>
    </row>
    <row r="180" spans="1:52">
      <c r="B180" s="633">
        <v>10</v>
      </c>
      <c r="F180" s="633">
        <v>13.1</v>
      </c>
      <c r="G180" s="633">
        <v>14.7</v>
      </c>
      <c r="H180" s="633">
        <v>11</v>
      </c>
      <c r="I180" s="651">
        <v>1.3504492522701792</v>
      </c>
      <c r="J180" s="651">
        <v>1.3497158301749423</v>
      </c>
      <c r="K180" s="651">
        <v>1.3483986417147171</v>
      </c>
      <c r="AI180" s="646">
        <v>12350748.689527301</v>
      </c>
      <c r="AJ180" s="646">
        <v>48410.06</v>
      </c>
      <c r="AR180" s="646">
        <v>132253.77105014998</v>
      </c>
      <c r="AS180" s="646">
        <v>0</v>
      </c>
      <c r="AT180" s="646">
        <v>84737.5</v>
      </c>
      <c r="AU180" s="646">
        <v>3106.7840000000001</v>
      </c>
      <c r="AV180" s="634">
        <v>0</v>
      </c>
      <c r="AW180" s="646">
        <v>28140.951869230001</v>
      </c>
      <c r="AX180" s="634">
        <v>337.86589092000003</v>
      </c>
      <c r="AY180" s="634">
        <v>15930.66929</v>
      </c>
      <c r="AZ180" s="632">
        <v>0</v>
      </c>
    </row>
    <row r="181" spans="1:52">
      <c r="B181" s="633">
        <v>11</v>
      </c>
      <c r="F181" s="633">
        <v>13.6</v>
      </c>
      <c r="G181" s="633">
        <v>15.3</v>
      </c>
      <c r="H181" s="633">
        <v>10.9</v>
      </c>
      <c r="I181" s="651">
        <v>1.3752662045373849</v>
      </c>
      <c r="J181" s="651">
        <v>1.3778001108328846</v>
      </c>
      <c r="K181" s="651">
        <v>1.3665948049485792</v>
      </c>
      <c r="AI181" s="646">
        <v>12643944.974638401</v>
      </c>
      <c r="AJ181" s="646">
        <v>49294.197500000002</v>
      </c>
      <c r="AR181" s="646">
        <v>70596.665301469999</v>
      </c>
      <c r="AS181" s="646">
        <v>0</v>
      </c>
      <c r="AT181" s="646">
        <v>37486.68</v>
      </c>
      <c r="AU181" s="646">
        <v>2638.1819230000001</v>
      </c>
      <c r="AV181" s="634">
        <v>0</v>
      </c>
      <c r="AW181" s="646">
        <v>23222.274408009998</v>
      </c>
      <c r="AX181" s="634">
        <v>2803.4338304600001</v>
      </c>
      <c r="AY181" s="634">
        <v>4446.0951400000004</v>
      </c>
      <c r="AZ181" s="632">
        <v>0</v>
      </c>
    </row>
    <row r="182" spans="1:52">
      <c r="B182" s="633">
        <v>12</v>
      </c>
      <c r="F182" s="633">
        <v>14.6</v>
      </c>
      <c r="G182" s="633">
        <v>16</v>
      </c>
      <c r="H182" s="633">
        <v>12.6</v>
      </c>
      <c r="I182" s="651">
        <v>1.3915098703087834</v>
      </c>
      <c r="J182" s="651">
        <v>1.4058576391921738</v>
      </c>
      <c r="K182" s="651">
        <v>1.3716958660719973</v>
      </c>
      <c r="AI182" s="646">
        <v>12944685.407286199</v>
      </c>
      <c r="AJ182" s="646">
        <v>50277.707272727297</v>
      </c>
      <c r="AR182" s="646">
        <v>230371.03033594001</v>
      </c>
      <c r="AS182" s="646">
        <v>0</v>
      </c>
      <c r="AT182" s="646">
        <v>80000</v>
      </c>
      <c r="AU182" s="646">
        <v>72676.507744000002</v>
      </c>
      <c r="AV182" s="634">
        <v>10000</v>
      </c>
      <c r="AW182" s="646">
        <v>48469.926213489998</v>
      </c>
      <c r="AX182" s="634">
        <v>3348.2513384499998</v>
      </c>
      <c r="AY182" s="634">
        <v>15876.34504</v>
      </c>
      <c r="AZ182" s="632">
        <v>0</v>
      </c>
    </row>
    <row r="183" spans="1:52">
      <c r="A183" s="633">
        <v>2025</v>
      </c>
      <c r="B183" s="633">
        <v>1</v>
      </c>
      <c r="F183" s="633">
        <v>13.3</v>
      </c>
      <c r="G183" s="633">
        <v>15</v>
      </c>
      <c r="H183" s="633">
        <v>11.2</v>
      </c>
      <c r="I183" s="651">
        <v>1.395641863</v>
      </c>
      <c r="J183" s="651">
        <v>1.4050562</v>
      </c>
      <c r="K183" s="651">
        <v>1.3720745600000004</v>
      </c>
      <c r="AI183" s="646">
        <v>13227585.4200671</v>
      </c>
      <c r="AJ183" s="646">
        <v>51761.201818181813</v>
      </c>
      <c r="AR183" s="646">
        <v>55589.739846179997</v>
      </c>
      <c r="AS183" s="646">
        <v>0</v>
      </c>
      <c r="AT183" s="646">
        <v>23683.68</v>
      </c>
      <c r="AU183" s="646">
        <v>12819.333816</v>
      </c>
      <c r="AV183" s="634">
        <v>0</v>
      </c>
      <c r="AW183" s="646">
        <v>10679.22094716</v>
      </c>
      <c r="AX183" s="634">
        <v>417.33910301999998</v>
      </c>
      <c r="AY183" s="634">
        <v>7990.1659799999998</v>
      </c>
      <c r="AZ183" s="632">
        <v>0</v>
      </c>
    </row>
    <row r="184" spans="1:52">
      <c r="B184" s="633">
        <v>2</v>
      </c>
      <c r="F184" s="633">
        <v>12.7</v>
      </c>
      <c r="G184" s="633">
        <v>15.4</v>
      </c>
      <c r="H184" s="633">
        <v>7.4</v>
      </c>
      <c r="I184" s="651">
        <v>1.4104146072154866</v>
      </c>
      <c r="J184" s="651">
        <v>1.4362925258607311</v>
      </c>
      <c r="K184" s="651">
        <v>1.3722173213929465</v>
      </c>
      <c r="AI184" s="646">
        <v>13410439.863641199</v>
      </c>
      <c r="AJ184" s="646">
        <v>52617.672999999988</v>
      </c>
      <c r="AR184" s="646">
        <v>30432.83503925</v>
      </c>
      <c r="AS184" s="646">
        <v>0</v>
      </c>
      <c r="AT184" s="646">
        <v>0</v>
      </c>
      <c r="AU184" s="646">
        <v>1553.5032430000001</v>
      </c>
      <c r="AV184" s="634">
        <v>0</v>
      </c>
      <c r="AW184" s="646">
        <v>19523.317689900003</v>
      </c>
      <c r="AX184" s="634">
        <v>178.99064634999999</v>
      </c>
      <c r="AY184" s="634">
        <v>9177.0234600000003</v>
      </c>
      <c r="AZ184" s="632">
        <v>0</v>
      </c>
    </row>
    <row r="185" spans="1:52">
      <c r="B185" s="633">
        <v>3</v>
      </c>
      <c r="F185" s="633">
        <v>15</v>
      </c>
      <c r="G185" s="633">
        <v>17.399999999999999</v>
      </c>
      <c r="H185" s="633">
        <v>11.2</v>
      </c>
      <c r="I185" s="651">
        <v>1.4322878955612437</v>
      </c>
      <c r="J185" s="651">
        <v>1.4255561018465048</v>
      </c>
      <c r="K185" s="651">
        <v>1.4213724290894527</v>
      </c>
      <c r="AI185" s="646">
        <v>12807305.9178441</v>
      </c>
      <c r="AJ185" s="646">
        <v>51068.853333333325</v>
      </c>
      <c r="AR185" s="646">
        <v>38278.399838050005</v>
      </c>
      <c r="AS185" s="646">
        <v>0</v>
      </c>
      <c r="AT185" s="646">
        <v>0</v>
      </c>
      <c r="AU185" s="646">
        <v>9976.556493</v>
      </c>
      <c r="AV185" s="634">
        <v>0</v>
      </c>
      <c r="AW185" s="646">
        <v>17121.521984089999</v>
      </c>
      <c r="AX185" s="634">
        <v>124.16338096</v>
      </c>
      <c r="AY185" s="634">
        <v>11056.15798</v>
      </c>
      <c r="AZ185" s="632">
        <v>0</v>
      </c>
    </row>
    <row r="186" spans="1:52">
      <c r="A186" s="620"/>
      <c r="B186" s="633">
        <v>4</v>
      </c>
      <c r="F186" s="633">
        <v>14.6</v>
      </c>
      <c r="G186" s="633">
        <v>16</v>
      </c>
      <c r="H186" s="633">
        <v>11.5</v>
      </c>
      <c r="I186" s="651">
        <v>1.4454267505395535</v>
      </c>
      <c r="J186" s="651">
        <v>1.4503692648635089</v>
      </c>
      <c r="K186" s="651">
        <v>1.4259481324462546</v>
      </c>
      <c r="AI186" s="646">
        <v>12153011.5304219</v>
      </c>
      <c r="AJ186" s="646">
        <v>48098.430454545451</v>
      </c>
      <c r="AR186" s="646">
        <v>71889.056696429994</v>
      </c>
      <c r="AS186" s="646">
        <v>19349.724207849998</v>
      </c>
      <c r="AT186" s="646">
        <v>0</v>
      </c>
      <c r="AU186" s="646">
        <v>20310.880073</v>
      </c>
      <c r="AV186" s="634">
        <v>0</v>
      </c>
      <c r="AW186" s="646">
        <v>14305.264427169999</v>
      </c>
      <c r="AX186" s="634">
        <v>146.78032841000001</v>
      </c>
      <c r="AY186" s="634">
        <v>17776.407660000001</v>
      </c>
      <c r="AZ186" s="632">
        <v>0</v>
      </c>
    </row>
    <row r="187" spans="1:52">
      <c r="A187" s="620"/>
      <c r="B187" s="633">
        <v>5</v>
      </c>
      <c r="F187" s="633">
        <v>14.3</v>
      </c>
      <c r="G187" s="633">
        <v>15.3</v>
      </c>
      <c r="H187" s="633">
        <v>13</v>
      </c>
      <c r="I187" s="651">
        <v>1.4621586812414511</v>
      </c>
      <c r="J187" s="651">
        <v>1.4701240428856219</v>
      </c>
      <c r="K187" s="651">
        <v>1.4272443261375707</v>
      </c>
      <c r="AI187" s="646">
        <v>12304598.111355301</v>
      </c>
      <c r="AJ187" s="646">
        <v>49573.411818181798</v>
      </c>
      <c r="AR187" s="646">
        <v>63334.018471360003</v>
      </c>
      <c r="AS187" s="646">
        <v>19354.404610909998</v>
      </c>
      <c r="AT187" s="646">
        <v>0</v>
      </c>
      <c r="AU187" s="646">
        <v>6210.1065179999996</v>
      </c>
      <c r="AV187" s="634">
        <v>0</v>
      </c>
      <c r="AW187" s="646">
        <v>27784.13759717</v>
      </c>
      <c r="AX187" s="634">
        <v>240.17111528000001</v>
      </c>
      <c r="AY187" s="634">
        <v>9745.1986300000008</v>
      </c>
      <c r="AZ187" s="632">
        <v>0</v>
      </c>
    </row>
    <row r="188" spans="1:52">
      <c r="A188" s="620"/>
      <c r="B188" s="633">
        <v>6</v>
      </c>
      <c r="F188" s="633">
        <v>15.4</v>
      </c>
      <c r="G188" s="633">
        <v>16.399999999999999</v>
      </c>
      <c r="H188" s="633">
        <v>13.1</v>
      </c>
      <c r="I188" s="651">
        <v>1.4746116103650131</v>
      </c>
      <c r="J188" s="651">
        <v>1.4756206965815712</v>
      </c>
      <c r="K188" s="651">
        <v>1.4436503400528191</v>
      </c>
      <c r="AI188" s="646">
        <v>12134397.6536448</v>
      </c>
      <c r="AJ188" s="646">
        <v>48725.138500000008</v>
      </c>
      <c r="AR188" s="646">
        <v>64780.452912949993</v>
      </c>
      <c r="AS188" s="646">
        <v>19356.973940960001</v>
      </c>
      <c r="AT188" s="646">
        <v>0</v>
      </c>
      <c r="AU188" s="646">
        <v>12188.195685000001</v>
      </c>
      <c r="AV188" s="634">
        <v>0</v>
      </c>
      <c r="AW188" s="646">
        <v>21471.643919490001</v>
      </c>
      <c r="AX188" s="634">
        <v>3132.7676474999998</v>
      </c>
      <c r="AY188" s="634">
        <v>8630.8717199999992</v>
      </c>
      <c r="AZ188" s="632">
        <v>0</v>
      </c>
    </row>
    <row r="189" spans="1:52">
      <c r="A189" s="620"/>
      <c r="B189" s="633">
        <v>7</v>
      </c>
      <c r="F189" s="633">
        <v>14.4</v>
      </c>
      <c r="G189" s="633">
        <v>15</v>
      </c>
      <c r="H189" s="633">
        <v>13.4</v>
      </c>
      <c r="I189" s="651">
        <v>1.4807016350800812</v>
      </c>
      <c r="J189" s="651">
        <v>1.4927969498646103</v>
      </c>
      <c r="K189" s="651">
        <v>1.4588250218744794</v>
      </c>
      <c r="AI189" s="646">
        <v>12245445.2298958</v>
      </c>
      <c r="AJ189" s="646">
        <v>49405.660588235296</v>
      </c>
      <c r="AR189" s="646">
        <v>81819.34898861</v>
      </c>
      <c r="AS189" s="646">
        <v>13589.65615569</v>
      </c>
      <c r="AT189" s="646">
        <v>30000</v>
      </c>
      <c r="AU189" s="646">
        <v>3645.0840591000001</v>
      </c>
      <c r="AV189" s="634">
        <v>0</v>
      </c>
      <c r="AW189" s="646">
        <v>7636.8354427100003</v>
      </c>
      <c r="AX189" s="634">
        <v>80.586851109999998</v>
      </c>
      <c r="AY189" s="634">
        <v>26867.18648</v>
      </c>
      <c r="AZ189" s="632">
        <v>0</v>
      </c>
    </row>
    <row r="190" spans="1:52">
      <c r="A190" s="620"/>
      <c r="B190" s="633">
        <v>8</v>
      </c>
      <c r="F190" s="633">
        <v>15.9</v>
      </c>
      <c r="G190" s="633">
        <v>15.6</v>
      </c>
      <c r="H190" s="633">
        <v>16.8</v>
      </c>
      <c r="I190" s="651">
        <v>1.5018587295514638</v>
      </c>
      <c r="J190" s="651">
        <v>1.5066727712673313</v>
      </c>
      <c r="K190" s="651">
        <v>1.485307751150613</v>
      </c>
      <c r="AI190" s="646">
        <v>12311045.895763699</v>
      </c>
      <c r="AJ190" s="646">
        <v>48814.315714285709</v>
      </c>
      <c r="AR190" s="646">
        <v>33918.15454286</v>
      </c>
      <c r="AS190" s="646">
        <v>12661.978666790001</v>
      </c>
      <c r="AT190" s="646">
        <v>0</v>
      </c>
      <c r="AU190" s="646">
        <v>2402.8600040000001</v>
      </c>
      <c r="AV190" s="634">
        <v>0</v>
      </c>
      <c r="AW190" s="646">
        <v>9295.58814962</v>
      </c>
      <c r="AX190" s="634">
        <v>175.76148244999999</v>
      </c>
      <c r="AY190" s="634">
        <v>9381.9662399999997</v>
      </c>
      <c r="AZ190" s="632">
        <v>0</v>
      </c>
    </row>
    <row r="191" spans="1:52">
      <c r="A191" s="620"/>
      <c r="B191" s="633">
        <v>9</v>
      </c>
      <c r="F191" s="633">
        <v>14</v>
      </c>
      <c r="G191" s="633">
        <v>14.7</v>
      </c>
      <c r="H191" s="633">
        <v>13.5</v>
      </c>
      <c r="I191" s="651">
        <v>1.5155575895762106</v>
      </c>
      <c r="J191" s="651">
        <v>1.5353803483946245</v>
      </c>
      <c r="K191" s="651">
        <v>1.4868978503944592</v>
      </c>
      <c r="AI191" s="646">
        <v>13165007.7883355</v>
      </c>
      <c r="AJ191" s="646">
        <v>48968.46681818182</v>
      </c>
      <c r="AR191" s="646">
        <v>107777.06192544999</v>
      </c>
      <c r="AS191" s="646">
        <v>12662.4160039</v>
      </c>
      <c r="AT191" s="646">
        <v>50000</v>
      </c>
      <c r="AU191" s="646">
        <v>16096.048271</v>
      </c>
      <c r="AV191" s="634">
        <v>0</v>
      </c>
      <c r="AW191" s="646">
        <v>16377.19052366</v>
      </c>
      <c r="AX191" s="634">
        <v>138.88838688999999</v>
      </c>
      <c r="AY191" s="634">
        <v>12502.51874</v>
      </c>
      <c r="AZ191" s="632">
        <v>0</v>
      </c>
    </row>
    <row r="192" spans="1:52">
      <c r="A192" s="620"/>
      <c r="B192" s="633">
        <v>10</v>
      </c>
      <c r="F192" s="633">
        <v>13.7</v>
      </c>
      <c r="G192" s="633">
        <v>14.7</v>
      </c>
      <c r="H192" s="633">
        <v>11.8</v>
      </c>
      <c r="I192" s="651">
        <v>1.5354607998311938</v>
      </c>
      <c r="J192" s="651">
        <v>1.5481240572106589</v>
      </c>
      <c r="K192" s="651">
        <v>1.5075096814370539</v>
      </c>
      <c r="AI192" s="646">
        <v>13051777.0868851</v>
      </c>
      <c r="AJ192" s="646">
        <v>49251.48</v>
      </c>
      <c r="AR192" s="646">
        <v>86269.597774950002</v>
      </c>
      <c r="AS192" s="646">
        <v>19482.551478500001</v>
      </c>
      <c r="AT192" s="646">
        <v>0</v>
      </c>
      <c r="AU192" s="646">
        <v>13025.295319000001</v>
      </c>
      <c r="AV192" s="634">
        <v>0</v>
      </c>
      <c r="AW192" s="646">
        <v>16843.497518470002</v>
      </c>
      <c r="AX192" s="634">
        <v>158.88663897999999</v>
      </c>
      <c r="AY192" s="634">
        <v>36759.366820000003</v>
      </c>
      <c r="AZ192" s="632">
        <v>0</v>
      </c>
    </row>
    <row r="193" spans="1:52">
      <c r="A193" s="620"/>
      <c r="B193" s="633">
        <v>11</v>
      </c>
      <c r="F193" s="633">
        <v>12.7</v>
      </c>
      <c r="G193" s="633">
        <v>13.9</v>
      </c>
      <c r="H193" s="633">
        <v>11</v>
      </c>
      <c r="I193" s="651">
        <v>1.5499250125136328</v>
      </c>
      <c r="J193" s="651">
        <v>1.5693143262386555</v>
      </c>
      <c r="K193" s="651">
        <v>1.516920233492923</v>
      </c>
      <c r="AI193" s="646">
        <v>13245981.971353</v>
      </c>
      <c r="AJ193" s="646">
        <v>50931.7411111111</v>
      </c>
      <c r="AR193" s="646">
        <v>53679.301550210002</v>
      </c>
      <c r="AS193" s="646">
        <v>13530.684935699999</v>
      </c>
      <c r="AT193" s="646">
        <v>0</v>
      </c>
      <c r="AU193" s="646">
        <v>12977.754273</v>
      </c>
      <c r="AV193" s="634">
        <v>0</v>
      </c>
      <c r="AW193" s="646">
        <v>25684.13940385</v>
      </c>
      <c r="AX193" s="634">
        <v>175.84987766</v>
      </c>
      <c r="AY193" s="634">
        <v>1310.8730599999999</v>
      </c>
      <c r="AZ193" s="632">
        <v>0</v>
      </c>
    </row>
    <row r="194" spans="1:52">
      <c r="A194" s="620"/>
      <c r="B194" s="633">
        <v>12</v>
      </c>
      <c r="F194" s="633">
        <v>12.3</v>
      </c>
      <c r="G194" s="633">
        <v>13.6</v>
      </c>
      <c r="H194" s="633">
        <v>10.8</v>
      </c>
      <c r="I194" s="651">
        <v>1.5626655843567636</v>
      </c>
      <c r="J194" s="651">
        <v>1.5970542781223096</v>
      </c>
      <c r="K194" s="651">
        <v>1.5198390196077731</v>
      </c>
      <c r="AI194" s="646">
        <v>13853759.108489299</v>
      </c>
      <c r="AJ194" s="646">
        <v>52662.418181818197</v>
      </c>
      <c r="AR194" s="646">
        <v>218558.88725723</v>
      </c>
      <c r="AS194" s="646">
        <v>14571.94882736</v>
      </c>
      <c r="AT194" s="646">
        <v>50000</v>
      </c>
      <c r="AU194" s="646">
        <v>50794.091530999998</v>
      </c>
      <c r="AV194" s="634">
        <v>0</v>
      </c>
      <c r="AW194" s="646">
        <v>99715.189183830007</v>
      </c>
      <c r="AX194" s="634">
        <v>835.32756503999997</v>
      </c>
      <c r="AY194" s="634">
        <v>2642.3301499999998</v>
      </c>
      <c r="AZ194" s="632">
        <v>0</v>
      </c>
    </row>
    <row r="195" spans="1:52">
      <c r="A195" s="633">
        <v>2026</v>
      </c>
      <c r="B195" s="633">
        <v>1</v>
      </c>
      <c r="F195" s="633">
        <v>12.6</v>
      </c>
      <c r="G195" s="633">
        <v>11.5</v>
      </c>
      <c r="H195" s="633">
        <v>14.2</v>
      </c>
      <c r="I195" s="651">
        <v>1.5714927377379999</v>
      </c>
      <c r="J195" s="651">
        <v>1.5666376630000001</v>
      </c>
      <c r="K195" s="651">
        <v>1.5669091475200003</v>
      </c>
      <c r="AI195" s="646">
        <v>14224707.3524328</v>
      </c>
      <c r="AJ195" s="646">
        <v>54871.419523809498</v>
      </c>
      <c r="AR195" s="646">
        <v>114474.17986046</v>
      </c>
      <c r="AS195" s="646">
        <v>21247.451234740001</v>
      </c>
      <c r="AT195" s="646">
        <v>0</v>
      </c>
      <c r="AU195" s="646">
        <v>17004.207681</v>
      </c>
      <c r="AV195" s="634">
        <v>0</v>
      </c>
      <c r="AW195" s="646">
        <v>21357.924944490002</v>
      </c>
      <c r="AX195" s="634">
        <v>141.17320022999999</v>
      </c>
      <c r="AY195" s="634">
        <v>54723.4228</v>
      </c>
      <c r="AZ195" s="632">
        <v>0</v>
      </c>
    </row>
    <row r="210" spans="1:1">
      <c r="A210" s="620"/>
    </row>
    <row r="211" spans="1:1">
      <c r="A211" s="620"/>
    </row>
    <row r="212" spans="1:1">
      <c r="A212" s="620"/>
    </row>
    <row r="213" spans="1:1">
      <c r="A213" s="620"/>
    </row>
    <row r="214" spans="1:1">
      <c r="A214" s="620"/>
    </row>
    <row r="215" spans="1:1">
      <c r="A215" s="620"/>
    </row>
    <row r="216" spans="1:1">
      <c r="A216" s="620"/>
    </row>
    <row r="217" spans="1:1">
      <c r="A217" s="620"/>
    </row>
    <row r="218" spans="1:1">
      <c r="A218" s="620"/>
    </row>
    <row r="234" spans="1:1">
      <c r="A234" s="620"/>
    </row>
    <row r="235" spans="1:1">
      <c r="A235" s="620"/>
    </row>
    <row r="236" spans="1:1">
      <c r="A236" s="620"/>
    </row>
    <row r="237" spans="1:1">
      <c r="A237" s="620"/>
    </row>
    <row r="238" spans="1:1">
      <c r="A238" s="620"/>
    </row>
    <row r="239" spans="1:1">
      <c r="A239" s="620"/>
    </row>
    <row r="240" spans="1:1">
      <c r="A240" s="620"/>
    </row>
    <row r="241" spans="1:1">
      <c r="A241" s="620"/>
    </row>
    <row r="242" spans="1:1">
      <c r="A242" s="620"/>
    </row>
    <row r="258" spans="1:1">
      <c r="A258" s="620"/>
    </row>
    <row r="259" spans="1:1">
      <c r="A259" s="620"/>
    </row>
    <row r="260" spans="1:1">
      <c r="A260" s="620"/>
    </row>
    <row r="261" spans="1:1">
      <c r="A261" s="620"/>
    </row>
    <row r="262" spans="1:1">
      <c r="A262" s="620"/>
    </row>
    <row r="263" spans="1:1">
      <c r="A263" s="620"/>
    </row>
    <row r="264" spans="1:1">
      <c r="A264" s="620"/>
    </row>
    <row r="265" spans="1:1">
      <c r="A265" s="620"/>
    </row>
    <row r="266" spans="1:1">
      <c r="A266" s="620"/>
    </row>
    <row r="282" spans="1:1">
      <c r="A282" s="620"/>
    </row>
    <row r="283" spans="1:1">
      <c r="A283" s="620"/>
    </row>
    <row r="284" spans="1:1">
      <c r="A284" s="620"/>
    </row>
    <row r="285" spans="1:1">
      <c r="A285" s="620"/>
    </row>
    <row r="286" spans="1:1">
      <c r="A286" s="620"/>
    </row>
    <row r="287" spans="1:1">
      <c r="A287" s="620"/>
    </row>
    <row r="288" spans="1:1">
      <c r="A288" s="620"/>
    </row>
    <row r="289" spans="1:1">
      <c r="A289" s="620"/>
    </row>
    <row r="290" spans="1:1">
      <c r="A290" s="620"/>
    </row>
    <row r="306" spans="1:1">
      <c r="A306" s="620"/>
    </row>
    <row r="307" spans="1:1">
      <c r="A307" s="620"/>
    </row>
    <row r="308" spans="1:1">
      <c r="A308" s="620"/>
    </row>
    <row r="309" spans="1:1">
      <c r="A309" s="620"/>
    </row>
    <row r="310" spans="1:1">
      <c r="A310" s="620"/>
    </row>
    <row r="311" spans="1:1">
      <c r="A311" s="620"/>
    </row>
    <row r="312" spans="1:1">
      <c r="A312" s="620"/>
    </row>
    <row r="313" spans="1:1">
      <c r="A313" s="620"/>
    </row>
    <row r="314" spans="1:1">
      <c r="A314" s="620"/>
    </row>
    <row r="330" spans="1:1">
      <c r="A330" s="620"/>
    </row>
    <row r="331" spans="1:1">
      <c r="A331" s="620"/>
    </row>
    <row r="332" spans="1:1">
      <c r="A332" s="620"/>
    </row>
    <row r="333" spans="1:1">
      <c r="A333" s="620"/>
    </row>
    <row r="334" spans="1:1">
      <c r="A334" s="620"/>
    </row>
    <row r="335" spans="1:1">
      <c r="A335" s="620"/>
    </row>
    <row r="336" spans="1:1">
      <c r="A336" s="620"/>
    </row>
    <row r="337" spans="1:1">
      <c r="A337" s="620"/>
    </row>
    <row r="338" spans="1:1">
      <c r="A338" s="620"/>
    </row>
  </sheetData>
  <mergeCells count="5">
    <mergeCell ref="F1:H1"/>
    <mergeCell ref="I1:K1"/>
    <mergeCell ref="L1:N1"/>
    <mergeCell ref="O1:Q1"/>
    <mergeCell ref="A1:E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Q35"/>
  <sheetViews>
    <sheetView zoomScale="175" zoomScaleNormal="175" workbookViewId="0">
      <selection activeCell="H7" sqref="H7"/>
    </sheetView>
  </sheetViews>
  <sheetFormatPr defaultColWidth="9.42578125" defaultRowHeight="15"/>
  <cols>
    <col min="1" max="1" width="1.42578125" style="216" customWidth="1"/>
    <col min="2" max="2" width="26.140625" style="216" bestFit="1" customWidth="1"/>
    <col min="3" max="3" width="8.85546875" style="216" customWidth="1"/>
    <col min="4" max="4" width="8.42578125" style="216" customWidth="1"/>
    <col min="5" max="5" width="9" style="216" bestFit="1" customWidth="1"/>
    <col min="6" max="7" width="9.42578125" style="216"/>
    <col min="8" max="8" width="19.7109375" style="216" bestFit="1" customWidth="1"/>
    <col min="9" max="16384" width="9.42578125" style="216"/>
  </cols>
  <sheetData>
    <row r="1" spans="2:16" ht="28.5" customHeight="1">
      <c r="B1" s="706" t="s">
        <v>343</v>
      </c>
      <c r="C1" s="565">
        <v>2026</v>
      </c>
      <c r="D1" s="708" t="s">
        <v>490</v>
      </c>
      <c r="E1" s="709"/>
    </row>
    <row r="2" spans="2:16" ht="15.75" customHeight="1">
      <c r="B2" s="707"/>
      <c r="C2" s="566" t="s">
        <v>491</v>
      </c>
      <c r="D2" s="567" t="s">
        <v>345</v>
      </c>
      <c r="E2" s="566" t="s">
        <v>346</v>
      </c>
    </row>
    <row r="3" spans="2:16">
      <c r="B3" s="556" t="s">
        <v>347</v>
      </c>
      <c r="C3" s="562">
        <v>32.5</v>
      </c>
      <c r="D3" s="545">
        <v>27.6</v>
      </c>
      <c r="E3" s="549">
        <f>+D3/C3</f>
        <v>0.84923076923076923</v>
      </c>
      <c r="F3" s="438"/>
    </row>
    <row r="4" spans="2:16" s="220" customFormat="1" ht="15.75" customHeight="1">
      <c r="B4" s="557" t="s">
        <v>348</v>
      </c>
      <c r="C4" s="563">
        <v>2.2999999999999998</v>
      </c>
      <c r="D4" s="546">
        <v>2</v>
      </c>
      <c r="E4" s="550">
        <f t="shared" ref="E4:E10" si="0">+D4/C4</f>
        <v>0.86956521739130443</v>
      </c>
      <c r="H4" s="216"/>
      <c r="I4" s="216"/>
      <c r="J4" s="216"/>
      <c r="K4" s="216"/>
      <c r="L4" s="216"/>
    </row>
    <row r="5" spans="2:16" ht="15.75" customHeight="1">
      <c r="B5" s="557" t="s">
        <v>349</v>
      </c>
      <c r="C5" s="563">
        <v>30.2</v>
      </c>
      <c r="D5" s="546">
        <v>25.6</v>
      </c>
      <c r="E5" s="550">
        <f t="shared" si="0"/>
        <v>0.84768211920529812</v>
      </c>
      <c r="P5" s="221"/>
    </row>
    <row r="6" spans="2:16" ht="15.75" customHeight="1">
      <c r="B6" s="558" t="s">
        <v>350</v>
      </c>
      <c r="C6" s="553">
        <v>28.3</v>
      </c>
      <c r="D6" s="547">
        <v>23.5</v>
      </c>
      <c r="E6" s="551">
        <f t="shared" si="0"/>
        <v>0.83038869257950532</v>
      </c>
      <c r="P6" s="221"/>
    </row>
    <row r="7" spans="2:16">
      <c r="B7" s="559" t="s">
        <v>351</v>
      </c>
      <c r="C7" s="564">
        <v>1.9</v>
      </c>
      <c r="D7" s="548">
        <v>2.1</v>
      </c>
      <c r="E7" s="552">
        <f t="shared" si="0"/>
        <v>1.1052631578947369</v>
      </c>
      <c r="P7" s="221"/>
    </row>
    <row r="8" spans="2:16" ht="15.75" customHeight="1">
      <c r="B8" s="556" t="s">
        <v>352</v>
      </c>
      <c r="C8" s="562">
        <v>31.6</v>
      </c>
      <c r="D8" s="545">
        <v>27.4</v>
      </c>
      <c r="E8" s="549">
        <f t="shared" si="0"/>
        <v>0.86708860759493667</v>
      </c>
      <c r="P8" s="221"/>
    </row>
    <row r="9" spans="2:16" ht="15.75" customHeight="1">
      <c r="B9" s="558" t="s">
        <v>353</v>
      </c>
      <c r="C9" s="553">
        <v>30.5</v>
      </c>
      <c r="D9" s="547">
        <v>26</v>
      </c>
      <c r="E9" s="551">
        <f t="shared" si="0"/>
        <v>0.85245901639344257</v>
      </c>
      <c r="P9" s="221"/>
    </row>
    <row r="10" spans="2:16" ht="15.75" customHeight="1">
      <c r="B10" s="559" t="s">
        <v>354</v>
      </c>
      <c r="C10" s="564">
        <v>1.2</v>
      </c>
      <c r="D10" s="548">
        <v>1.4</v>
      </c>
      <c r="E10" s="552">
        <f t="shared" si="0"/>
        <v>1.1666666666666667</v>
      </c>
      <c r="P10" s="222"/>
    </row>
    <row r="11" spans="2:16" ht="15.75" customHeight="1">
      <c r="B11" s="557" t="s">
        <v>355</v>
      </c>
      <c r="C11" s="563">
        <v>1.8</v>
      </c>
      <c r="D11" s="546"/>
      <c r="E11" s="553"/>
      <c r="P11" s="222"/>
    </row>
    <row r="12" spans="2:16" ht="15.75" customHeight="1">
      <c r="B12" s="560" t="s">
        <v>356</v>
      </c>
      <c r="C12" s="553">
        <v>2</v>
      </c>
      <c r="D12" s="547"/>
      <c r="E12" s="553"/>
      <c r="P12" s="222"/>
    </row>
    <row r="13" spans="2:16">
      <c r="B13" s="557" t="s">
        <v>357</v>
      </c>
      <c r="C13" s="563">
        <v>-1.4</v>
      </c>
      <c r="D13" s="546"/>
      <c r="E13" s="554"/>
    </row>
    <row r="14" spans="2:16">
      <c r="B14" s="560" t="s">
        <v>356</v>
      </c>
      <c r="C14" s="553">
        <v>1.5</v>
      </c>
      <c r="D14" s="547"/>
      <c r="E14" s="554"/>
      <c r="M14" s="221"/>
      <c r="N14" s="221"/>
      <c r="O14" s="221"/>
    </row>
    <row r="15" spans="2:16">
      <c r="B15" s="557" t="s">
        <v>358</v>
      </c>
      <c r="C15" s="563">
        <v>-0.2</v>
      </c>
      <c r="D15" s="547"/>
      <c r="E15" s="554"/>
    </row>
    <row r="16" spans="2:16">
      <c r="B16" s="561" t="s">
        <v>356</v>
      </c>
      <c r="C16" s="564">
        <v>0.2</v>
      </c>
      <c r="D16" s="548"/>
      <c r="E16" s="555"/>
      <c r="M16" s="221"/>
      <c r="N16" s="221"/>
      <c r="O16" s="221"/>
    </row>
    <row r="18" spans="2:17">
      <c r="B18" s="710" t="s">
        <v>343</v>
      </c>
      <c r="C18" s="565">
        <v>2026</v>
      </c>
      <c r="D18" s="712" t="s">
        <v>490</v>
      </c>
      <c r="E18" s="709"/>
      <c r="M18" s="221"/>
      <c r="N18" s="221"/>
      <c r="O18" s="221"/>
    </row>
    <row r="19" spans="2:17">
      <c r="B19" s="711"/>
      <c r="C19" s="575" t="s">
        <v>491</v>
      </c>
      <c r="D19" s="576" t="s">
        <v>345</v>
      </c>
      <c r="E19" s="566" t="s">
        <v>346</v>
      </c>
    </row>
    <row r="20" spans="2:17">
      <c r="B20" s="572" t="s">
        <v>347</v>
      </c>
      <c r="C20" s="562">
        <v>34.9</v>
      </c>
      <c r="D20" s="573">
        <v>4.4000000000000004</v>
      </c>
      <c r="E20" s="573">
        <f>+D20/C20*100</f>
        <v>12.607449856733528</v>
      </c>
    </row>
    <row r="21" spans="2:17">
      <c r="B21" s="568" t="s">
        <v>348</v>
      </c>
      <c r="C21" s="563">
        <v>3.3</v>
      </c>
      <c r="D21" s="571">
        <v>0.5</v>
      </c>
      <c r="E21" s="571">
        <f t="shared" ref="E21:E27" si="1">+D21/C21*100</f>
        <v>15.151515151515152</v>
      </c>
    </row>
    <row r="22" spans="2:17">
      <c r="B22" s="568" t="s">
        <v>349</v>
      </c>
      <c r="C22" s="563">
        <v>31.6</v>
      </c>
      <c r="D22" s="571">
        <v>4</v>
      </c>
      <c r="E22" s="571">
        <f t="shared" si="1"/>
        <v>12.658227848101264</v>
      </c>
    </row>
    <row r="23" spans="2:17">
      <c r="B23" s="569" t="s">
        <v>350</v>
      </c>
      <c r="C23" s="553">
        <v>29.7</v>
      </c>
      <c r="D23" s="554">
        <v>3.7</v>
      </c>
      <c r="E23" s="554">
        <f t="shared" si="1"/>
        <v>12.45791245791246</v>
      </c>
    </row>
    <row r="24" spans="2:17">
      <c r="B24" s="574" t="s">
        <v>351</v>
      </c>
      <c r="C24" s="564">
        <v>1.9</v>
      </c>
      <c r="D24" s="555">
        <v>0.3</v>
      </c>
      <c r="E24" s="555">
        <f t="shared" si="1"/>
        <v>15.789473684210526</v>
      </c>
      <c r="M24" s="217"/>
      <c r="N24" s="217"/>
      <c r="O24" s="705"/>
      <c r="P24" s="705"/>
      <c r="Q24" s="705"/>
    </row>
    <row r="25" spans="2:17">
      <c r="B25" s="572" t="s">
        <v>352</v>
      </c>
      <c r="C25" s="562">
        <v>33</v>
      </c>
      <c r="D25" s="573">
        <v>4.7</v>
      </c>
      <c r="E25" s="573">
        <f t="shared" si="1"/>
        <v>14.242424242424242</v>
      </c>
      <c r="M25" s="217"/>
      <c r="N25" s="217"/>
      <c r="O25" s="223"/>
      <c r="P25" s="217"/>
      <c r="Q25" s="224"/>
    </row>
    <row r="26" spans="2:17">
      <c r="B26" s="569" t="s">
        <v>353</v>
      </c>
      <c r="C26" s="553">
        <v>31.7</v>
      </c>
      <c r="D26" s="554">
        <v>4.3</v>
      </c>
      <c r="E26" s="554">
        <f t="shared" si="1"/>
        <v>13.564668769716087</v>
      </c>
      <c r="M26" s="218"/>
      <c r="N26" s="218"/>
      <c r="O26" s="219"/>
      <c r="P26" s="225"/>
      <c r="Q26" s="224"/>
    </row>
    <row r="27" spans="2:17">
      <c r="B27" s="574" t="s">
        <v>354</v>
      </c>
      <c r="C27" s="564">
        <v>1.3</v>
      </c>
      <c r="D27" s="555">
        <v>0.4</v>
      </c>
      <c r="E27" s="555">
        <f t="shared" si="1"/>
        <v>30.76923076923077</v>
      </c>
      <c r="M27" s="218"/>
      <c r="N27" s="218"/>
      <c r="O27" s="219"/>
      <c r="P27" s="225"/>
      <c r="Q27" s="224"/>
    </row>
    <row r="28" spans="2:17">
      <c r="B28" s="568" t="s">
        <v>357</v>
      </c>
      <c r="C28" s="563">
        <v>-1.4</v>
      </c>
      <c r="D28" s="571"/>
      <c r="E28" s="554"/>
      <c r="M28" s="218"/>
      <c r="N28" s="218"/>
      <c r="O28" s="219"/>
      <c r="P28" s="225"/>
      <c r="Q28" s="224"/>
    </row>
    <row r="29" spans="2:17">
      <c r="B29" s="570" t="s">
        <v>356</v>
      </c>
      <c r="C29" s="564">
        <v>1.4</v>
      </c>
      <c r="D29" s="555"/>
      <c r="E29" s="555"/>
      <c r="M29" s="218"/>
      <c r="N29" s="218"/>
      <c r="O29" s="219"/>
      <c r="P29" s="226"/>
      <c r="Q29" s="224"/>
    </row>
    <row r="30" spans="2:17">
      <c r="M30" s="218"/>
      <c r="N30" s="218"/>
      <c r="O30" s="219"/>
      <c r="P30" s="217"/>
      <c r="Q30" s="224"/>
    </row>
    <row r="31" spans="2:17">
      <c r="M31" s="225"/>
      <c r="N31" s="225"/>
      <c r="O31" s="227"/>
      <c r="P31" s="217"/>
      <c r="Q31" s="224"/>
    </row>
    <row r="32" spans="2:17">
      <c r="M32" s="218"/>
      <c r="N32" s="218"/>
      <c r="O32" s="219"/>
      <c r="P32" s="223"/>
      <c r="Q32" s="224"/>
    </row>
    <row r="33" spans="13:17">
      <c r="M33" s="225"/>
      <c r="N33" s="225"/>
      <c r="O33" s="227"/>
      <c r="P33" s="223"/>
      <c r="Q33" s="224"/>
    </row>
    <row r="34" spans="13:17">
      <c r="M34" s="218"/>
      <c r="N34" s="218"/>
      <c r="O34" s="219"/>
      <c r="P34" s="223"/>
      <c r="Q34" s="224"/>
    </row>
    <row r="35" spans="13:17">
      <c r="M35" s="225"/>
      <c r="N35" s="225"/>
      <c r="O35" s="227"/>
      <c r="P35" s="223"/>
      <c r="Q35" s="224"/>
    </row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5"/>
    </customSheetView>
  </customSheetViews>
  <mergeCells count="5">
    <mergeCell ref="O24:Q24"/>
    <mergeCell ref="B1:B2"/>
    <mergeCell ref="D1:E1"/>
    <mergeCell ref="B18:B19"/>
    <mergeCell ref="D18:E18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zoomScale="85" zoomScaleNormal="85" workbookViewId="0">
      <selection activeCell="D5" sqref="D5"/>
    </sheetView>
  </sheetViews>
  <sheetFormatPr defaultColWidth="9.42578125" defaultRowHeight="15"/>
  <cols>
    <col min="1" max="1" width="1.42578125" style="9" customWidth="1"/>
    <col min="2" max="2" width="26.42578125" style="9" customWidth="1"/>
    <col min="3" max="3" width="10.5703125" style="9" bestFit="1" customWidth="1"/>
    <col min="4" max="4" width="11.140625" style="9" bestFit="1" customWidth="1"/>
    <col min="5" max="5" width="10.5703125" style="9" bestFit="1" customWidth="1"/>
    <col min="6" max="6" width="15" style="9" bestFit="1" customWidth="1"/>
    <col min="7" max="7" width="3.42578125" style="9" customWidth="1"/>
    <col min="8" max="8" width="15" style="9" bestFit="1" customWidth="1"/>
    <col min="9" max="9" width="16.28515625" style="9" bestFit="1" customWidth="1"/>
    <col min="10" max="12" width="6" style="9" bestFit="1" customWidth="1"/>
    <col min="13" max="15" width="9.42578125" style="9"/>
    <col min="16" max="16" width="10.42578125" style="9" customWidth="1"/>
    <col min="17" max="16384" width="9.42578125" style="9"/>
  </cols>
  <sheetData>
    <row r="2" spans="1:19" s="39" customFormat="1" ht="18.75">
      <c r="E2" s="40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15.75" thickBot="1"/>
    <row r="4" spans="1:19">
      <c r="A4" s="121"/>
      <c r="B4" s="38"/>
      <c r="C4" s="38"/>
      <c r="D4" s="38"/>
      <c r="E4" s="38"/>
      <c r="F4" s="122"/>
    </row>
    <row r="5" spans="1:19">
      <c r="A5" s="10"/>
      <c r="B5" s="404"/>
      <c r="C5" s="405">
        <v>2024.02</v>
      </c>
      <c r="D5" s="405">
        <v>2025.02</v>
      </c>
      <c r="E5" s="405">
        <v>2026.02</v>
      </c>
      <c r="F5" s="406"/>
    </row>
    <row r="6" spans="1:19">
      <c r="A6" s="10"/>
      <c r="B6" s="407" t="s">
        <v>359</v>
      </c>
      <c r="C6" s="408" t="s">
        <v>345</v>
      </c>
      <c r="D6" s="408" t="s">
        <v>345</v>
      </c>
      <c r="E6" s="409" t="s">
        <v>345</v>
      </c>
      <c r="F6" s="406"/>
    </row>
    <row r="7" spans="1:19">
      <c r="A7" s="10"/>
      <c r="B7" s="404" t="s">
        <v>349</v>
      </c>
      <c r="C7" s="410">
        <v>5.1021206945288053</v>
      </c>
      <c r="D7" s="410">
        <v>4.0238305508271548</v>
      </c>
      <c r="E7" s="410">
        <v>3.9677871806008063</v>
      </c>
      <c r="F7" s="406"/>
    </row>
    <row r="8" spans="1:19">
      <c r="A8" s="10"/>
      <c r="B8" s="404" t="s">
        <v>350</v>
      </c>
      <c r="C8" s="410">
        <v>4.8767037874703858</v>
      </c>
      <c r="D8" s="410">
        <v>3.7608503165834497</v>
      </c>
      <c r="E8" s="410">
        <v>3.6930266981761761</v>
      </c>
      <c r="F8" s="406"/>
    </row>
    <row r="9" spans="1:19">
      <c r="A9" s="10"/>
      <c r="B9" s="404" t="s">
        <v>360</v>
      </c>
      <c r="C9" s="410">
        <v>1.9510081867840197</v>
      </c>
      <c r="D9" s="410">
        <v>1.3595028908020499</v>
      </c>
      <c r="E9" s="410">
        <v>1.2496334971957603</v>
      </c>
      <c r="F9" s="406"/>
    </row>
    <row r="10" spans="1:19">
      <c r="A10" s="10"/>
      <c r="B10" s="404" t="s">
        <v>361</v>
      </c>
      <c r="C10" s="410">
        <v>0.56164707828214</v>
      </c>
      <c r="D10" s="410">
        <v>0.75709703184039001</v>
      </c>
      <c r="E10" s="410">
        <v>0.86779821317131944</v>
      </c>
      <c r="F10" s="406"/>
    </row>
    <row r="11" spans="1:19">
      <c r="A11" s="10"/>
      <c r="B11" s="353" t="s">
        <v>362</v>
      </c>
      <c r="C11" s="410">
        <v>0.85951178394686001</v>
      </c>
      <c r="D11" s="410">
        <v>0.73968959153262992</v>
      </c>
      <c r="E11" s="410">
        <v>0.80438020103653007</v>
      </c>
      <c r="F11" s="406"/>
    </row>
    <row r="12" spans="1:19">
      <c r="A12" s="10"/>
      <c r="B12" s="404" t="s">
        <v>363</v>
      </c>
      <c r="C12" s="410">
        <v>0.82789507119088601</v>
      </c>
      <c r="D12" s="410">
        <v>0.28566728919864004</v>
      </c>
      <c r="E12" s="410">
        <v>0.1733780122048765</v>
      </c>
      <c r="F12" s="406"/>
    </row>
    <row r="13" spans="1:19">
      <c r="A13" s="10"/>
      <c r="B13" s="404" t="s">
        <v>364</v>
      </c>
      <c r="C13" s="410">
        <v>0.67664166726648001</v>
      </c>
      <c r="D13" s="410">
        <v>0.61889351320973951</v>
      </c>
      <c r="E13" s="410">
        <v>0.59783677456768969</v>
      </c>
      <c r="F13" s="406"/>
    </row>
    <row r="14" spans="1:19">
      <c r="A14" s="10"/>
      <c r="B14" s="404" t="s">
        <v>351</v>
      </c>
      <c r="C14" s="411">
        <v>0.22541690705841938</v>
      </c>
      <c r="D14" s="411">
        <v>0.26298023424370515</v>
      </c>
      <c r="E14" s="411">
        <v>0.27476048242463003</v>
      </c>
      <c r="F14" s="406"/>
    </row>
    <row r="15" spans="1:19">
      <c r="A15" s="10"/>
      <c r="B15" s="404"/>
      <c r="C15" s="412"/>
      <c r="D15" s="412"/>
      <c r="E15" s="412"/>
      <c r="F15" s="406"/>
    </row>
    <row r="16" spans="1:19">
      <c r="A16" s="10"/>
      <c r="B16" s="404"/>
      <c r="C16" s="405">
        <f>+C5</f>
        <v>2024.02</v>
      </c>
      <c r="D16" s="405">
        <f>+D5</f>
        <v>2025.02</v>
      </c>
      <c r="E16" s="405">
        <f>+E5</f>
        <v>2026.02</v>
      </c>
      <c r="F16" s="406"/>
    </row>
    <row r="17" spans="1:6">
      <c r="A17" s="10"/>
      <c r="B17" s="407" t="s">
        <v>359</v>
      </c>
      <c r="C17" s="413" t="s">
        <v>345</v>
      </c>
      <c r="D17" s="413" t="s">
        <v>345</v>
      </c>
      <c r="E17" s="413" t="s">
        <v>345</v>
      </c>
      <c r="F17" s="406"/>
    </row>
    <row r="18" spans="1:6">
      <c r="A18" s="10"/>
      <c r="B18" s="404" t="s">
        <v>352</v>
      </c>
      <c r="C18" s="414">
        <v>3.7591769565945796</v>
      </c>
      <c r="D18" s="414">
        <v>4.5895892178188893</v>
      </c>
      <c r="E18" s="414">
        <v>4.687804472237949</v>
      </c>
      <c r="F18" s="406"/>
    </row>
    <row r="19" spans="1:6">
      <c r="A19" s="10"/>
      <c r="B19" s="404" t="s">
        <v>365</v>
      </c>
      <c r="C19" s="414">
        <v>1.1543170806117999</v>
      </c>
      <c r="D19" s="414">
        <v>1.48210806111219</v>
      </c>
      <c r="E19" s="414">
        <v>1.5468251454974202</v>
      </c>
      <c r="F19" s="406"/>
    </row>
    <row r="20" spans="1:6">
      <c r="A20" s="10"/>
      <c r="B20" s="404" t="s">
        <v>366</v>
      </c>
      <c r="C20" s="414">
        <v>1.65239910383656</v>
      </c>
      <c r="D20" s="414">
        <v>2.24423384187793</v>
      </c>
      <c r="E20" s="414">
        <v>2.2000925301420797</v>
      </c>
      <c r="F20" s="406"/>
    </row>
    <row r="21" spans="1:6">
      <c r="A21" s="10"/>
      <c r="B21" s="404" t="s">
        <v>367</v>
      </c>
      <c r="C21" s="414">
        <v>0.64626836887811001</v>
      </c>
      <c r="D21" s="414">
        <v>0.50888544127035007</v>
      </c>
      <c r="E21" s="414">
        <v>0.57587163637684013</v>
      </c>
      <c r="F21" s="406"/>
    </row>
    <row r="22" spans="1:6">
      <c r="A22" s="10"/>
      <c r="B22" s="404" t="s">
        <v>354</v>
      </c>
      <c r="C22" s="414">
        <v>0.30619240326810998</v>
      </c>
      <c r="D22" s="414">
        <v>0.35436187355842003</v>
      </c>
      <c r="E22" s="414">
        <v>0.36501516022161001</v>
      </c>
      <c r="F22" s="406"/>
    </row>
    <row r="23" spans="1:6">
      <c r="A23" s="10"/>
      <c r="B23" s="404"/>
      <c r="C23" s="404"/>
      <c r="D23" s="404"/>
      <c r="E23" s="404"/>
      <c r="F23" s="406"/>
    </row>
    <row r="24" spans="1:6">
      <c r="A24" s="10"/>
      <c r="B24" s="404"/>
      <c r="C24" s="404"/>
      <c r="D24" s="404"/>
      <c r="E24" s="404"/>
      <c r="F24" s="406"/>
    </row>
    <row r="25" spans="1:6">
      <c r="A25" s="10"/>
      <c r="B25" s="404"/>
      <c r="C25" s="404"/>
      <c r="D25" s="404"/>
      <c r="E25" s="404"/>
      <c r="F25" s="406"/>
    </row>
    <row r="26" spans="1:6" ht="15.75" thickBot="1">
      <c r="A26" s="12"/>
      <c r="B26" s="415"/>
      <c r="C26" s="415"/>
      <c r="D26" s="415"/>
      <c r="E26" s="415"/>
      <c r="F26" s="416"/>
    </row>
    <row r="31" spans="1:6">
      <c r="C31" s="166"/>
    </row>
    <row r="32" spans="1:6">
      <c r="C32" s="166"/>
    </row>
    <row r="33" spans="2:2">
      <c r="B33" s="1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J14"/>
  <sheetViews>
    <sheetView zoomScale="190" zoomScaleNormal="190" workbookViewId="0">
      <selection activeCell="A2" sqref="A2:D10"/>
    </sheetView>
  </sheetViews>
  <sheetFormatPr defaultColWidth="9.42578125" defaultRowHeight="15"/>
  <cols>
    <col min="1" max="1" width="28.85546875" style="8" customWidth="1"/>
    <col min="2" max="3" width="6.5703125" style="8" bestFit="1" customWidth="1"/>
    <col min="4" max="4" width="13.140625" style="8" bestFit="1" customWidth="1"/>
    <col min="5" max="6" width="6.7109375" style="8" hidden="1" customWidth="1"/>
    <col min="7" max="7" width="9.42578125" style="8"/>
    <col min="8" max="8" width="11" style="8" bestFit="1" customWidth="1"/>
    <col min="9" max="9" width="9.42578125" style="8"/>
    <col min="10" max="10" width="11.140625" style="8" bestFit="1" customWidth="1"/>
    <col min="11" max="16384" width="9.42578125" style="8"/>
  </cols>
  <sheetData>
    <row r="1" spans="1:10" ht="12.75" customHeight="1">
      <c r="A1" s="7"/>
    </row>
    <row r="2" spans="1:10">
      <c r="A2" s="348"/>
      <c r="B2" s="349">
        <v>2023</v>
      </c>
      <c r="C2" s="364">
        <v>2024</v>
      </c>
      <c r="D2" s="350">
        <v>2025</v>
      </c>
      <c r="E2" s="713" t="s">
        <v>368</v>
      </c>
      <c r="F2" s="713"/>
    </row>
    <row r="3" spans="1:10">
      <c r="A3" s="363" t="s">
        <v>325</v>
      </c>
      <c r="B3" s="351" t="s">
        <v>345</v>
      </c>
      <c r="C3" s="352" t="s">
        <v>345</v>
      </c>
      <c r="D3" s="352" t="s">
        <v>345</v>
      </c>
      <c r="E3" s="352" t="s">
        <v>369</v>
      </c>
      <c r="F3" s="352" t="s">
        <v>344</v>
      </c>
    </row>
    <row r="4" spans="1:10">
      <c r="A4" s="353" t="s">
        <v>370</v>
      </c>
      <c r="B4" s="354">
        <v>30773.5</v>
      </c>
      <c r="C4" s="354">
        <v>33399.800000000003</v>
      </c>
      <c r="D4" s="354">
        <v>35420.1</v>
      </c>
      <c r="E4" s="354">
        <v>39276</v>
      </c>
      <c r="F4" s="354">
        <v>31448.752</v>
      </c>
    </row>
    <row r="5" spans="1:10">
      <c r="A5" s="355" t="s">
        <v>356</v>
      </c>
      <c r="B5" s="356">
        <v>44.7</v>
      </c>
      <c r="C5" s="356">
        <v>41.8</v>
      </c>
      <c r="D5" s="356">
        <v>39.4</v>
      </c>
      <c r="E5" s="356">
        <v>53.1</v>
      </c>
      <c r="F5" s="356">
        <v>39.700000000000003</v>
      </c>
    </row>
    <row r="6" spans="1:10">
      <c r="A6" s="357" t="s">
        <v>371</v>
      </c>
      <c r="B6" s="358">
        <v>65</v>
      </c>
      <c r="C6" s="358">
        <v>60</v>
      </c>
      <c r="D6" s="358">
        <v>60</v>
      </c>
      <c r="E6" s="358">
        <v>60</v>
      </c>
      <c r="F6" s="358">
        <v>60</v>
      </c>
      <c r="J6" s="437"/>
    </row>
    <row r="7" spans="1:10">
      <c r="A7" s="359" t="s">
        <v>372</v>
      </c>
      <c r="B7" s="360">
        <v>1131.7232351776299</v>
      </c>
      <c r="C7" s="360">
        <v>1195.0362410576399</v>
      </c>
      <c r="D7" s="360">
        <v>1557.41737934505</v>
      </c>
      <c r="E7" s="360">
        <v>1173.6202000000001</v>
      </c>
      <c r="F7" s="360">
        <v>1174</v>
      </c>
    </row>
    <row r="8" spans="1:10">
      <c r="A8" s="361" t="s">
        <v>373</v>
      </c>
      <c r="B8" s="362">
        <v>4.8743523390162462</v>
      </c>
      <c r="C8" s="362">
        <v>4.5</v>
      </c>
      <c r="D8" s="362">
        <v>4.8</v>
      </c>
      <c r="E8" s="362">
        <v>4.5392127977706904</v>
      </c>
      <c r="F8" s="362">
        <v>4.0999999999999996</v>
      </c>
      <c r="J8" s="436"/>
    </row>
    <row r="9" spans="1:10">
      <c r="A9" s="359" t="s">
        <v>374</v>
      </c>
      <c r="B9" s="360">
        <v>785</v>
      </c>
      <c r="C9" s="360">
        <v>-776.4</v>
      </c>
      <c r="D9" s="360">
        <v>-1231.53820563043</v>
      </c>
      <c r="E9" s="360">
        <v>-1832.9</v>
      </c>
      <c r="F9" s="360">
        <v>-1615</v>
      </c>
    </row>
    <row r="10" spans="1:10">
      <c r="A10" s="361" t="s">
        <v>356</v>
      </c>
      <c r="B10" s="362">
        <v>1.1000000000000001</v>
      </c>
      <c r="C10" s="362">
        <v>1</v>
      </c>
      <c r="D10" s="362">
        <v>1.3</v>
      </c>
      <c r="E10" s="362">
        <v>-2</v>
      </c>
      <c r="F10" s="362">
        <v>-2</v>
      </c>
    </row>
    <row r="12" spans="1:10">
      <c r="D12" s="543"/>
    </row>
    <row r="13" spans="1:10">
      <c r="D13" s="544"/>
    </row>
    <row r="14" spans="1:10">
      <c r="E14" s="477"/>
    </row>
  </sheetData>
  <customSheetViews>
    <customSheetView guid="{54FD4859-4825-49C8-AF88-E7B792413D64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8D4EA38E-ED42-44A9-9431-B3D4F6087B53}" scale="60" showPageBreaks="1" view="pageBreakPreview">
      <selection activeCell="X44" sqref="X44"/>
      <pageMargins left="0" right="0" top="0" bottom="0" header="0" footer="0"/>
    </customSheetView>
  </customSheetViews>
  <mergeCells count="1">
    <mergeCell ref="E2:F2"/>
  </mergeCell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="130" zoomScaleNormal="130" workbookViewId="0">
      <pane ySplit="3" topLeftCell="A4" activePane="bottomLeft" state="frozen"/>
      <selection activeCell="G1" sqref="G1"/>
      <selection pane="bottomLeft" activeCell="A14" sqref="A14"/>
    </sheetView>
  </sheetViews>
  <sheetFormatPr defaultColWidth="8.42578125" defaultRowHeight="15"/>
  <cols>
    <col min="1" max="1" width="9.85546875" style="11" customWidth="1"/>
    <col min="2" max="2" width="11.140625" style="11" bestFit="1" customWidth="1"/>
    <col min="3" max="3" width="11.140625" style="11" customWidth="1"/>
    <col min="4" max="6" width="8.42578125" style="11"/>
    <col min="7" max="7" width="13.42578125" style="11" customWidth="1"/>
    <col min="8" max="16384" width="8.42578125" style="11"/>
  </cols>
  <sheetData>
    <row r="1" spans="1:4" ht="31.5">
      <c r="A1" s="257" t="s">
        <v>375</v>
      </c>
      <c r="C1" s="11" t="s">
        <v>88</v>
      </c>
      <c r="D1" s="11" t="s">
        <v>87</v>
      </c>
    </row>
    <row r="2" spans="1:4">
      <c r="A2" s="714" t="s">
        <v>376</v>
      </c>
      <c r="B2" s="11">
        <v>2026</v>
      </c>
      <c r="C2" s="78">
        <v>3.029666666666667</v>
      </c>
      <c r="D2" s="78">
        <v>3.1999999999999997</v>
      </c>
    </row>
    <row r="3" spans="1:4">
      <c r="A3" s="714"/>
      <c r="B3" s="11">
        <v>2027</v>
      </c>
      <c r="C3" s="78">
        <v>3.2645</v>
      </c>
      <c r="D3" s="78">
        <v>3.2429999999999999</v>
      </c>
    </row>
    <row r="4" spans="1:4">
      <c r="A4" s="715" t="s">
        <v>377</v>
      </c>
      <c r="B4" s="164">
        <v>2026</v>
      </c>
      <c r="C4" s="165">
        <v>4.3376000000000001</v>
      </c>
      <c r="D4" s="165">
        <v>4.4562500000000007</v>
      </c>
    </row>
    <row r="5" spans="1:4">
      <c r="A5" s="715"/>
      <c r="B5" s="164">
        <v>2027</v>
      </c>
      <c r="C5" s="165">
        <v>4.1965000000000003</v>
      </c>
      <c r="D5" s="165">
        <v>4.2874999999999996</v>
      </c>
    </row>
    <row r="6" spans="1:4">
      <c r="A6" s="714" t="s">
        <v>378</v>
      </c>
      <c r="B6" s="11">
        <v>2026</v>
      </c>
      <c r="C6" s="78">
        <v>1.8005</v>
      </c>
      <c r="D6" s="78">
        <v>2.3687499999999999</v>
      </c>
    </row>
    <row r="7" spans="1:4">
      <c r="A7" s="714"/>
      <c r="B7" s="11">
        <v>2027</v>
      </c>
      <c r="C7" s="78">
        <v>1.8288125000000002</v>
      </c>
      <c r="D7" s="78">
        <v>2.0583333333333331</v>
      </c>
    </row>
    <row r="8" spans="1:4">
      <c r="A8" s="715" t="s">
        <v>379</v>
      </c>
      <c r="B8" s="164">
        <v>2026</v>
      </c>
      <c r="C8" s="165">
        <v>1.00075</v>
      </c>
      <c r="D8" s="165">
        <v>0.73749999999999993</v>
      </c>
    </row>
    <row r="9" spans="1:4">
      <c r="A9" s="715"/>
      <c r="B9" s="164">
        <v>2027</v>
      </c>
      <c r="C9" s="165">
        <v>0.99743749999999998</v>
      </c>
      <c r="D9" s="165">
        <v>1.075</v>
      </c>
    </row>
    <row r="10" spans="1:4">
      <c r="A10" s="714" t="s">
        <v>380</v>
      </c>
      <c r="B10" s="11">
        <v>2026</v>
      </c>
      <c r="C10" s="78">
        <v>1.0974999999999999</v>
      </c>
      <c r="D10" s="78">
        <v>1.1812500000000001</v>
      </c>
    </row>
    <row r="11" spans="1:4">
      <c r="A11" s="714"/>
      <c r="B11" s="11">
        <v>2027</v>
      </c>
      <c r="C11" s="78">
        <v>1.2280833333333334</v>
      </c>
      <c r="D11" s="78">
        <v>1.4335000000000002</v>
      </c>
    </row>
    <row r="17" spans="1:4">
      <c r="B17" s="78"/>
      <c r="C17" s="78"/>
      <c r="D17" s="78"/>
    </row>
    <row r="18" spans="1:4">
      <c r="B18" s="78"/>
      <c r="C18" s="78"/>
      <c r="D18" s="78"/>
    </row>
    <row r="20" spans="1:4">
      <c r="B20" s="78"/>
      <c r="C20" s="78"/>
      <c r="D20" s="78"/>
    </row>
    <row r="21" spans="1:4" ht="31.5">
      <c r="A21" s="257" t="s">
        <v>381</v>
      </c>
      <c r="B21" s="78"/>
      <c r="C21" s="78"/>
      <c r="D21" s="78"/>
    </row>
    <row r="22" spans="1:4">
      <c r="C22" s="11" t="s">
        <v>88</v>
      </c>
      <c r="D22" s="11" t="s">
        <v>87</v>
      </c>
    </row>
    <row r="23" spans="1:4">
      <c r="A23" s="714" t="s">
        <v>376</v>
      </c>
      <c r="B23" s="11">
        <v>2026</v>
      </c>
      <c r="C23" s="78">
        <v>3.7029999999999998</v>
      </c>
      <c r="D23" s="78">
        <v>3.55</v>
      </c>
    </row>
    <row r="24" spans="1:4">
      <c r="A24" s="714"/>
      <c r="B24" s="11">
        <v>2027</v>
      </c>
      <c r="C24" s="78">
        <v>3.2733333333333334</v>
      </c>
      <c r="D24" s="78">
        <v>3.21</v>
      </c>
    </row>
    <row r="25" spans="1:4">
      <c r="A25" s="715" t="s">
        <v>377</v>
      </c>
      <c r="B25" s="164">
        <v>2026</v>
      </c>
      <c r="C25" s="165">
        <v>0.50675000000000003</v>
      </c>
      <c r="D25" s="165">
        <v>0.60675000000000001</v>
      </c>
    </row>
    <row r="26" spans="1:4">
      <c r="A26" s="715"/>
      <c r="B26" s="164">
        <v>2027</v>
      </c>
      <c r="C26" s="165">
        <v>1.0044999999999999</v>
      </c>
      <c r="D26" s="165">
        <v>0.97324999999999995</v>
      </c>
    </row>
    <row r="27" spans="1:4">
      <c r="A27" s="714" t="s">
        <v>378</v>
      </c>
      <c r="B27" s="11">
        <v>2026</v>
      </c>
      <c r="C27" s="78">
        <v>2.82125</v>
      </c>
      <c r="D27" s="78">
        <v>2.6462500000000002</v>
      </c>
    </row>
    <row r="28" spans="1:4">
      <c r="A28" s="714"/>
      <c r="B28" s="11">
        <v>2027</v>
      </c>
      <c r="C28" s="78">
        <v>2.2212499999999999</v>
      </c>
      <c r="D28" s="78">
        <v>2.2274999999999996</v>
      </c>
    </row>
    <row r="29" spans="1:4">
      <c r="A29" s="715" t="s">
        <v>379</v>
      </c>
      <c r="B29" s="164">
        <v>2026</v>
      </c>
      <c r="C29" s="165">
        <v>5.319</v>
      </c>
      <c r="D29" s="165">
        <v>5.3065000000000007</v>
      </c>
    </row>
    <row r="30" spans="1:4">
      <c r="A30" s="715"/>
      <c r="B30" s="164">
        <v>2027</v>
      </c>
      <c r="C30" s="165">
        <v>4.3</v>
      </c>
      <c r="D30" s="165">
        <v>4.3249999999999993</v>
      </c>
    </row>
    <row r="31" spans="1:4">
      <c r="A31" s="714" t="s">
        <v>380</v>
      </c>
      <c r="B31" s="11">
        <v>2026</v>
      </c>
      <c r="C31" s="78">
        <v>1.8867500000000001</v>
      </c>
      <c r="D31" s="78">
        <v>1.8867500000000001</v>
      </c>
    </row>
    <row r="32" spans="1:4">
      <c r="A32" s="714"/>
      <c r="B32" s="11">
        <v>2027</v>
      </c>
      <c r="C32" s="78">
        <v>2.00075</v>
      </c>
      <c r="D32" s="78">
        <v>1.9944999999999999</v>
      </c>
    </row>
  </sheetData>
  <customSheetViews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1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3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6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8"/>
    </customSheetView>
  </customSheetViews>
  <mergeCells count="10">
    <mergeCell ref="A2:A3"/>
    <mergeCell ref="A4:A5"/>
    <mergeCell ref="A6:A7"/>
    <mergeCell ref="A8:A9"/>
    <mergeCell ref="A10:A11"/>
    <mergeCell ref="A23:A24"/>
    <mergeCell ref="A25:A26"/>
    <mergeCell ref="A27:A28"/>
    <mergeCell ref="A29:A30"/>
    <mergeCell ref="A31:A32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7"/>
  <sheetViews>
    <sheetView topLeftCell="K28" zoomScale="145" zoomScaleNormal="145" workbookViewId="0">
      <selection activeCell="AG37" sqref="AG37"/>
    </sheetView>
  </sheetViews>
  <sheetFormatPr defaultColWidth="8.42578125" defaultRowHeight="15"/>
  <cols>
    <col min="1" max="1" width="13" style="113" customWidth="1"/>
    <col min="2" max="2" width="8.42578125" style="161" customWidth="1"/>
    <col min="3" max="3" width="8.5703125" style="110" customWidth="1"/>
    <col min="4" max="7" width="8.5703125" style="11" customWidth="1"/>
    <col min="8" max="11" width="9.42578125" style="11" customWidth="1"/>
    <col min="12" max="18" width="8.42578125" style="11"/>
    <col min="19" max="20" width="8.42578125" style="11" hidden="1" customWidth="1"/>
    <col min="21" max="22" width="8.42578125" style="11"/>
    <col min="23" max="23" width="4" style="11" customWidth="1"/>
    <col min="24" max="24" width="8.42578125" style="11" customWidth="1"/>
    <col min="25" max="16384" width="8.42578125" style="11"/>
  </cols>
  <sheetData>
    <row r="1" spans="1:20">
      <c r="S1" s="11" t="s">
        <v>382</v>
      </c>
      <c r="T1" s="11" t="s">
        <v>383</v>
      </c>
    </row>
    <row r="2" spans="1:20" ht="105">
      <c r="C2" s="118"/>
      <c r="D2" s="119"/>
      <c r="E2" s="119"/>
      <c r="F2" s="119"/>
      <c r="H2" s="377" t="s">
        <v>384</v>
      </c>
      <c r="I2" s="114" t="s">
        <v>385</v>
      </c>
      <c r="J2" s="114" t="s">
        <v>492</v>
      </c>
      <c r="K2" s="377" t="s">
        <v>386</v>
      </c>
      <c r="S2" s="11" t="s">
        <v>387</v>
      </c>
      <c r="T2" s="11" t="s">
        <v>388</v>
      </c>
    </row>
    <row r="3" spans="1:20">
      <c r="H3" s="111"/>
      <c r="K3" s="111"/>
      <c r="S3" s="11" t="s">
        <v>389</v>
      </c>
      <c r="T3" s="11">
        <v>-0.35199999999999998</v>
      </c>
    </row>
    <row r="4" spans="1:20">
      <c r="A4" s="716">
        <v>2013</v>
      </c>
      <c r="B4" s="162" t="s">
        <v>4</v>
      </c>
      <c r="C4" s="126">
        <v>35.870088500000001</v>
      </c>
      <c r="D4" s="126">
        <v>117.174255</v>
      </c>
      <c r="E4" s="126">
        <v>77.781394399999996</v>
      </c>
      <c r="F4" s="126">
        <v>35.794008300000002</v>
      </c>
      <c r="G4" s="111"/>
      <c r="H4" s="111"/>
      <c r="I4" s="111"/>
      <c r="J4" s="112"/>
      <c r="K4" s="111"/>
      <c r="S4" s="11" t="s">
        <v>390</v>
      </c>
      <c r="T4" s="11">
        <v>38.700000000000003</v>
      </c>
    </row>
    <row r="5" spans="1:20">
      <c r="A5" s="716"/>
      <c r="B5" s="162" t="s">
        <v>1</v>
      </c>
      <c r="C5" s="126">
        <v>31.517455500000001</v>
      </c>
      <c r="D5" s="126">
        <v>110.949135</v>
      </c>
      <c r="E5" s="126">
        <v>75.908907200000002</v>
      </c>
      <c r="F5" s="126">
        <v>31.441367400000001</v>
      </c>
      <c r="G5" s="111"/>
      <c r="H5" s="111"/>
      <c r="I5" s="111"/>
      <c r="J5" s="112"/>
      <c r="K5" s="111"/>
      <c r="S5" s="11" t="s">
        <v>391</v>
      </c>
      <c r="T5" s="11">
        <v>33.6</v>
      </c>
    </row>
    <row r="6" spans="1:20">
      <c r="A6" s="716"/>
      <c r="B6" s="162" t="s">
        <v>2</v>
      </c>
      <c r="C6" s="126">
        <v>32.575471399999998</v>
      </c>
      <c r="D6" s="126">
        <v>111.660426</v>
      </c>
      <c r="E6" s="126">
        <v>75.562182500000006</v>
      </c>
      <c r="F6" s="126">
        <v>32.499382500000003</v>
      </c>
      <c r="G6" s="111"/>
      <c r="H6" s="111"/>
      <c r="I6" s="111"/>
      <c r="J6" s="112"/>
      <c r="K6" s="111"/>
      <c r="S6" s="11" t="s">
        <v>392</v>
      </c>
      <c r="T6" s="11">
        <v>26.7</v>
      </c>
    </row>
    <row r="7" spans="1:20">
      <c r="A7" s="716"/>
      <c r="B7" s="162" t="s">
        <v>3</v>
      </c>
      <c r="C7" s="126">
        <v>25.3337176</v>
      </c>
      <c r="D7" s="126">
        <v>106.296003</v>
      </c>
      <c r="E7" s="126">
        <v>77.4395138</v>
      </c>
      <c r="F7" s="126">
        <v>25.257627800000002</v>
      </c>
      <c r="G7" s="111"/>
      <c r="H7" s="111"/>
      <c r="I7" s="111"/>
      <c r="J7" s="112"/>
      <c r="K7" s="111"/>
      <c r="S7" s="11" t="s">
        <v>393</v>
      </c>
      <c r="T7" s="11">
        <v>26.6</v>
      </c>
    </row>
    <row r="8" spans="1:20">
      <c r="A8" s="716">
        <f>A4+1</f>
        <v>2014</v>
      </c>
      <c r="B8" s="162" t="s">
        <v>4</v>
      </c>
      <c r="C8" s="126">
        <v>25.510228999999999</v>
      </c>
      <c r="D8" s="126">
        <v>105.655739</v>
      </c>
      <c r="E8" s="126">
        <v>76.622737799999996</v>
      </c>
      <c r="F8" s="126">
        <v>25.4341586</v>
      </c>
      <c r="G8" s="111"/>
      <c r="H8" s="111">
        <f>(C8-C4)/100</f>
        <v>-0.10359859500000003</v>
      </c>
      <c r="I8" s="111">
        <f>(D8-D4)/100</f>
        <v>-0.11518516000000005</v>
      </c>
      <c r="J8" s="111">
        <f>-(E8-E4)/100</f>
        <v>1.1586566000000005E-2</v>
      </c>
      <c r="K8" s="111"/>
      <c r="S8" s="11" t="s">
        <v>394</v>
      </c>
      <c r="T8" s="11">
        <v>28.4</v>
      </c>
    </row>
    <row r="9" spans="1:20">
      <c r="A9" s="716"/>
      <c r="B9" s="162" t="s">
        <v>1</v>
      </c>
      <c r="C9" s="126">
        <v>21.221091000000001</v>
      </c>
      <c r="D9" s="126">
        <v>99.381255400000001</v>
      </c>
      <c r="E9" s="126">
        <v>74.637392599999998</v>
      </c>
      <c r="F9" s="126">
        <v>21.145007</v>
      </c>
      <c r="G9" s="111"/>
      <c r="H9" s="111">
        <f t="shared" ref="H9:H51" si="0">(C9-C5)/100</f>
        <v>-0.10296364499999999</v>
      </c>
      <c r="I9" s="111">
        <f t="shared" ref="I9:I34" si="1">(D9-D5)/100</f>
        <v>-0.11567879599999997</v>
      </c>
      <c r="J9" s="111">
        <f t="shared" ref="J9:J44" si="2">-(E9-E5)/100</f>
        <v>1.2715146000000033E-2</v>
      </c>
      <c r="K9" s="111"/>
      <c r="S9" s="11" t="s">
        <v>395</v>
      </c>
      <c r="T9" s="11">
        <v>21.9</v>
      </c>
    </row>
    <row r="10" spans="1:20">
      <c r="A10" s="716"/>
      <c r="B10" s="162" t="s">
        <v>2</v>
      </c>
      <c r="C10" s="126">
        <v>21.339458400000002</v>
      </c>
      <c r="D10" s="126">
        <v>98.782091100000002</v>
      </c>
      <c r="E10" s="126">
        <v>73.919860799999995</v>
      </c>
      <c r="F10" s="126">
        <v>21.263342600000001</v>
      </c>
      <c r="G10" s="111"/>
      <c r="H10" s="111">
        <f t="shared" si="0"/>
        <v>-0.11236012999999996</v>
      </c>
      <c r="I10" s="111">
        <f t="shared" si="1"/>
        <v>-0.12878334899999999</v>
      </c>
      <c r="J10" s="111">
        <f t="shared" si="2"/>
        <v>1.6423217000000108E-2</v>
      </c>
      <c r="K10" s="111"/>
      <c r="S10" s="11" t="s">
        <v>396</v>
      </c>
      <c r="T10" s="11">
        <v>17.899999999999999</v>
      </c>
    </row>
    <row r="11" spans="1:20">
      <c r="A11" s="716"/>
      <c r="B11" s="162" t="s">
        <v>3</v>
      </c>
      <c r="C11" s="126">
        <v>12.9647747</v>
      </c>
      <c r="D11" s="126">
        <v>87.441948499999995</v>
      </c>
      <c r="E11" s="126">
        <v>70.954402000000002</v>
      </c>
      <c r="F11" s="126">
        <v>12.8886799</v>
      </c>
      <c r="G11" s="111"/>
      <c r="H11" s="111">
        <f t="shared" si="0"/>
        <v>-0.123689429</v>
      </c>
      <c r="I11" s="111">
        <f t="shared" si="1"/>
        <v>-0.18854054500000003</v>
      </c>
      <c r="J11" s="111">
        <f t="shared" si="2"/>
        <v>6.4851117999999985E-2</v>
      </c>
      <c r="K11" s="111"/>
      <c r="S11" s="11" t="s">
        <v>397</v>
      </c>
      <c r="T11" s="11">
        <v>21.1</v>
      </c>
    </row>
    <row r="12" spans="1:20">
      <c r="A12" s="716">
        <f>A8+1</f>
        <v>2015</v>
      </c>
      <c r="B12" s="162" t="s">
        <v>4</v>
      </c>
      <c r="C12" s="126">
        <v>16.684798099999998</v>
      </c>
      <c r="D12" s="126">
        <v>81.363023600000005</v>
      </c>
      <c r="E12" s="126">
        <v>61.155453700000002</v>
      </c>
      <c r="F12" s="126">
        <v>16.608787599999999</v>
      </c>
      <c r="G12" s="111"/>
      <c r="H12" s="111">
        <f t="shared" si="0"/>
        <v>-8.8254309000000003E-2</v>
      </c>
      <c r="I12" s="111">
        <f>(D12-D8)/100</f>
        <v>-0.24292715399999992</v>
      </c>
      <c r="J12" s="111">
        <f t="shared" si="2"/>
        <v>0.15467284099999992</v>
      </c>
      <c r="K12" s="111"/>
      <c r="S12" s="11" t="s">
        <v>398</v>
      </c>
      <c r="T12" s="11">
        <v>17.7</v>
      </c>
    </row>
    <row r="13" spans="1:20">
      <c r="A13" s="716"/>
      <c r="B13" s="162" t="str">
        <f>B9</f>
        <v>II</v>
      </c>
      <c r="C13" s="126">
        <v>20.0120206</v>
      </c>
      <c r="D13" s="126">
        <v>85.574388400000004</v>
      </c>
      <c r="E13" s="126">
        <v>62.039595900000002</v>
      </c>
      <c r="F13" s="126">
        <v>19.935918099999999</v>
      </c>
      <c r="G13" s="111"/>
      <c r="H13" s="111">
        <f t="shared" si="0"/>
        <v>-1.2090704000000016E-2</v>
      </c>
      <c r="I13" s="111">
        <f t="shared" si="1"/>
        <v>-0.13806866999999998</v>
      </c>
      <c r="J13" s="111">
        <f t="shared" si="2"/>
        <v>0.12597796699999997</v>
      </c>
      <c r="K13" s="111"/>
      <c r="S13" s="11" t="s">
        <v>399</v>
      </c>
      <c r="T13" s="11">
        <v>18.3</v>
      </c>
    </row>
    <row r="14" spans="1:20">
      <c r="A14" s="716"/>
      <c r="B14" s="162" t="str">
        <f t="shared" ref="B14:B19" si="3">B10</f>
        <v>III</v>
      </c>
      <c r="C14" s="126">
        <v>7.5790482099999998</v>
      </c>
      <c r="D14" s="126">
        <v>71.482901200000001</v>
      </c>
      <c r="E14" s="126">
        <v>60.381081199999997</v>
      </c>
      <c r="F14" s="126">
        <v>7.5028517700000004</v>
      </c>
      <c r="G14" s="111"/>
      <c r="H14" s="111">
        <f t="shared" si="0"/>
        <v>-0.13760410190000003</v>
      </c>
      <c r="I14" s="111">
        <f t="shared" si="1"/>
        <v>-0.27299189900000004</v>
      </c>
      <c r="J14" s="111">
        <f t="shared" si="2"/>
        <v>0.13538779599999998</v>
      </c>
      <c r="K14" s="111"/>
      <c r="S14" s="11" t="s">
        <v>400</v>
      </c>
      <c r="T14" s="11">
        <v>15.4</v>
      </c>
    </row>
    <row r="15" spans="1:20">
      <c r="A15" s="716"/>
      <c r="B15" s="162" t="str">
        <f t="shared" si="3"/>
        <v>IV</v>
      </c>
      <c r="C15" s="126">
        <v>2.67999871</v>
      </c>
      <c r="D15" s="126">
        <v>63.956208799999999</v>
      </c>
      <c r="E15" s="126">
        <v>57.753438199999998</v>
      </c>
      <c r="F15" s="126">
        <v>2.6039036499999999</v>
      </c>
      <c r="G15" s="111"/>
      <c r="H15" s="111">
        <f t="shared" si="0"/>
        <v>-0.1028477599</v>
      </c>
      <c r="I15" s="111">
        <f t="shared" si="1"/>
        <v>-0.23485739699999997</v>
      </c>
      <c r="J15" s="111">
        <f t="shared" si="2"/>
        <v>0.13200963800000004</v>
      </c>
      <c r="K15" s="111"/>
      <c r="S15" s="11" t="s">
        <v>401</v>
      </c>
      <c r="T15" s="11">
        <v>11.7</v>
      </c>
    </row>
    <row r="16" spans="1:20">
      <c r="A16" s="716">
        <f>A12+1</f>
        <v>2016</v>
      </c>
      <c r="B16" s="162" t="s">
        <v>4</v>
      </c>
      <c r="C16" s="126">
        <v>5.3584670699999997</v>
      </c>
      <c r="D16" s="126">
        <v>62.922603199999998</v>
      </c>
      <c r="E16" s="126">
        <v>54.041364299999998</v>
      </c>
      <c r="F16" s="126">
        <v>5.28262184</v>
      </c>
      <c r="G16" s="111"/>
      <c r="H16" s="111">
        <f t="shared" si="0"/>
        <v>-0.11326331029999999</v>
      </c>
      <c r="I16" s="111">
        <f t="shared" si="1"/>
        <v>-0.18440420400000007</v>
      </c>
      <c r="J16" s="111">
        <f t="shared" si="2"/>
        <v>7.1140894000000052E-2</v>
      </c>
      <c r="K16" s="111"/>
      <c r="S16" s="11" t="s">
        <v>402</v>
      </c>
      <c r="T16" s="11">
        <v>9.2799999999999994</v>
      </c>
    </row>
    <row r="17" spans="1:187" s="115" customFormat="1">
      <c r="A17" s="716"/>
      <c r="B17" s="162" t="str">
        <f>B13</f>
        <v>II</v>
      </c>
      <c r="C17" s="126">
        <v>9.3802147999999992</v>
      </c>
      <c r="D17" s="126">
        <v>67.610258999999999</v>
      </c>
      <c r="E17" s="126">
        <v>54.7072723</v>
      </c>
      <c r="F17" s="126">
        <v>9.3040791299999999</v>
      </c>
      <c r="G17" s="111"/>
      <c r="H17" s="111">
        <f t="shared" si="0"/>
        <v>-0.10631805800000001</v>
      </c>
      <c r="I17" s="111">
        <f t="shared" si="1"/>
        <v>-0.17964129400000003</v>
      </c>
      <c r="J17" s="111">
        <f t="shared" si="2"/>
        <v>7.3323236000000028E-2</v>
      </c>
      <c r="K17" s="111"/>
      <c r="L17" s="11"/>
      <c r="M17" s="11"/>
      <c r="N17" s="11"/>
      <c r="O17" s="11"/>
      <c r="P17" s="11"/>
      <c r="Q17" s="11"/>
      <c r="R17" s="11"/>
      <c r="S17" s="11" t="s">
        <v>403</v>
      </c>
      <c r="T17" s="11">
        <v>7.84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</row>
    <row r="18" spans="1:187">
      <c r="A18" s="716"/>
      <c r="B18" s="162" t="str">
        <f t="shared" si="3"/>
        <v>III</v>
      </c>
      <c r="C18" s="126">
        <v>8.1190099500000006</v>
      </c>
      <c r="D18" s="126">
        <v>68.926759300000001</v>
      </c>
      <c r="E18" s="126">
        <v>57.284977499999997</v>
      </c>
      <c r="F18" s="126">
        <v>8.0426935499999992</v>
      </c>
      <c r="G18" s="111"/>
      <c r="H18" s="111">
        <f t="shared" si="0"/>
        <v>5.3996174000000077E-3</v>
      </c>
      <c r="I18" s="111">
        <f t="shared" si="1"/>
        <v>-2.5561419000000002E-2</v>
      </c>
      <c r="J18" s="111">
        <f t="shared" si="2"/>
        <v>3.0961037000000004E-2</v>
      </c>
      <c r="K18" s="111"/>
      <c r="S18" s="11" t="s">
        <v>404</v>
      </c>
      <c r="T18" s="11">
        <v>-8.3900000000000002E-2</v>
      </c>
    </row>
    <row r="19" spans="1:187">
      <c r="A19" s="716"/>
      <c r="B19" s="162" t="str">
        <f t="shared" si="3"/>
        <v>IV</v>
      </c>
      <c r="C19" s="126">
        <v>21.730459</v>
      </c>
      <c r="D19" s="126">
        <v>82.602810700000006</v>
      </c>
      <c r="E19" s="126">
        <v>57.349579900000002</v>
      </c>
      <c r="F19" s="126">
        <v>21.654112300000001</v>
      </c>
      <c r="G19" s="111"/>
      <c r="H19" s="111">
        <f t="shared" si="0"/>
        <v>0.19050460290000001</v>
      </c>
      <c r="I19" s="111">
        <f t="shared" si="1"/>
        <v>0.18646601900000007</v>
      </c>
      <c r="J19" s="111">
        <f t="shared" si="2"/>
        <v>4.0385829999999602E-3</v>
      </c>
      <c r="K19" s="111"/>
      <c r="S19" s="11" t="s">
        <v>405</v>
      </c>
      <c r="T19" s="11">
        <v>5.94</v>
      </c>
    </row>
    <row r="20" spans="1:187">
      <c r="A20" s="716">
        <v>2017</v>
      </c>
      <c r="B20" s="162" t="s">
        <v>4</v>
      </c>
      <c r="C20" s="126">
        <v>34.092282099999998</v>
      </c>
      <c r="D20" s="126">
        <v>97.566180200000005</v>
      </c>
      <c r="E20" s="126">
        <v>59.951126199999997</v>
      </c>
      <c r="F20" s="126">
        <v>34.016920499999998</v>
      </c>
      <c r="G20" s="111"/>
      <c r="H20" s="111">
        <f t="shared" si="0"/>
        <v>0.28733815029999998</v>
      </c>
      <c r="I20" s="111">
        <f t="shared" si="1"/>
        <v>0.34643577000000009</v>
      </c>
      <c r="J20" s="111">
        <f t="shared" si="2"/>
        <v>-5.9097618999999997E-2</v>
      </c>
      <c r="K20" s="111"/>
      <c r="S20" s="11" t="s">
        <v>406</v>
      </c>
      <c r="T20" s="11">
        <v>4.68</v>
      </c>
    </row>
    <row r="21" spans="1:187">
      <c r="A21" s="716"/>
      <c r="B21" s="162" t="str">
        <f>B17</f>
        <v>II</v>
      </c>
      <c r="C21" s="126">
        <v>32.412361799999999</v>
      </c>
      <c r="D21" s="126">
        <v>95.919618299999996</v>
      </c>
      <c r="E21" s="126">
        <v>59.984484600000002</v>
      </c>
      <c r="F21" s="126">
        <v>32.336129200000002</v>
      </c>
      <c r="G21" s="111"/>
      <c r="H21" s="111">
        <f t="shared" si="0"/>
        <v>0.23032147000000003</v>
      </c>
      <c r="I21" s="111">
        <f t="shared" si="1"/>
        <v>0.28309359299999998</v>
      </c>
      <c r="J21" s="111">
        <f t="shared" si="2"/>
        <v>-5.2772123000000025E-2</v>
      </c>
      <c r="K21" s="111"/>
      <c r="S21" s="11" t="s">
        <v>407</v>
      </c>
      <c r="T21" s="11">
        <v>6.1</v>
      </c>
    </row>
    <row r="22" spans="1:187">
      <c r="A22" s="716"/>
      <c r="B22" s="162" t="str">
        <f>B18</f>
        <v>III</v>
      </c>
      <c r="C22" s="126">
        <v>36.919614299999999</v>
      </c>
      <c r="D22" s="126">
        <v>100.294736</v>
      </c>
      <c r="E22" s="126">
        <v>59.852350100000002</v>
      </c>
      <c r="F22" s="126">
        <v>36.843051199999998</v>
      </c>
      <c r="G22" s="111"/>
      <c r="H22" s="111">
        <f t="shared" si="0"/>
        <v>0.28800604350000003</v>
      </c>
      <c r="I22" s="111">
        <f t="shared" si="1"/>
        <v>0.313679767</v>
      </c>
      <c r="J22" s="111">
        <f t="shared" si="2"/>
        <v>-2.567372600000006E-2</v>
      </c>
      <c r="K22" s="111"/>
      <c r="S22" s="11" t="s">
        <v>408</v>
      </c>
      <c r="T22" s="11">
        <v>6</v>
      </c>
    </row>
    <row r="23" spans="1:187">
      <c r="A23" s="716"/>
      <c r="B23" s="162" t="str">
        <f>B19</f>
        <v>IV</v>
      </c>
      <c r="C23" s="126">
        <v>37.765795300000001</v>
      </c>
      <c r="D23" s="126">
        <v>104.149979</v>
      </c>
      <c r="E23" s="126">
        <v>62.8614113</v>
      </c>
      <c r="F23" s="126">
        <v>37.689088599999998</v>
      </c>
      <c r="G23" s="111"/>
      <c r="H23" s="111">
        <f t="shared" si="0"/>
        <v>0.160353363</v>
      </c>
      <c r="I23" s="111">
        <f t="shared" si="1"/>
        <v>0.21547168299999997</v>
      </c>
      <c r="J23" s="111">
        <f t="shared" si="2"/>
        <v>-5.5118313999999981E-2</v>
      </c>
      <c r="K23" s="111"/>
      <c r="S23" s="11" t="s">
        <v>409</v>
      </c>
      <c r="T23" s="11">
        <v>6</v>
      </c>
    </row>
    <row r="24" spans="1:187">
      <c r="A24" s="716">
        <v>2018</v>
      </c>
      <c r="B24" s="162" t="s">
        <v>4</v>
      </c>
      <c r="C24" s="126">
        <v>38.783234200000003</v>
      </c>
      <c r="D24" s="126">
        <v>108.544307</v>
      </c>
      <c r="E24" s="126">
        <v>66.238301300000003</v>
      </c>
      <c r="F24" s="126">
        <v>38.708677299999998</v>
      </c>
      <c r="G24" s="111"/>
      <c r="H24" s="111">
        <f t="shared" si="0"/>
        <v>4.6909521000000037E-2</v>
      </c>
      <c r="I24" s="111">
        <f t="shared" si="1"/>
        <v>0.10978126799999999</v>
      </c>
      <c r="J24" s="111">
        <f t="shared" si="2"/>
        <v>-6.2871751000000059E-2</v>
      </c>
      <c r="K24" s="111"/>
      <c r="S24" s="11" t="s">
        <v>410</v>
      </c>
      <c r="T24" s="11">
        <v>8.39</v>
      </c>
    </row>
    <row r="25" spans="1:187">
      <c r="A25" s="716"/>
      <c r="B25" s="162" t="s">
        <v>1</v>
      </c>
      <c r="C25" s="126">
        <v>39.251712300000001</v>
      </c>
      <c r="D25" s="126">
        <v>109.09783299999999</v>
      </c>
      <c r="E25" s="126">
        <v>66.323348899999999</v>
      </c>
      <c r="F25" s="126">
        <v>39.1754107</v>
      </c>
      <c r="G25" s="111"/>
      <c r="H25" s="111">
        <f t="shared" si="0"/>
        <v>6.8393505000000021E-2</v>
      </c>
      <c r="I25" s="111">
        <f t="shared" si="1"/>
        <v>0.13178214699999999</v>
      </c>
      <c r="J25" s="111">
        <f t="shared" si="2"/>
        <v>-6.3388642999999967E-2</v>
      </c>
      <c r="K25" s="111"/>
      <c r="S25" s="11" t="s">
        <v>411</v>
      </c>
      <c r="T25" s="11">
        <v>7.92</v>
      </c>
    </row>
    <row r="26" spans="1:187">
      <c r="A26" s="716"/>
      <c r="B26" s="162" t="s">
        <v>2</v>
      </c>
      <c r="C26" s="126">
        <v>37.611978700000002</v>
      </c>
      <c r="D26" s="126">
        <v>106.021114</v>
      </c>
      <c r="E26" s="126">
        <v>64.886363799999998</v>
      </c>
      <c r="F26" s="126">
        <v>37.535004299999997</v>
      </c>
      <c r="G26" s="111"/>
      <c r="H26" s="111">
        <f t="shared" si="0"/>
        <v>6.9236440000000239E-3</v>
      </c>
      <c r="I26" s="111">
        <f>(D26-D22)/100</f>
        <v>5.7263779999999966E-2</v>
      </c>
      <c r="J26" s="111">
        <f t="shared" si="2"/>
        <v>-5.0340136999999958E-2</v>
      </c>
      <c r="K26" s="111"/>
      <c r="S26" s="11" t="s">
        <v>412</v>
      </c>
      <c r="T26" s="11">
        <v>8</v>
      </c>
    </row>
    <row r="27" spans="1:187">
      <c r="A27" s="716"/>
      <c r="B27" s="162" t="s">
        <v>3</v>
      </c>
      <c r="C27" s="126">
        <v>32.635093400000002</v>
      </c>
      <c r="D27" s="126">
        <v>102.167213</v>
      </c>
      <c r="E27" s="126">
        <v>66.009347300000002</v>
      </c>
      <c r="F27" s="126">
        <v>32.558040200000001</v>
      </c>
      <c r="G27" s="111"/>
      <c r="H27" s="111">
        <f t="shared" si="0"/>
        <v>-5.1307018999999982E-2</v>
      </c>
      <c r="I27" s="111">
        <f>(D27-D23)/100</f>
        <v>-1.982765999999998E-2</v>
      </c>
      <c r="J27" s="111">
        <f t="shared" si="2"/>
        <v>-3.1479360000000012E-2</v>
      </c>
      <c r="K27" s="111"/>
      <c r="S27" s="11" t="s">
        <v>413</v>
      </c>
      <c r="T27" s="11">
        <v>7.7</v>
      </c>
    </row>
    <row r="28" spans="1:187">
      <c r="A28" s="716">
        <v>2019</v>
      </c>
      <c r="B28" s="162" t="s">
        <v>4</v>
      </c>
      <c r="C28" s="126">
        <v>43.016663899999998</v>
      </c>
      <c r="D28" s="126">
        <v>109.55606299999999</v>
      </c>
      <c r="E28" s="126">
        <v>63.016627200000002</v>
      </c>
      <c r="F28" s="126">
        <v>42.943105500000001</v>
      </c>
      <c r="G28" s="111"/>
      <c r="H28" s="111">
        <f t="shared" si="0"/>
        <v>4.2334296999999951E-2</v>
      </c>
      <c r="I28" s="111">
        <f t="shared" si="1"/>
        <v>1.0117559999999913E-2</v>
      </c>
      <c r="J28" s="111">
        <f t="shared" si="2"/>
        <v>3.2216741000000014E-2</v>
      </c>
      <c r="K28" s="111"/>
      <c r="S28" s="11" t="s">
        <v>414</v>
      </c>
      <c r="T28" s="11">
        <v>11</v>
      </c>
    </row>
    <row r="29" spans="1:187">
      <c r="A29" s="716"/>
      <c r="B29" s="162" t="s">
        <v>1</v>
      </c>
      <c r="C29" s="126">
        <v>43.536583399999998</v>
      </c>
      <c r="D29" s="126">
        <v>111.932939</v>
      </c>
      <c r="E29" s="126">
        <v>64.873584300000005</v>
      </c>
      <c r="F29" s="126">
        <v>43.460066099999999</v>
      </c>
      <c r="G29" s="111"/>
      <c r="H29" s="111">
        <f t="shared" si="0"/>
        <v>4.2848710999999963E-2</v>
      </c>
      <c r="I29" s="111">
        <f t="shared" si="1"/>
        <v>2.8351060000000105E-2</v>
      </c>
      <c r="J29" s="111">
        <f t="shared" si="2"/>
        <v>1.4497645999999946E-2</v>
      </c>
      <c r="K29" s="111"/>
      <c r="S29" s="11" t="s">
        <v>415</v>
      </c>
      <c r="T29" s="11">
        <v>10.7</v>
      </c>
    </row>
    <row r="30" spans="1:187">
      <c r="A30" s="716"/>
      <c r="B30" s="162" t="s">
        <v>2</v>
      </c>
      <c r="C30" s="126">
        <v>42.8977091</v>
      </c>
      <c r="D30" s="126">
        <v>109.445458</v>
      </c>
      <c r="E30" s="126">
        <v>63.024977300000003</v>
      </c>
      <c r="F30" s="126">
        <v>42.819984599999998</v>
      </c>
      <c r="G30" s="111"/>
      <c r="H30" s="111">
        <f t="shared" si="0"/>
        <v>5.2857303999999987E-2</v>
      </c>
      <c r="I30" s="111">
        <f>(D30-D26)/100</f>
        <v>3.4243440000000049E-2</v>
      </c>
      <c r="J30" s="111">
        <f t="shared" si="2"/>
        <v>1.8613864999999948E-2</v>
      </c>
      <c r="K30" s="111"/>
      <c r="S30" s="11" t="s">
        <v>416</v>
      </c>
      <c r="T30" s="11">
        <v>10.3</v>
      </c>
    </row>
    <row r="31" spans="1:187">
      <c r="A31" s="716"/>
      <c r="B31" s="162" t="s">
        <v>3</v>
      </c>
      <c r="C31" s="126">
        <v>37.511931599999997</v>
      </c>
      <c r="D31" s="126">
        <v>106.260605</v>
      </c>
      <c r="E31" s="126">
        <v>65.225901500000006</v>
      </c>
      <c r="F31" s="126">
        <v>37.434558000000003</v>
      </c>
      <c r="G31" s="111"/>
      <c r="H31" s="111">
        <f t="shared" si="0"/>
        <v>4.8768381999999943E-2</v>
      </c>
      <c r="I31" s="111">
        <f>(D31-D27)/100</f>
        <v>4.0933919999999943E-2</v>
      </c>
      <c r="J31" s="111">
        <f t="shared" si="2"/>
        <v>7.8344579999999556E-3</v>
      </c>
      <c r="K31" s="111"/>
      <c r="S31" s="11" t="s">
        <v>417</v>
      </c>
      <c r="T31" s="11" t="s">
        <v>388</v>
      </c>
    </row>
    <row r="32" spans="1:187">
      <c r="A32" s="716">
        <v>2020</v>
      </c>
      <c r="B32" s="162" t="s">
        <v>4</v>
      </c>
      <c r="C32" s="126">
        <v>25.203293899999998</v>
      </c>
      <c r="D32" s="126">
        <v>94.060853399999999</v>
      </c>
      <c r="E32" s="126">
        <v>65.334787599999999</v>
      </c>
      <c r="F32" s="126">
        <v>25.131211100000002</v>
      </c>
      <c r="G32" s="111"/>
      <c r="H32" s="111">
        <f t="shared" si="0"/>
        <v>-0.17813369999999998</v>
      </c>
      <c r="I32" s="111">
        <f t="shared" si="1"/>
        <v>-0.15495209599999996</v>
      </c>
      <c r="J32" s="111">
        <f t="shared" si="2"/>
        <v>-2.3181603999999963E-2</v>
      </c>
      <c r="K32" s="111"/>
      <c r="N32" s="78"/>
      <c r="S32" s="11" t="s">
        <v>418</v>
      </c>
      <c r="T32" s="11" t="s">
        <v>388</v>
      </c>
    </row>
    <row r="33" spans="1:20">
      <c r="A33" s="716"/>
      <c r="B33" s="162" t="s">
        <v>1</v>
      </c>
      <c r="C33" s="126">
        <v>46.2904251</v>
      </c>
      <c r="D33" s="126">
        <v>102.90638199999999</v>
      </c>
      <c r="E33" s="126">
        <v>53.093185200000001</v>
      </c>
      <c r="F33" s="126">
        <v>46.213369200000002</v>
      </c>
      <c r="G33" s="111"/>
      <c r="H33" s="111">
        <f t="shared" si="0"/>
        <v>2.7538417000000023E-2</v>
      </c>
      <c r="I33" s="111">
        <f>(D33-D29)/100</f>
        <v>-9.0265570000000114E-2</v>
      </c>
      <c r="J33" s="111">
        <f t="shared" si="2"/>
        <v>0.11780399100000004</v>
      </c>
      <c r="K33" s="111"/>
      <c r="N33" s="78"/>
      <c r="S33" s="11" t="s">
        <v>130</v>
      </c>
      <c r="T33" s="11" t="s">
        <v>388</v>
      </c>
    </row>
    <row r="34" spans="1:20">
      <c r="A34" s="716"/>
      <c r="B34" s="162" t="s">
        <v>2</v>
      </c>
      <c r="C34" s="126">
        <v>48.4336816</v>
      </c>
      <c r="D34" s="126">
        <v>110.18924699999999</v>
      </c>
      <c r="E34" s="126">
        <v>58.232793600000001</v>
      </c>
      <c r="F34" s="126">
        <v>48.354353400000001</v>
      </c>
      <c r="G34" s="111"/>
      <c r="H34" s="111">
        <f t="shared" si="0"/>
        <v>5.5359724999999999E-2</v>
      </c>
      <c r="I34" s="111">
        <f t="shared" si="1"/>
        <v>7.4378899999999245E-3</v>
      </c>
      <c r="J34" s="111">
        <f t="shared" si="2"/>
        <v>4.7921837000000023E-2</v>
      </c>
      <c r="K34" s="111"/>
      <c r="N34" s="78"/>
      <c r="S34" s="11" t="s">
        <v>419</v>
      </c>
      <c r="T34" s="11" t="s">
        <v>388</v>
      </c>
    </row>
    <row r="35" spans="1:20">
      <c r="A35" s="716"/>
      <c r="B35" s="162" t="s">
        <v>3</v>
      </c>
      <c r="C35" s="126">
        <v>49.0673812</v>
      </c>
      <c r="D35" s="126">
        <v>114.458884</v>
      </c>
      <c r="E35" s="126">
        <v>61.868731199999999</v>
      </c>
      <c r="F35" s="126">
        <v>48.988653599999999</v>
      </c>
      <c r="G35" s="111"/>
      <c r="H35" s="111">
        <f t="shared" si="0"/>
        <v>0.11555449600000003</v>
      </c>
      <c r="I35" s="111">
        <f>(D35-D31)/100</f>
        <v>8.198279E-2</v>
      </c>
      <c r="J35" s="111">
        <f t="shared" si="2"/>
        <v>3.3571703000000071E-2</v>
      </c>
      <c r="K35" s="111"/>
      <c r="N35" s="78"/>
      <c r="S35" s="11" t="s">
        <v>420</v>
      </c>
      <c r="T35" s="11" t="s">
        <v>388</v>
      </c>
    </row>
    <row r="36" spans="1:20">
      <c r="A36" s="716">
        <v>2021</v>
      </c>
      <c r="B36" s="162" t="s">
        <v>4</v>
      </c>
      <c r="C36" s="126">
        <v>60.123351100000001</v>
      </c>
      <c r="D36" s="126">
        <v>130.543803</v>
      </c>
      <c r="E36" s="126">
        <v>66.897680399999999</v>
      </c>
      <c r="F36" s="126">
        <v>60.054458699999998</v>
      </c>
      <c r="G36" s="111"/>
      <c r="H36" s="111">
        <f t="shared" si="0"/>
        <v>0.34920057200000004</v>
      </c>
      <c r="I36" s="111">
        <f>(D36-D32)/100</f>
        <v>0.36482949599999998</v>
      </c>
      <c r="J36" s="111">
        <f t="shared" si="2"/>
        <v>-1.5628928E-2</v>
      </c>
      <c r="K36" s="111"/>
      <c r="N36" s="78"/>
      <c r="S36" s="11" t="s">
        <v>421</v>
      </c>
      <c r="T36" s="11" t="s">
        <v>388</v>
      </c>
    </row>
    <row r="37" spans="1:20">
      <c r="A37" s="716"/>
      <c r="B37" s="162" t="s">
        <v>1</v>
      </c>
      <c r="C37" s="126">
        <v>61.0587412</v>
      </c>
      <c r="D37" s="126">
        <v>135.575074</v>
      </c>
      <c r="E37" s="126">
        <v>70.993560799999997</v>
      </c>
      <c r="F37" s="126">
        <v>60.981176699999999</v>
      </c>
      <c r="G37" s="111"/>
      <c r="H37" s="111">
        <f t="shared" si="0"/>
        <v>0.14768316100000001</v>
      </c>
      <c r="I37" s="111">
        <f>(D37-D33)/100</f>
        <v>0.32668692000000005</v>
      </c>
      <c r="J37" s="111">
        <f t="shared" si="2"/>
        <v>-0.17900375599999996</v>
      </c>
      <c r="K37" s="111"/>
      <c r="N37" s="78"/>
      <c r="S37" s="11" t="s">
        <v>422</v>
      </c>
      <c r="T37" s="11" t="s">
        <v>388</v>
      </c>
    </row>
    <row r="38" spans="1:20">
      <c r="A38" s="716"/>
      <c r="B38" s="162" t="s">
        <v>2</v>
      </c>
      <c r="C38" s="126">
        <v>66.721897900000002</v>
      </c>
      <c r="D38" s="126">
        <v>143.92604900000001</v>
      </c>
      <c r="E38" s="126">
        <v>73.681379000000007</v>
      </c>
      <c r="F38" s="126">
        <v>66.641076200000001</v>
      </c>
      <c r="G38" s="111"/>
      <c r="H38" s="111">
        <f t="shared" si="0"/>
        <v>0.18288216300000001</v>
      </c>
      <c r="I38" s="111">
        <f>(D38-D34)/100</f>
        <v>0.3373680200000001</v>
      </c>
      <c r="J38" s="111">
        <f t="shared" si="2"/>
        <v>-0.15448585400000006</v>
      </c>
      <c r="K38" s="111"/>
      <c r="N38" s="78"/>
      <c r="S38" s="11" t="s">
        <v>423</v>
      </c>
      <c r="T38" s="11" t="s">
        <v>388</v>
      </c>
    </row>
    <row r="39" spans="1:20" ht="16.5" customHeight="1">
      <c r="A39" s="716"/>
      <c r="B39" s="162" t="s">
        <v>3</v>
      </c>
      <c r="C39" s="126">
        <v>82.571471200000005</v>
      </c>
      <c r="D39" s="126">
        <v>164.40209999999999</v>
      </c>
      <c r="E39" s="126">
        <v>78.307857200000001</v>
      </c>
      <c r="F39" s="126">
        <v>82.491715400000004</v>
      </c>
      <c r="G39" s="111"/>
      <c r="H39" s="111">
        <f t="shared" si="0"/>
        <v>0.33504090000000003</v>
      </c>
      <c r="I39" s="111">
        <f t="shared" ref="I39:I43" si="4">(D39-D35)/100</f>
        <v>0.4994321599999999</v>
      </c>
      <c r="J39" s="111">
        <f t="shared" si="2"/>
        <v>-0.16439126000000001</v>
      </c>
      <c r="K39" s="111"/>
      <c r="N39" s="78"/>
      <c r="S39" s="11" t="s">
        <v>424</v>
      </c>
      <c r="T39" s="11" t="s">
        <v>388</v>
      </c>
    </row>
    <row r="40" spans="1:20">
      <c r="A40" s="716">
        <v>2022</v>
      </c>
      <c r="B40" s="162" t="s">
        <v>4</v>
      </c>
      <c r="C40" s="126">
        <v>54.616150400000002</v>
      </c>
      <c r="D40" s="126">
        <v>139.676526</v>
      </c>
      <c r="E40" s="126">
        <v>81.537604000000002</v>
      </c>
      <c r="F40" s="126">
        <v>39.880005199999999</v>
      </c>
      <c r="G40" s="111"/>
      <c r="H40" s="111">
        <f t="shared" si="0"/>
        <v>-5.5072006999999985E-2</v>
      </c>
      <c r="I40" s="111">
        <f t="shared" si="4"/>
        <v>9.1327229999999981E-2</v>
      </c>
      <c r="J40" s="111">
        <f t="shared" si="2"/>
        <v>-0.14639923600000004</v>
      </c>
      <c r="K40" s="111"/>
      <c r="N40" s="78"/>
      <c r="S40" s="11" t="s">
        <v>425</v>
      </c>
      <c r="T40" s="11" t="s">
        <v>388</v>
      </c>
    </row>
    <row r="41" spans="1:20">
      <c r="A41" s="716"/>
      <c r="B41" s="162" t="s">
        <v>1</v>
      </c>
      <c r="C41" s="126">
        <v>51.571532300000001</v>
      </c>
      <c r="D41" s="126">
        <v>140.62947700000001</v>
      </c>
      <c r="E41" s="126">
        <v>85.535172900000006</v>
      </c>
      <c r="F41" s="126">
        <v>45.833322500000001</v>
      </c>
      <c r="G41" s="111"/>
      <c r="H41" s="111">
        <f t="shared" si="0"/>
        <v>-9.4872088999999993E-2</v>
      </c>
      <c r="I41" s="111">
        <f t="shared" si="4"/>
        <v>5.054403000000008E-2</v>
      </c>
      <c r="J41" s="111">
        <f t="shared" si="2"/>
        <v>-0.14541612100000009</v>
      </c>
      <c r="K41" s="111"/>
      <c r="N41" s="78"/>
      <c r="S41" s="11" t="s">
        <v>426</v>
      </c>
      <c r="T41" s="11" t="s">
        <v>388</v>
      </c>
    </row>
    <row r="42" spans="1:20">
      <c r="A42" s="716"/>
      <c r="B42" s="162" t="s">
        <v>2</v>
      </c>
      <c r="C42" s="126">
        <v>42.542657699999999</v>
      </c>
      <c r="D42" s="126">
        <v>131.03681900000001</v>
      </c>
      <c r="E42" s="126">
        <v>84.971389000000002</v>
      </c>
      <c r="F42" s="126">
        <v>44.522940200000001</v>
      </c>
      <c r="G42" s="111"/>
      <c r="H42" s="111">
        <f t="shared" si="0"/>
        <v>-0.24179240200000002</v>
      </c>
      <c r="I42" s="111">
        <f t="shared" si="4"/>
        <v>-0.12889229999999999</v>
      </c>
      <c r="J42" s="111">
        <f t="shared" si="2"/>
        <v>-0.11290009999999995</v>
      </c>
      <c r="K42" s="111"/>
      <c r="N42" s="78"/>
      <c r="S42" s="11" t="s">
        <v>427</v>
      </c>
      <c r="T42" s="11" t="s">
        <v>388</v>
      </c>
    </row>
    <row r="43" spans="1:20">
      <c r="A43" s="716"/>
      <c r="B43" s="162" t="s">
        <v>3</v>
      </c>
      <c r="C43" s="126">
        <v>43.445920200000003</v>
      </c>
      <c r="D43" s="126">
        <v>129.64523299999999</v>
      </c>
      <c r="E43" s="126">
        <v>82.676540900000006</v>
      </c>
      <c r="F43" s="126">
        <v>45.446877700000002</v>
      </c>
      <c r="G43" s="111"/>
      <c r="H43" s="111">
        <f t="shared" si="0"/>
        <v>-0.39125551000000003</v>
      </c>
      <c r="I43" s="111">
        <f t="shared" si="4"/>
        <v>-0.34756867000000002</v>
      </c>
      <c r="J43" s="111">
        <f t="shared" si="2"/>
        <v>-4.3686837000000055E-2</v>
      </c>
      <c r="K43" s="111"/>
      <c r="N43" s="78"/>
    </row>
    <row r="44" spans="1:20">
      <c r="A44" s="716">
        <v>2023</v>
      </c>
      <c r="B44" s="162" t="s">
        <v>4</v>
      </c>
      <c r="C44" s="126">
        <v>48.880636199999998</v>
      </c>
      <c r="D44" s="126">
        <v>133.466758</v>
      </c>
      <c r="E44" s="126">
        <v>81.063350299999996</v>
      </c>
      <c r="F44" s="126">
        <v>54.087073500000002</v>
      </c>
      <c r="G44" s="111"/>
      <c r="H44" s="111">
        <f>(C44-C40)/100</f>
        <v>-5.7355142000000046E-2</v>
      </c>
      <c r="I44" s="111">
        <f t="shared" ref="I44:I46" si="5">(D44-D40)/100</f>
        <v>-6.2097679999999968E-2</v>
      </c>
      <c r="J44" s="111">
        <f t="shared" si="2"/>
        <v>4.7425370000000553E-3</v>
      </c>
      <c r="K44" s="111"/>
      <c r="N44" s="78"/>
    </row>
    <row r="45" spans="1:20">
      <c r="A45" s="716"/>
      <c r="B45" s="162" t="s">
        <v>1</v>
      </c>
      <c r="C45" s="126">
        <v>45.519570999999999</v>
      </c>
      <c r="D45" s="126">
        <v>126.275848</v>
      </c>
      <c r="E45" s="126">
        <v>77.2335049</v>
      </c>
      <c r="F45" s="126">
        <v>51.720829199999997</v>
      </c>
      <c r="G45" s="111"/>
      <c r="H45" s="111">
        <f t="shared" si="0"/>
        <v>-6.0519613000000021E-2</v>
      </c>
      <c r="I45" s="111">
        <f t="shared" si="5"/>
        <v>-0.14353629000000012</v>
      </c>
      <c r="J45" s="111">
        <f t="shared" ref="J45:J46" si="6">-(E45-E41)/100</f>
        <v>8.3016680000000065E-2</v>
      </c>
      <c r="K45" s="111"/>
      <c r="N45" s="78"/>
    </row>
    <row r="46" spans="1:20">
      <c r="A46" s="716"/>
      <c r="B46" s="162" t="s">
        <v>2</v>
      </c>
      <c r="C46" s="126">
        <v>37.678417000000003</v>
      </c>
      <c r="D46" s="126">
        <v>117.774005</v>
      </c>
      <c r="E46" s="126">
        <v>76.572815899999995</v>
      </c>
      <c r="F46" s="126">
        <v>44.044061599999999</v>
      </c>
      <c r="G46" s="111"/>
      <c r="H46" s="111">
        <f t="shared" si="0"/>
        <v>-4.8642406999999964E-2</v>
      </c>
      <c r="I46" s="111">
        <f t="shared" si="5"/>
        <v>-0.13262814000000006</v>
      </c>
      <c r="J46" s="111">
        <f t="shared" si="6"/>
        <v>8.3985731000000077E-2</v>
      </c>
      <c r="K46" s="111"/>
      <c r="N46" s="78"/>
    </row>
    <row r="47" spans="1:20">
      <c r="A47" s="716"/>
      <c r="B47" s="162" t="s">
        <v>3</v>
      </c>
      <c r="C47" s="126">
        <v>36.825822600000002</v>
      </c>
      <c r="D47" s="126">
        <v>120.81493500000001</v>
      </c>
      <c r="E47" s="126">
        <v>80.466340799999998</v>
      </c>
      <c r="F47" s="126">
        <v>42.781031800000001</v>
      </c>
      <c r="G47" s="111"/>
      <c r="H47" s="111">
        <f t="shared" si="0"/>
        <v>-6.6200976000000009E-2</v>
      </c>
      <c r="I47" s="111">
        <f>(D47-D43)/100</f>
        <v>-8.830297999999985E-2</v>
      </c>
      <c r="J47" s="111">
        <f>-(E47-E43)/100</f>
        <v>2.2102001000000086E-2</v>
      </c>
      <c r="K47" s="111"/>
      <c r="N47" s="78"/>
    </row>
    <row r="48" spans="1:20">
      <c r="A48" s="716">
        <v>2024</v>
      </c>
      <c r="B48" s="162" t="s">
        <v>4</v>
      </c>
      <c r="C48" s="126">
        <v>44.390267999999999</v>
      </c>
      <c r="D48" s="126">
        <v>126.51850399999999</v>
      </c>
      <c r="E48" s="126">
        <v>78.605464600000005</v>
      </c>
      <c r="F48" s="126">
        <v>49.837085600000002</v>
      </c>
      <c r="G48" s="111"/>
      <c r="H48" s="111">
        <f t="shared" si="0"/>
        <v>-4.4903681999999986E-2</v>
      </c>
      <c r="I48" s="111">
        <f t="shared" ref="I48:I50" si="7">(D48-D44)/100</f>
        <v>-6.9482540000000051E-2</v>
      </c>
      <c r="J48" s="111">
        <f t="shared" ref="J48:J51" si="8">-(E48-E44)/100</f>
        <v>2.4578856999999912E-2</v>
      </c>
      <c r="K48" s="111"/>
      <c r="N48" s="78"/>
    </row>
    <row r="49" spans="1:14">
      <c r="A49" s="716"/>
      <c r="B49" s="162" t="s">
        <v>1</v>
      </c>
      <c r="C49" s="126">
        <v>41.559274899999998</v>
      </c>
      <c r="D49" s="126">
        <v>123.167902</v>
      </c>
      <c r="E49" s="126">
        <v>78.085855499999994</v>
      </c>
      <c r="F49" s="126">
        <v>47.095542199999997</v>
      </c>
      <c r="G49" s="111"/>
      <c r="H49" s="111">
        <f t="shared" si="0"/>
        <v>-3.9602961000000006E-2</v>
      </c>
      <c r="I49" s="111">
        <f t="shared" si="7"/>
        <v>-3.1079459999999982E-2</v>
      </c>
      <c r="J49" s="111">
        <f t="shared" si="8"/>
        <v>-8.5235059999999412E-3</v>
      </c>
      <c r="K49" s="111"/>
      <c r="N49" s="78"/>
    </row>
    <row r="50" spans="1:14">
      <c r="A50" s="716"/>
      <c r="B50" s="162" t="s">
        <v>2</v>
      </c>
      <c r="C50" s="126">
        <v>32.604914800000003</v>
      </c>
      <c r="D50" s="126">
        <v>115.0921</v>
      </c>
      <c r="E50" s="126">
        <v>78.9644136</v>
      </c>
      <c r="F50" s="126">
        <v>38.625356799999999</v>
      </c>
      <c r="G50" s="111"/>
      <c r="H50" s="111">
        <f t="shared" si="0"/>
        <v>-5.0735021999999998E-2</v>
      </c>
      <c r="I50" s="111">
        <f t="shared" si="7"/>
        <v>-2.6819050000000004E-2</v>
      </c>
      <c r="J50" s="111">
        <f t="shared" si="8"/>
        <v>-2.3915977000000053E-2</v>
      </c>
      <c r="K50" s="111"/>
      <c r="N50" s="78"/>
    </row>
    <row r="51" spans="1:14">
      <c r="A51" s="716"/>
      <c r="B51" s="162" t="s">
        <v>3</v>
      </c>
      <c r="C51" s="126">
        <v>26.207390400000001</v>
      </c>
      <c r="D51" s="126">
        <v>108.328948</v>
      </c>
      <c r="E51" s="126">
        <v>78.598785300000003</v>
      </c>
      <c r="F51" s="126">
        <v>34.362622199999997</v>
      </c>
      <c r="G51" s="111"/>
      <c r="H51" s="111">
        <f t="shared" si="0"/>
        <v>-0.10618432200000001</v>
      </c>
      <c r="I51" s="111">
        <f>(D51-D47)/100</f>
        <v>-0.12485987000000008</v>
      </c>
      <c r="J51" s="111">
        <f t="shared" si="8"/>
        <v>1.8675554999999944E-2</v>
      </c>
      <c r="K51" s="111"/>
      <c r="N51" s="78"/>
    </row>
    <row r="52" spans="1:14">
      <c r="A52" s="716">
        <v>2025</v>
      </c>
      <c r="B52" s="162" t="s">
        <v>4</v>
      </c>
      <c r="C52" s="126">
        <v>22.871556300000002</v>
      </c>
      <c r="D52" s="126">
        <v>105.417556</v>
      </c>
      <c r="E52" s="126">
        <v>79.023227599999998</v>
      </c>
      <c r="F52" s="126">
        <v>30.350297600000001</v>
      </c>
      <c r="H52" s="111">
        <f>(C52-C48)/100</f>
        <v>-0.21518711699999998</v>
      </c>
      <c r="I52" s="111">
        <f>(D52-D48)/100</f>
        <v>-0.21100947999999989</v>
      </c>
      <c r="J52" s="111">
        <f>-(E52-E48)/100</f>
        <v>-4.1776299999999366E-3</v>
      </c>
      <c r="K52" s="111"/>
    </row>
    <row r="53" spans="1:14">
      <c r="A53" s="716"/>
      <c r="B53" s="162" t="s">
        <v>1</v>
      </c>
      <c r="C53" s="126">
        <v>17.6034182</v>
      </c>
      <c r="D53" s="126">
        <v>98.913865000000001</v>
      </c>
      <c r="E53" s="126">
        <v>77.787674899999999</v>
      </c>
      <c r="F53" s="126">
        <v>23.965629100000001</v>
      </c>
      <c r="H53" s="111">
        <f>(C53-C49)/100</f>
        <v>-0.23955856699999997</v>
      </c>
      <c r="I53" s="111">
        <f>(D53-D49)/100</f>
        <v>-0.24254036999999998</v>
      </c>
      <c r="J53" s="111">
        <f>-(E53-E49)/100</f>
        <v>2.9818059999999493E-3</v>
      </c>
      <c r="K53" s="111"/>
    </row>
    <row r="54" spans="1:14">
      <c r="A54" s="716"/>
      <c r="B54" s="162" t="s">
        <v>2</v>
      </c>
      <c r="C54" s="126">
        <v>16.073842200000001</v>
      </c>
      <c r="D54" s="126">
        <v>98.438639100000003</v>
      </c>
      <c r="E54" s="126">
        <v>78.842025000000007</v>
      </c>
      <c r="F54" s="126">
        <v>22.371781200000001</v>
      </c>
      <c r="H54" s="111">
        <f>(C54-C50)/100</f>
        <v>-0.16531072600000002</v>
      </c>
      <c r="I54" s="111">
        <f>(D54-D50)/100</f>
        <v>-0.166534609</v>
      </c>
      <c r="J54" s="111">
        <f>-(E54-E50)/100</f>
        <v>1.2238859999999362E-3</v>
      </c>
      <c r="K54" s="111">
        <f>(F54-F50)/100</f>
        <v>-0.16253575599999998</v>
      </c>
    </row>
    <row r="55" spans="1:14">
      <c r="A55" s="716"/>
      <c r="B55" s="162" t="s">
        <v>3</v>
      </c>
      <c r="C55" s="126">
        <v>25.471871</v>
      </c>
      <c r="D55" s="126">
        <v>108.40127</v>
      </c>
      <c r="E55" s="126">
        <v>79.406627599999993</v>
      </c>
      <c r="F55" s="126">
        <v>27.0296181</v>
      </c>
      <c r="H55" s="111">
        <f>(C55-C51)/100</f>
        <v>-7.3551940000000119E-3</v>
      </c>
      <c r="I55" s="111">
        <f>(D55-D51)/100</f>
        <v>7.2321999999999773E-4</v>
      </c>
      <c r="J55" s="111">
        <f>-(E55-E51)/100</f>
        <v>-8.0784229999999006E-3</v>
      </c>
      <c r="K55" s="111">
        <f>(F55-F51)/100</f>
        <v>-7.3330040999999971E-2</v>
      </c>
    </row>
    <row r="56" spans="1:14">
      <c r="A56" s="716">
        <v>2026</v>
      </c>
      <c r="B56" s="162" t="s">
        <v>430</v>
      </c>
      <c r="C56" s="126">
        <v>28.715540600000001</v>
      </c>
      <c r="D56" s="126">
        <v>112.44717300000001</v>
      </c>
      <c r="E56" s="126">
        <v>80.208860099999995</v>
      </c>
      <c r="F56" s="126">
        <v>26.132935199999999</v>
      </c>
      <c r="H56" s="111">
        <f t="shared" ref="H56:I56" si="9">(C56-C52)/100</f>
        <v>5.8439842999999991E-2</v>
      </c>
      <c r="I56" s="111">
        <f t="shared" si="9"/>
        <v>7.0296170000000019E-2</v>
      </c>
      <c r="J56" s="111">
        <f t="shared" ref="J56:J59" si="10">-(E56-E52)/100</f>
        <v>-1.185632499999997E-2</v>
      </c>
      <c r="K56" s="111">
        <f>(F56-F52)/100</f>
        <v>-4.2173624000000028E-2</v>
      </c>
    </row>
    <row r="57" spans="1:14">
      <c r="A57" s="716"/>
      <c r="B57" s="162" t="s">
        <v>431</v>
      </c>
      <c r="C57" s="126">
        <v>27.0064648</v>
      </c>
      <c r="D57" s="126">
        <v>111.43621400000001</v>
      </c>
      <c r="E57" s="126">
        <v>80.906977499999996</v>
      </c>
      <c r="F57" s="126">
        <v>25.994101000000001</v>
      </c>
      <c r="H57" s="111">
        <f t="shared" ref="H57:K57" si="11">(C57-C53)/100</f>
        <v>9.4030465999999993E-2</v>
      </c>
      <c r="I57" s="111">
        <f t="shared" si="11"/>
        <v>0.12522349000000005</v>
      </c>
      <c r="J57" s="111">
        <f t="shared" si="10"/>
        <v>-3.1193025999999974E-2</v>
      </c>
      <c r="K57" s="111">
        <f t="shared" si="11"/>
        <v>2.0284718999999996E-2</v>
      </c>
    </row>
    <row r="58" spans="1:14">
      <c r="A58" s="716"/>
      <c r="B58" s="162" t="s">
        <v>428</v>
      </c>
      <c r="C58" s="126">
        <v>25.541655200000001</v>
      </c>
      <c r="D58" s="126">
        <v>110.309652</v>
      </c>
      <c r="E58" s="126">
        <v>81.245225000000005</v>
      </c>
      <c r="F58" s="126">
        <v>26.349818200000001</v>
      </c>
      <c r="H58" s="111">
        <f t="shared" ref="H58:K58" si="12">(C58-C54)/100</f>
        <v>9.4678129999999999E-2</v>
      </c>
      <c r="I58" s="111">
        <f t="shared" si="12"/>
        <v>0.11871012899999997</v>
      </c>
      <c r="J58" s="111">
        <f t="shared" si="10"/>
        <v>-2.4031999999999984E-2</v>
      </c>
      <c r="K58" s="111">
        <f t="shared" si="12"/>
        <v>3.9780370000000002E-2</v>
      </c>
    </row>
    <row r="59" spans="1:14">
      <c r="A59" s="716"/>
      <c r="B59" s="162" t="s">
        <v>429</v>
      </c>
      <c r="C59" s="126">
        <v>23.1244111</v>
      </c>
      <c r="D59" s="126">
        <v>108.536396</v>
      </c>
      <c r="E59" s="126">
        <v>81.889213499999997</v>
      </c>
      <c r="F59" s="126">
        <v>25.850911799999999</v>
      </c>
      <c r="H59" s="111">
        <f t="shared" ref="H59:K59" si="13">(C59-C55)/100</f>
        <v>-2.3474599000000006E-2</v>
      </c>
      <c r="I59" s="111">
        <f t="shared" si="13"/>
        <v>1.3512599999999963E-3</v>
      </c>
      <c r="J59" s="111">
        <f t="shared" si="10"/>
        <v>-2.4825859000000037E-2</v>
      </c>
      <c r="K59" s="111">
        <f t="shared" si="13"/>
        <v>-1.1787063000000018E-2</v>
      </c>
    </row>
    <row r="60" spans="1:14">
      <c r="A60" s="716">
        <v>2027</v>
      </c>
      <c r="B60" s="162" t="s">
        <v>430</v>
      </c>
      <c r="C60" s="126">
        <v>21.3765635</v>
      </c>
      <c r="D60" s="126">
        <v>107.240343</v>
      </c>
      <c r="E60" s="126">
        <v>82.341007500000003</v>
      </c>
      <c r="F60" s="126">
        <v>24.691004100000001</v>
      </c>
      <c r="H60" s="111">
        <f t="shared" ref="H60:H63" si="14">(C60-C56)/100</f>
        <v>-7.3389771000000006E-2</v>
      </c>
      <c r="I60" s="111">
        <f t="shared" ref="I60:I63" si="15">(D60-D56)/100</f>
        <v>-5.2068300000000109E-2</v>
      </c>
      <c r="J60" s="111">
        <f t="shared" ref="J60:J63" si="16">-(E60-E56)/100</f>
        <v>-2.132147400000008E-2</v>
      </c>
      <c r="K60" s="111">
        <f t="shared" ref="K60:K63" si="17">(F60-F56)/100</f>
        <v>-1.441931099999998E-2</v>
      </c>
    </row>
    <row r="61" spans="1:14">
      <c r="A61" s="716"/>
      <c r="B61" s="162" t="s">
        <v>431</v>
      </c>
      <c r="C61" s="126">
        <v>20.688709500000002</v>
      </c>
      <c r="D61" s="126">
        <v>107.229707</v>
      </c>
      <c r="E61" s="126">
        <v>83.018225200000003</v>
      </c>
      <c r="F61" s="126">
        <v>24.046117200000001</v>
      </c>
      <c r="H61" s="111">
        <f t="shared" si="14"/>
        <v>-6.3177552999999984E-2</v>
      </c>
      <c r="I61" s="111">
        <f t="shared" si="15"/>
        <v>-4.2065070000000017E-2</v>
      </c>
      <c r="J61" s="111">
        <f t="shared" si="16"/>
        <v>-2.111247700000007E-2</v>
      </c>
      <c r="K61" s="111">
        <f t="shared" si="17"/>
        <v>-1.9479837999999992E-2</v>
      </c>
    </row>
    <row r="62" spans="1:14">
      <c r="A62" s="716"/>
      <c r="B62" s="162" t="s">
        <v>428</v>
      </c>
      <c r="C62" s="126">
        <v>20.600567399999999</v>
      </c>
      <c r="D62" s="126">
        <v>107.63197099999999</v>
      </c>
      <c r="E62" s="126">
        <v>83.508632000000006</v>
      </c>
      <c r="F62" s="126">
        <v>23.787530700000001</v>
      </c>
      <c r="H62" s="111">
        <f t="shared" si="14"/>
        <v>-4.9410878000000019E-2</v>
      </c>
      <c r="I62" s="111">
        <f t="shared" si="15"/>
        <v>-2.6776810000000068E-2</v>
      </c>
      <c r="J62" s="111">
        <f t="shared" si="16"/>
        <v>-2.263407000000001E-2</v>
      </c>
      <c r="K62" s="111">
        <f t="shared" si="17"/>
        <v>-2.5622875E-2</v>
      </c>
    </row>
    <row r="63" spans="1:14">
      <c r="A63" s="716"/>
      <c r="B63" s="162" t="s">
        <v>429</v>
      </c>
      <c r="C63" s="126">
        <v>20.514393200000001</v>
      </c>
      <c r="D63" s="126">
        <v>107.86180400000001</v>
      </c>
      <c r="E63" s="126">
        <v>83.8246386</v>
      </c>
      <c r="F63" s="126">
        <v>23.540332500000002</v>
      </c>
      <c r="H63" s="111">
        <f t="shared" si="14"/>
        <v>-2.6100178999999991E-2</v>
      </c>
      <c r="I63" s="111">
        <f t="shared" si="15"/>
        <v>-6.7459199999998984E-3</v>
      </c>
      <c r="J63" s="111">
        <f t="shared" si="16"/>
        <v>-1.9354251000000034E-2</v>
      </c>
      <c r="K63" s="111">
        <f t="shared" si="17"/>
        <v>-2.3105792999999972E-2</v>
      </c>
    </row>
    <row r="64" spans="1:14">
      <c r="A64" s="716">
        <v>2028</v>
      </c>
      <c r="B64" s="162" t="s">
        <v>430</v>
      </c>
      <c r="C64" s="126">
        <v>20.2156366</v>
      </c>
      <c r="D64" s="126">
        <v>107.933656</v>
      </c>
      <c r="E64" s="126">
        <v>84.195247199999997</v>
      </c>
      <c r="F64" s="126">
        <v>23.5041376</v>
      </c>
    </row>
    <row r="65" spans="1:6">
      <c r="A65" s="716"/>
      <c r="B65" s="162" t="s">
        <v>431</v>
      </c>
      <c r="C65" s="126">
        <v>20.2234987</v>
      </c>
      <c r="D65" s="126">
        <v>108.329725</v>
      </c>
      <c r="E65" s="126">
        <v>84.583454200000006</v>
      </c>
      <c r="F65" s="126">
        <v>23.219484000000001</v>
      </c>
    </row>
    <row r="66" spans="1:6">
      <c r="A66" s="716"/>
      <c r="B66" s="162" t="s">
        <v>428</v>
      </c>
      <c r="C66" s="126">
        <v>19.2269486</v>
      </c>
      <c r="D66" s="126">
        <v>107.675954</v>
      </c>
      <c r="E66" s="126">
        <v>84.926233199999999</v>
      </c>
      <c r="F66" s="126">
        <v>22.9243028</v>
      </c>
    </row>
    <row r="67" spans="1:6">
      <c r="A67" s="716"/>
      <c r="B67" s="162" t="s">
        <v>429</v>
      </c>
      <c r="C67" s="126">
        <v>18.668377899999999</v>
      </c>
      <c r="D67" s="126">
        <v>107.43817199999999</v>
      </c>
      <c r="E67" s="126">
        <v>85.247021899999993</v>
      </c>
      <c r="F67" s="126"/>
    </row>
  </sheetData>
  <customSheetViews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1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3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6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8"/>
    </customSheetView>
  </customSheetViews>
  <mergeCells count="16">
    <mergeCell ref="A60:A63"/>
    <mergeCell ref="A64:A67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O38"/>
  <sheetViews>
    <sheetView zoomScale="120" zoomScaleNormal="120" zoomScaleSheetLayoutView="85"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O10" sqref="AO10"/>
    </sheetView>
  </sheetViews>
  <sheetFormatPr defaultColWidth="9.42578125" defaultRowHeight="12.75"/>
  <cols>
    <col min="1" max="1" width="34.42578125" style="79" customWidth="1"/>
    <col min="2" max="2" width="9.42578125" style="79" bestFit="1" customWidth="1"/>
    <col min="3" max="3" width="10.42578125" style="79" bestFit="1" customWidth="1"/>
    <col min="4" max="6" width="9.42578125" style="79" bestFit="1" customWidth="1"/>
    <col min="7" max="11" width="9.42578125" style="79"/>
    <col min="12" max="18" width="8.42578125" style="79" customWidth="1"/>
    <col min="19" max="29" width="9.42578125" style="79"/>
    <col min="30" max="30" width="9.42578125" style="79" bestFit="1"/>
    <col min="31" max="35" width="9.42578125" style="79"/>
    <col min="36" max="36" width="9.42578125" style="258"/>
    <col min="37" max="16384" width="9.42578125" style="79"/>
  </cols>
  <sheetData>
    <row r="1" spans="1:41" s="90" customFormat="1">
      <c r="B1" s="717">
        <v>2016</v>
      </c>
      <c r="C1" s="717"/>
      <c r="D1" s="717"/>
      <c r="E1" s="717"/>
      <c r="F1" s="717">
        <v>2017</v>
      </c>
      <c r="G1" s="717"/>
      <c r="H1" s="717"/>
      <c r="I1" s="717"/>
      <c r="J1" s="105">
        <v>2018</v>
      </c>
      <c r="K1" s="105"/>
      <c r="N1" s="105">
        <v>2019</v>
      </c>
      <c r="O1" s="105"/>
      <c r="P1" s="105"/>
      <c r="R1" s="106">
        <v>2020</v>
      </c>
      <c r="V1" s="107">
        <v>2021</v>
      </c>
      <c r="W1" s="107"/>
      <c r="X1" s="107"/>
      <c r="Y1" s="107"/>
      <c r="Z1" s="107">
        <v>2022</v>
      </c>
      <c r="AA1" s="107"/>
      <c r="AB1" s="107"/>
      <c r="AC1" s="107"/>
      <c r="AD1" s="107">
        <v>2023</v>
      </c>
      <c r="AE1" s="107"/>
      <c r="AH1" s="107">
        <v>2024</v>
      </c>
      <c r="AJ1" s="259"/>
      <c r="AL1" s="107">
        <v>2025</v>
      </c>
    </row>
    <row r="2" spans="1:41" s="90" customFormat="1">
      <c r="A2" s="82" t="s">
        <v>432</v>
      </c>
      <c r="B2" s="108" t="s">
        <v>4</v>
      </c>
      <c r="C2" s="108" t="s">
        <v>1</v>
      </c>
      <c r="D2" s="108" t="s">
        <v>2</v>
      </c>
      <c r="E2" s="108" t="s">
        <v>3</v>
      </c>
      <c r="F2" s="108" t="s">
        <v>4</v>
      </c>
      <c r="G2" s="108" t="s">
        <v>1</v>
      </c>
      <c r="H2" s="108" t="s">
        <v>2</v>
      </c>
      <c r="I2" s="108" t="s">
        <v>3</v>
      </c>
      <c r="J2" s="108" t="s">
        <v>4</v>
      </c>
      <c r="K2" s="108" t="s">
        <v>1</v>
      </c>
      <c r="L2" s="108" t="s">
        <v>2</v>
      </c>
      <c r="M2" s="109" t="s">
        <v>3</v>
      </c>
      <c r="N2" s="109" t="s">
        <v>4</v>
      </c>
      <c r="O2" s="109" t="s">
        <v>1</v>
      </c>
      <c r="P2" s="109" t="s">
        <v>2</v>
      </c>
      <c r="Q2" s="109" t="s">
        <v>3</v>
      </c>
      <c r="R2" s="109" t="s">
        <v>4</v>
      </c>
      <c r="S2" s="109" t="s">
        <v>1</v>
      </c>
      <c r="T2" s="109" t="s">
        <v>2</v>
      </c>
      <c r="U2" s="109" t="str">
        <f t="shared" ref="U2:Y2" si="0">Q2</f>
        <v>IV</v>
      </c>
      <c r="V2" s="109" t="str">
        <f t="shared" si="0"/>
        <v>I</v>
      </c>
      <c r="W2" s="109" t="str">
        <f t="shared" si="0"/>
        <v>II</v>
      </c>
      <c r="X2" s="109" t="str">
        <f t="shared" si="0"/>
        <v>III</v>
      </c>
      <c r="Y2" s="109" t="str">
        <f t="shared" si="0"/>
        <v>IV</v>
      </c>
      <c r="Z2" s="109" t="str">
        <f t="shared" ref="Z2" si="1">V2</f>
        <v>I</v>
      </c>
      <c r="AA2" s="109" t="str">
        <f t="shared" ref="AA2" si="2">W2</f>
        <v>II</v>
      </c>
      <c r="AB2" s="109" t="s">
        <v>2</v>
      </c>
      <c r="AC2" s="109" t="s">
        <v>3</v>
      </c>
      <c r="AD2" s="109" t="s">
        <v>4</v>
      </c>
      <c r="AE2" s="109" t="s">
        <v>1</v>
      </c>
      <c r="AF2" s="109" t="s">
        <v>2</v>
      </c>
      <c r="AG2" s="109" t="s">
        <v>3</v>
      </c>
      <c r="AH2" s="109" t="s">
        <v>4</v>
      </c>
      <c r="AI2" s="108" t="s">
        <v>1</v>
      </c>
      <c r="AJ2" s="109" t="s">
        <v>2</v>
      </c>
      <c r="AK2" s="109" t="s">
        <v>3</v>
      </c>
      <c r="AL2" s="109" t="s">
        <v>4</v>
      </c>
      <c r="AM2" s="109" t="s">
        <v>1</v>
      </c>
      <c r="AN2" s="109" t="s">
        <v>2</v>
      </c>
      <c r="AO2" s="109" t="s">
        <v>3</v>
      </c>
    </row>
    <row r="3" spans="1:41">
      <c r="A3" s="79" t="s">
        <v>433</v>
      </c>
      <c r="B3" s="81">
        <v>-165.23963423229623</v>
      </c>
      <c r="C3" s="81">
        <v>-347.70595510417343</v>
      </c>
      <c r="D3" s="81">
        <v>-203.3516312988703</v>
      </c>
      <c r="E3" s="81">
        <v>16.626209415310541</v>
      </c>
      <c r="F3" s="81">
        <v>-148.14166088777955</v>
      </c>
      <c r="G3" s="81">
        <v>-120.38758516863106</v>
      </c>
      <c r="H3" s="81">
        <v>-297.05288542739447</v>
      </c>
      <c r="I3" s="81">
        <v>-589.86160009056096</v>
      </c>
      <c r="J3" s="81">
        <v>-440.92452787979221</v>
      </c>
      <c r="K3" s="81">
        <v>-378.91015214943411</v>
      </c>
      <c r="L3" s="81">
        <v>-566.58799231602234</v>
      </c>
      <c r="M3" s="80">
        <v>-820.34524294000209</v>
      </c>
      <c r="N3" s="80">
        <v>-398.08977519534744</v>
      </c>
      <c r="O3" s="80">
        <v>-345.33588448579644</v>
      </c>
      <c r="P3" s="80">
        <v>-451.31850572178689</v>
      </c>
      <c r="Q3" s="80">
        <v>-966.942649986682</v>
      </c>
      <c r="R3" s="80">
        <v>-723.2438259458811</v>
      </c>
      <c r="S3" s="80">
        <v>-159.43968697194816</v>
      </c>
      <c r="T3" s="83">
        <v>149.89480820242466</v>
      </c>
      <c r="U3" s="83">
        <v>58.176761874485464</v>
      </c>
      <c r="V3" s="83">
        <v>-323.6448684133311</v>
      </c>
      <c r="W3" s="83">
        <v>-764.3097136238049</v>
      </c>
      <c r="X3" s="83">
        <v>-819.0922670253874</v>
      </c>
      <c r="Y3" s="80">
        <v>-201.39296606264918</v>
      </c>
      <c r="Z3" s="80">
        <v>-1098.2283831692184</v>
      </c>
      <c r="AA3" s="80">
        <v>-879.80329794588238</v>
      </c>
      <c r="AB3" s="80">
        <v>-429.0004106571464</v>
      </c>
      <c r="AC3" s="80">
        <v>-513.69144744131063</v>
      </c>
      <c r="AD3" s="80">
        <v>315.16475548270273</v>
      </c>
      <c r="AE3" s="80">
        <v>-94.009780210494682</v>
      </c>
      <c r="AF3" s="80">
        <v>208.84773563415865</v>
      </c>
      <c r="AG3" s="80">
        <v>-308.73653907595872</v>
      </c>
      <c r="AH3" s="81">
        <v>-536.95941582728267</v>
      </c>
      <c r="AI3" s="81">
        <v>-420.38392917638669</v>
      </c>
      <c r="AJ3" s="81">
        <v>-743.17232366921996</v>
      </c>
      <c r="AK3" s="81">
        <v>-784.91885263375571</v>
      </c>
      <c r="AL3" s="81">
        <v>-958.51988202986422</v>
      </c>
      <c r="AM3" s="81">
        <v>-740.05082220966847</v>
      </c>
      <c r="AN3" s="81">
        <v>-226.91884598605515</v>
      </c>
      <c r="AO3" s="81">
        <v>-265.06548261436473</v>
      </c>
    </row>
    <row r="4" spans="1:41">
      <c r="A4" s="79" t="s">
        <v>434</v>
      </c>
      <c r="B4" s="84">
        <v>298.12000173188159</v>
      </c>
      <c r="C4" s="84">
        <v>328.95545395503325</v>
      </c>
      <c r="D4" s="84">
        <v>101.78973883113866</v>
      </c>
      <c r="E4" s="84">
        <v>173.82613000043614</v>
      </c>
      <c r="F4" s="84">
        <v>138.81850394596336</v>
      </c>
      <c r="G4" s="84">
        <v>379.04939768162052</v>
      </c>
      <c r="H4" s="84">
        <v>455.54615378835814</v>
      </c>
      <c r="I4" s="84">
        <v>1697.5831884240245</v>
      </c>
      <c r="J4" s="84">
        <v>312.55662255478501</v>
      </c>
      <c r="K4" s="84">
        <v>381.58527854399915</v>
      </c>
      <c r="L4" s="81">
        <v>435.77431048373188</v>
      </c>
      <c r="M4" s="80">
        <v>1052.9812531809901</v>
      </c>
      <c r="N4" s="80">
        <v>582</v>
      </c>
      <c r="O4" s="80">
        <v>573</v>
      </c>
      <c r="P4" s="80">
        <v>384</v>
      </c>
      <c r="Q4" s="80">
        <v>1298</v>
      </c>
      <c r="R4" s="80">
        <v>330.97611670108881</v>
      </c>
      <c r="S4" s="80">
        <v>139.38923633641929</v>
      </c>
      <c r="T4" s="80">
        <v>136.81971190802741</v>
      </c>
      <c r="U4" s="80">
        <v>999.89195033536464</v>
      </c>
      <c r="V4" s="83">
        <v>394.78131268544394</v>
      </c>
      <c r="W4" s="83">
        <v>345.18935671559541</v>
      </c>
      <c r="X4" s="83">
        <v>347.83836648052011</v>
      </c>
      <c r="Y4" s="80">
        <v>1008.383363345514</v>
      </c>
      <c r="Z4" s="80">
        <v>323.35009631576986</v>
      </c>
      <c r="AA4" s="80">
        <v>558.07654752330495</v>
      </c>
      <c r="AB4" s="80">
        <v>31.219848165958144</v>
      </c>
      <c r="AC4" s="80">
        <v>786.74486775183971</v>
      </c>
      <c r="AD4" s="80">
        <v>-478.82786649619203</v>
      </c>
      <c r="AE4" s="80">
        <v>597.00936298505871</v>
      </c>
      <c r="AF4" s="80">
        <v>159.46180734675832</v>
      </c>
      <c r="AG4" s="80">
        <v>1333.8452609797362</v>
      </c>
      <c r="AH4" s="81">
        <v>784.51582913778566</v>
      </c>
      <c r="AI4" s="81">
        <v>214.72671998580549</v>
      </c>
      <c r="AJ4" s="81">
        <v>227.72970737812108</v>
      </c>
      <c r="AK4" s="81">
        <v>2273.972297089822</v>
      </c>
      <c r="AL4" s="81">
        <v>614.52181162209592</v>
      </c>
      <c r="AM4" s="81">
        <v>961.14194920492605</v>
      </c>
      <c r="AN4" s="81">
        <v>700.8947189602643</v>
      </c>
      <c r="AO4" s="81">
        <v>1171.0732230922017</v>
      </c>
    </row>
    <row r="5" spans="1:41">
      <c r="A5" s="79" t="s">
        <v>435</v>
      </c>
      <c r="B5" s="81">
        <v>-37.756636975437104</v>
      </c>
      <c r="C5" s="81">
        <v>-8.21147557144117</v>
      </c>
      <c r="D5" s="81">
        <v>-186.15850627809607</v>
      </c>
      <c r="E5" s="81">
        <v>213.93656811179079</v>
      </c>
      <c r="F5" s="81">
        <v>-163.68310325214424</v>
      </c>
      <c r="G5" s="81">
        <v>89.7</v>
      </c>
      <c r="H5" s="81">
        <v>276</v>
      </c>
      <c r="I5" s="81">
        <v>1258</v>
      </c>
      <c r="J5" s="81">
        <v>-42.211188356847344</v>
      </c>
      <c r="K5" s="81">
        <v>-129.7696763240522</v>
      </c>
      <c r="L5" s="81">
        <v>-303.30510188154318</v>
      </c>
      <c r="M5" s="80">
        <v>333.59124452100116</v>
      </c>
      <c r="N5" s="80">
        <v>219.56143886081296</v>
      </c>
      <c r="O5" s="80">
        <v>236.39987629177801</v>
      </c>
      <c r="P5" s="80">
        <v>-191.70675207501245</v>
      </c>
      <c r="Q5" s="80">
        <v>188.60478564840639</v>
      </c>
      <c r="R5" s="80">
        <v>-350.19340135843618</v>
      </c>
      <c r="S5" s="80">
        <v>-329.01343752282082</v>
      </c>
      <c r="T5" s="80">
        <v>206.69728167471422</v>
      </c>
      <c r="U5" s="80">
        <v>1259.4008007670691</v>
      </c>
      <c r="V5" s="83">
        <v>170.41121434815898</v>
      </c>
      <c r="W5" s="83">
        <v>-224.6349366025282</v>
      </c>
      <c r="X5" s="83">
        <v>-526.03785001514393</v>
      </c>
      <c r="Y5" s="80">
        <v>358.62765265476713</v>
      </c>
      <c r="Z5" s="80">
        <v>-953.58303962821901</v>
      </c>
      <c r="AA5" s="80">
        <v>-104.3760373574829</v>
      </c>
      <c r="AB5" s="80">
        <v>-300.98345945306505</v>
      </c>
      <c r="AC5" s="80">
        <v>631.69732754442646</v>
      </c>
      <c r="AD5" s="80">
        <v>79.613095505381722</v>
      </c>
      <c r="AE5" s="80">
        <v>394.10505700656159</v>
      </c>
      <c r="AF5" s="80">
        <v>317.7196128083562</v>
      </c>
      <c r="AG5" s="80">
        <v>665.58671806047448</v>
      </c>
      <c r="AH5" s="81">
        <v>373.19372323641221</v>
      </c>
      <c r="AI5" s="81">
        <v>-430.50573230958997</v>
      </c>
      <c r="AJ5" s="81">
        <v>-193.47538900908586</v>
      </c>
      <c r="AK5" s="81">
        <v>873.07292549508657</v>
      </c>
      <c r="AL5" s="81">
        <v>-602.06084266245</v>
      </c>
      <c r="AM5" s="81">
        <v>151.9300580932011</v>
      </c>
      <c r="AN5" s="81">
        <v>503.30560255627756</v>
      </c>
      <c r="AO5" s="81">
        <v>981.11778869397119</v>
      </c>
    </row>
    <row r="6" spans="1:41">
      <c r="B6" s="85"/>
      <c r="C6" s="85"/>
      <c r="D6" s="85"/>
      <c r="E6" s="85"/>
      <c r="F6" s="85"/>
      <c r="G6" s="85"/>
      <c r="H6" s="85"/>
      <c r="I6" s="85"/>
      <c r="J6" s="85"/>
      <c r="K6" s="85"/>
      <c r="L6" s="86"/>
      <c r="M6" s="80"/>
      <c r="N6" s="80"/>
      <c r="O6" s="80"/>
      <c r="P6" s="80"/>
      <c r="Q6" s="80"/>
      <c r="R6" s="80"/>
      <c r="S6" s="80"/>
      <c r="T6" s="80"/>
      <c r="U6" s="80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1"/>
      <c r="AI6" s="81"/>
      <c r="AJ6" s="81"/>
      <c r="AK6" s="81"/>
      <c r="AL6" s="81"/>
    </row>
    <row r="7" spans="1:41">
      <c r="A7" s="82" t="s">
        <v>436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6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81"/>
      <c r="AI7" s="81"/>
      <c r="AJ7" s="81"/>
      <c r="AK7" s="81"/>
      <c r="AL7" s="81"/>
    </row>
    <row r="8" spans="1:41">
      <c r="A8" s="79" t="s">
        <v>437</v>
      </c>
      <c r="B8" s="88">
        <v>-328.08863366186392</v>
      </c>
      <c r="C8" s="88">
        <v>-437.4173006253227</v>
      </c>
      <c r="D8" s="88">
        <v>-210.66918766546627</v>
      </c>
      <c r="E8" s="88">
        <v>-362.10556509200586</v>
      </c>
      <c r="F8" s="88">
        <v>-333.54208185087737</v>
      </c>
      <c r="G8" s="88">
        <v>-260.53291934555358</v>
      </c>
      <c r="H8" s="88">
        <v>-182.04958450075617</v>
      </c>
      <c r="I8" s="88">
        <v>-439.94165672674103</v>
      </c>
      <c r="J8" s="88">
        <v>-546.5237049696558</v>
      </c>
      <c r="K8" s="88">
        <v>-435.45898192892724</v>
      </c>
      <c r="L8" s="88">
        <v>-361.69695337090445</v>
      </c>
      <c r="M8" s="88">
        <v>-634.61468801488581</v>
      </c>
      <c r="N8" s="88">
        <v>-646.86320877787125</v>
      </c>
      <c r="O8" s="88">
        <v>-457.52901116635883</v>
      </c>
      <c r="P8" s="88">
        <v>-297.94852867549639</v>
      </c>
      <c r="Q8" s="88">
        <v>-589.37600155228517</v>
      </c>
      <c r="R8" s="88">
        <v>-372.44669098402244</v>
      </c>
      <c r="S8" s="88">
        <v>-337.85321005258561</v>
      </c>
      <c r="T8" s="88">
        <v>-344.32334634794688</v>
      </c>
      <c r="U8" s="88">
        <v>-395.61223336511745</v>
      </c>
      <c r="V8" s="88">
        <v>-419.92119193993148</v>
      </c>
      <c r="W8" s="88">
        <v>-292.36173418940291</v>
      </c>
      <c r="X8" s="88">
        <v>-511.85109516118223</v>
      </c>
      <c r="Y8" s="88">
        <v>-451.22192525607761</v>
      </c>
      <c r="Z8" s="88">
        <v>-450.13429891560338</v>
      </c>
      <c r="AA8" s="88">
        <v>-384.10504243461435</v>
      </c>
      <c r="AB8" s="88">
        <v>-668.90523550044236</v>
      </c>
      <c r="AC8" s="88">
        <v>-816.82035626639095</v>
      </c>
      <c r="AD8" s="88">
        <v>-789.82609103510595</v>
      </c>
      <c r="AE8" s="88">
        <v>-584.15868869891199</v>
      </c>
      <c r="AF8" s="88">
        <v>-494.64591268268725</v>
      </c>
      <c r="AG8" s="88">
        <v>-723.64542145739574</v>
      </c>
      <c r="AH8" s="81">
        <v>-1044.3505607936186</v>
      </c>
      <c r="AI8" s="81">
        <v>-647.72640135309007</v>
      </c>
      <c r="AJ8" s="81">
        <v>-602.85402520249386</v>
      </c>
      <c r="AK8" s="81">
        <v>-1022.2638550911726</v>
      </c>
      <c r="AL8" s="81">
        <v>-876.47514639030533</v>
      </c>
      <c r="AM8" s="81">
        <v>-610.84162545383026</v>
      </c>
      <c r="AN8" s="81">
        <v>-523.18467457328961</v>
      </c>
      <c r="AO8" s="81">
        <v>-844.49695098222196</v>
      </c>
    </row>
    <row r="9" spans="1:41">
      <c r="A9" s="93" t="s">
        <v>438</v>
      </c>
      <c r="B9" s="88">
        <v>-48.054040414694825</v>
      </c>
      <c r="C9" s="88">
        <v>-49.489401616557103</v>
      </c>
      <c r="D9" s="88">
        <v>-32.576796820012369</v>
      </c>
      <c r="E9" s="88">
        <v>-45.736447728854742</v>
      </c>
      <c r="F9" s="88">
        <v>-63.675698814230806</v>
      </c>
      <c r="G9" s="88">
        <v>-88.557836375702919</v>
      </c>
      <c r="H9" s="88">
        <v>-51.908309639193305</v>
      </c>
      <c r="I9" s="88">
        <v>-79.422240455090247</v>
      </c>
      <c r="J9" s="88">
        <v>-108.96694488801131</v>
      </c>
      <c r="K9" s="88">
        <v>-158.29736497551511</v>
      </c>
      <c r="L9" s="89">
        <v>-132.73475988954834</v>
      </c>
      <c r="M9" s="94">
        <v>-160.5665333870696</v>
      </c>
      <c r="N9" s="94">
        <v>-135.30391801616037</v>
      </c>
      <c r="O9" s="94">
        <v>-168.14255004861963</v>
      </c>
      <c r="P9" s="94">
        <v>-155.93683706992769</v>
      </c>
      <c r="Q9" s="94">
        <v>-134.97588766482573</v>
      </c>
      <c r="R9" s="104">
        <v>-41.372203023374624</v>
      </c>
      <c r="S9" s="104">
        <v>-37.952800157511845</v>
      </c>
      <c r="T9" s="104">
        <v>-66.141343063592956</v>
      </c>
      <c r="U9" s="104">
        <v>-66.672143505791865</v>
      </c>
      <c r="V9" s="104">
        <v>-61.875618263883013</v>
      </c>
      <c r="W9" s="104">
        <v>-26.788947769308898</v>
      </c>
      <c r="X9" s="104">
        <v>-43.997635601293659</v>
      </c>
      <c r="Y9" s="88">
        <v>-33.868022136675137</v>
      </c>
      <c r="Z9" s="88">
        <v>-58.108542566700137</v>
      </c>
      <c r="AA9" s="88">
        <v>-133.01490064669164</v>
      </c>
      <c r="AB9" s="88">
        <v>-256.56756800262178</v>
      </c>
      <c r="AC9" s="88">
        <v>-253.51227580662197</v>
      </c>
      <c r="AD9" s="88">
        <v>-250.31059920911684</v>
      </c>
      <c r="AE9" s="88">
        <v>-239.17959952329801</v>
      </c>
      <c r="AF9" s="88">
        <v>-190.11372513322451</v>
      </c>
      <c r="AG9" s="88">
        <v>-60.08809185574961</v>
      </c>
      <c r="AH9" s="81">
        <v>-223.91285248784348</v>
      </c>
      <c r="AI9" s="81">
        <v>-245.56828591013922</v>
      </c>
      <c r="AJ9" s="81">
        <v>-164.85775147052212</v>
      </c>
      <c r="AK9" s="81">
        <v>-166.53599530799312</v>
      </c>
      <c r="AL9" s="81">
        <v>-221.34247637170162</v>
      </c>
      <c r="AM9" s="81">
        <v>-122.81362845074085</v>
      </c>
      <c r="AN9" s="81">
        <v>-67.939733484262035</v>
      </c>
      <c r="AO9" s="81">
        <v>-67.391336545821332</v>
      </c>
    </row>
    <row r="10" spans="1:41">
      <c r="A10" s="93" t="s">
        <v>439</v>
      </c>
      <c r="B10" s="88">
        <v>-70.198379759111987</v>
      </c>
      <c r="C10" s="88">
        <v>-30.446119470783543</v>
      </c>
      <c r="D10" s="88">
        <v>73.862347478816417</v>
      </c>
      <c r="E10" s="88">
        <v>-55.901502559763927</v>
      </c>
      <c r="F10" s="88">
        <v>-76.428714998066397</v>
      </c>
      <c r="G10" s="88">
        <v>1.3169362150686936</v>
      </c>
      <c r="H10" s="88">
        <v>96.485815352524185</v>
      </c>
      <c r="I10" s="88">
        <v>-68.154740926718873</v>
      </c>
      <c r="J10" s="88">
        <v>-84.049475636242022</v>
      </c>
      <c r="K10" s="88">
        <v>4.4314745496290442</v>
      </c>
      <c r="L10" s="89">
        <v>120.029268693391</v>
      </c>
      <c r="M10" s="94">
        <v>-76.392580981515977</v>
      </c>
      <c r="N10" s="94">
        <v>-76.897877753731635</v>
      </c>
      <c r="O10" s="94">
        <v>9.6530290846378648</v>
      </c>
      <c r="P10" s="94">
        <v>140.0041923992637</v>
      </c>
      <c r="Q10" s="94">
        <v>-94.820052060687885</v>
      </c>
      <c r="R10" s="94">
        <v>-100.29998660615929</v>
      </c>
      <c r="S10" s="94">
        <v>-22.508891155176414</v>
      </c>
      <c r="T10" s="94">
        <v>-17.718097515116384</v>
      </c>
      <c r="U10" s="94">
        <v>-22.370882487005375</v>
      </c>
      <c r="V10" s="94">
        <v>-73.660347853895729</v>
      </c>
      <c r="W10" s="94">
        <v>-79.544881221402647</v>
      </c>
      <c r="X10" s="94">
        <v>-58.771962133534345</v>
      </c>
      <c r="Y10" s="88">
        <v>-59.86825619875269</v>
      </c>
      <c r="Z10" s="88">
        <v>-52.346450426151335</v>
      </c>
      <c r="AA10" s="88">
        <v>-66.891220134085728</v>
      </c>
      <c r="AB10" s="88">
        <v>-13.603366321471725</v>
      </c>
      <c r="AC10" s="88">
        <v>-152.50330990040447</v>
      </c>
      <c r="AD10" s="88">
        <v>-116.05449020902654</v>
      </c>
      <c r="AE10" s="88">
        <v>-40.868297692567836</v>
      </c>
      <c r="AF10" s="88">
        <v>82.345493268739546</v>
      </c>
      <c r="AG10" s="88">
        <v>-184.75482376993392</v>
      </c>
      <c r="AH10" s="81">
        <v>-204.19133659001196</v>
      </c>
      <c r="AI10" s="81">
        <v>-108.06008776399256</v>
      </c>
      <c r="AJ10" s="81">
        <v>91.833308685352932</v>
      </c>
      <c r="AK10" s="81">
        <v>-173.62737133642753</v>
      </c>
      <c r="AL10" s="81">
        <v>-200.08530317827501</v>
      </c>
      <c r="AM10" s="81">
        <v>-65.082419900914488</v>
      </c>
      <c r="AN10" s="81">
        <v>58.125585380485575</v>
      </c>
      <c r="AO10" s="81">
        <v>-241.43343118891516</v>
      </c>
    </row>
    <row r="11" spans="1:41">
      <c r="A11" s="93" t="s">
        <v>440</v>
      </c>
      <c r="B11" s="88">
        <v>-19.598020011838855</v>
      </c>
      <c r="C11" s="88">
        <v>-17.636190459015879</v>
      </c>
      <c r="D11" s="88">
        <v>-29.508455000123092</v>
      </c>
      <c r="E11" s="88">
        <v>-16.779355813671287</v>
      </c>
      <c r="F11" s="88">
        <v>-21.090980284487042</v>
      </c>
      <c r="G11" s="88">
        <v>-17.73294694250561</v>
      </c>
      <c r="H11" s="88">
        <v>-34.181445517050918</v>
      </c>
      <c r="I11" s="88">
        <v>-17.338484511346625</v>
      </c>
      <c r="J11" s="88">
        <v>-114.62057091473568</v>
      </c>
      <c r="K11" s="88">
        <v>-74.354084129129262</v>
      </c>
      <c r="L11" s="89">
        <v>-115.38245954936849</v>
      </c>
      <c r="M11" s="94">
        <v>-74.659997969637317</v>
      </c>
      <c r="N11" s="94">
        <v>-114.88195732953695</v>
      </c>
      <c r="O11" s="94">
        <v>-77.188724079829598</v>
      </c>
      <c r="P11" s="94">
        <v>-119.59119648511052</v>
      </c>
      <c r="Q11" s="94">
        <v>-78.048016305054205</v>
      </c>
      <c r="R11" s="95">
        <v>-112.30912454738605</v>
      </c>
      <c r="S11" s="95">
        <v>-69.094963948177352</v>
      </c>
      <c r="T11" s="95">
        <v>-107.04895100631342</v>
      </c>
      <c r="U11" s="95">
        <v>-69.202272475398033</v>
      </c>
      <c r="V11" s="95">
        <v>-170.44059808555167</v>
      </c>
      <c r="W11" s="95">
        <v>-54.747786978011568</v>
      </c>
      <c r="X11" s="95">
        <v>-163.91783619692924</v>
      </c>
      <c r="Y11" s="88">
        <v>-60.689073023864367</v>
      </c>
      <c r="Z11" s="88">
        <v>-162.49538962529044</v>
      </c>
      <c r="AA11" s="88">
        <v>-58.92197830110306</v>
      </c>
      <c r="AB11" s="88">
        <v>-167.68506344010709</v>
      </c>
      <c r="AC11" s="88">
        <v>-61.974476728531229</v>
      </c>
      <c r="AD11" s="88">
        <v>-169.78457504167599</v>
      </c>
      <c r="AE11" s="88">
        <v>-64.474862072780837</v>
      </c>
      <c r="AF11" s="88">
        <v>-181.30610435971164</v>
      </c>
      <c r="AG11" s="88">
        <v>-84.308922491211405</v>
      </c>
      <c r="AH11" s="81">
        <v>-187.37888772073956</v>
      </c>
      <c r="AI11" s="81">
        <v>-71.447868992630575</v>
      </c>
      <c r="AJ11" s="81">
        <v>-212.79724903863288</v>
      </c>
      <c r="AK11" s="81">
        <v>-89.63651214667172</v>
      </c>
      <c r="AL11" s="81">
        <v>-215.9818194407911</v>
      </c>
      <c r="AM11" s="81">
        <v>-86.473902633925775</v>
      </c>
      <c r="AN11" s="81">
        <v>-178.89911389634676</v>
      </c>
      <c r="AO11" s="81">
        <v>-87.5206324796562</v>
      </c>
    </row>
    <row r="12" spans="1:41">
      <c r="A12" s="93" t="s">
        <v>441</v>
      </c>
      <c r="B12" s="81">
        <f>+[126]Service!W18-[126]Service!W23</f>
        <v>-9.5179049806340998</v>
      </c>
      <c r="C12" s="81">
        <f>+[126]Service!X18-[126]Service!X23</f>
        <v>-8.6183495748944914</v>
      </c>
      <c r="D12" s="81">
        <f>+[126]Service!Y18-[126]Service!Y23</f>
        <v>-9.4512439400137733</v>
      </c>
      <c r="E12" s="81">
        <f>+[126]Service!Z18-[126]Service!Z23</f>
        <v>-10.786949302304508</v>
      </c>
      <c r="F12" s="81">
        <f>+[126]Service!AB18-[126]Service!AB23</f>
        <v>-8.5319737311622887</v>
      </c>
      <c r="G12" s="81">
        <f>+[126]Service!AC18-[126]Service!AC23</f>
        <v>-5.5241304364980675</v>
      </c>
      <c r="H12" s="81">
        <f>+[126]Service!AD18-[126]Service!AD23</f>
        <v>-5.0529635515234137</v>
      </c>
      <c r="I12" s="81">
        <f>+[126]Service!AE18-[126]Service!AE23</f>
        <v>-4.9830645018779594</v>
      </c>
      <c r="J12" s="81">
        <f>+[126]Service!AG18-[126]Service!AG23</f>
        <v>-8.5039118442598767</v>
      </c>
      <c r="K12" s="81">
        <f>+[126]Service!AH18-[126]Service!AH23</f>
        <v>-7.7679552046385298</v>
      </c>
      <c r="L12" s="81">
        <f>+[126]Service!AI18-[126]Service!AI23</f>
        <v>-3.4581698282962474</v>
      </c>
      <c r="M12" s="81">
        <f>+[126]Service!AJ18-[126]Service!AJ23</f>
        <v>-4.3362394553668837</v>
      </c>
      <c r="N12" s="81">
        <f>+[126]Service!AL18-[126]Service!AL23</f>
        <v>-5.5432217082568673</v>
      </c>
      <c r="O12" s="81">
        <f>+[126]Service!AM18-[126]Service!AM23</f>
        <v>-5.8346480023528553</v>
      </c>
      <c r="P12" s="81">
        <f>+[126]Service!AN18-[126]Service!AN23</f>
        <v>-5.3281972947293781</v>
      </c>
      <c r="Q12" s="81">
        <f>+[126]Service!AO18-[126]Service!AO23</f>
        <v>-5.905808578463339</v>
      </c>
      <c r="R12" s="81">
        <f>+[126]Service!AQ18-[126]Service!AQ23</f>
        <v>-38.652554920168647</v>
      </c>
      <c r="S12" s="81">
        <f>+[126]Service!AR18-[126]Service!AR23</f>
        <v>-0.77979790212095645</v>
      </c>
      <c r="T12" s="81">
        <f>+[126]Service!AS18-[126]Service!AS23</f>
        <v>-0.74115119184449851</v>
      </c>
      <c r="U12" s="81">
        <f>+[126]Service!AT18-[126]Service!AT23</f>
        <v>-1.1126272840290101</v>
      </c>
      <c r="V12" s="81">
        <f>+[126]Service!AV18-[126]Service!AV23</f>
        <v>-0.55378726906558728</v>
      </c>
      <c r="W12" s="81">
        <f>+[126]Service!AW18-[126]Service!AW23</f>
        <v>-1.5393635828064971</v>
      </c>
      <c r="X12" s="81">
        <f>+[126]Service!AX18-[126]Service!AX23</f>
        <v>-2.7479348583597929</v>
      </c>
      <c r="Y12" s="81">
        <f>+[126]Service!AY18-[126]Service!AY23</f>
        <v>-11.228391239048223</v>
      </c>
      <c r="Z12" s="81">
        <f>+[126]Service!BA18-[126]Service!BA23</f>
        <v>-9.5605766351708006</v>
      </c>
      <c r="AA12" s="81">
        <f>+[126]Service!BB18-[126]Service!BB23</f>
        <v>-4.290896893743561</v>
      </c>
      <c r="AB12" s="81">
        <f>+[126]Service!BC18-[126]Service!BC23</f>
        <v>-31.850197076542941</v>
      </c>
      <c r="AC12" s="81">
        <f>+[126]Service!BD18-[126]Service!BD23</f>
        <v>-63.574313890147039</v>
      </c>
      <c r="AD12" s="81">
        <f>+[126]Service!BF18-[126]Service!BF23</f>
        <v>-36.461635544174861</v>
      </c>
      <c r="AE12" s="81">
        <f>+[126]Service!BG18-[126]Service!BG23</f>
        <v>-30.641582731119414</v>
      </c>
      <c r="AF12" s="81">
        <f>+[126]Service!BH18-[126]Service!BH23</f>
        <v>-34.690929998728365</v>
      </c>
      <c r="AG12" s="81">
        <f>+[126]Service!BI18-[126]Service!BI23</f>
        <v>-73.323075752223801</v>
      </c>
      <c r="AH12" s="81">
        <f>+[126]Service!BK18-[126]Service!BK23</f>
        <v>-57.93264358845304</v>
      </c>
      <c r="AI12" s="81">
        <f>+[126]Service!BL18-[126]Service!BL23</f>
        <v>-52.15798720871566</v>
      </c>
      <c r="AJ12" s="81">
        <f>+[126]Service!BM18-[126]Service!BM23</f>
        <v>-9.7089634388066202</v>
      </c>
      <c r="AK12" s="81">
        <f>+[126]Service!BN18-[126]Service!BN23</f>
        <v>-14.785852421199408</v>
      </c>
      <c r="AL12" s="81">
        <f>+[126]Service!BP18-[126]Service!BP23</f>
        <v>-13.124284543862709</v>
      </c>
      <c r="AM12" s="81">
        <f>+[126]Service!BQ18-[126]Service!BQ23</f>
        <v>-15.278260354462549</v>
      </c>
      <c r="AN12" s="81">
        <v>-9.9902050508031195</v>
      </c>
      <c r="AO12" s="81">
        <v>-16.507166631051099</v>
      </c>
    </row>
    <row r="13" spans="1:41">
      <c r="A13" s="93" t="s">
        <v>442</v>
      </c>
      <c r="B13" s="88">
        <v>-102.27431365150902</v>
      </c>
      <c r="C13" s="88">
        <v>-130.42304350130618</v>
      </c>
      <c r="D13" s="88">
        <v>-137.03534986389212</v>
      </c>
      <c r="E13" s="88">
        <v>-159.4655562578227</v>
      </c>
      <c r="F13" s="88">
        <v>-108.00002762371511</v>
      </c>
      <c r="G13" s="88">
        <v>-67.511870151792806</v>
      </c>
      <c r="H13" s="88">
        <v>-99.291714767679807</v>
      </c>
      <c r="I13" s="88">
        <v>-160.45998423097024</v>
      </c>
      <c r="J13" s="88">
        <v>-139.47469018103465</v>
      </c>
      <c r="K13" s="88">
        <v>-129.73802978070182</v>
      </c>
      <c r="L13" s="89">
        <v>-140.41876936528047</v>
      </c>
      <c r="M13" s="94">
        <v>-180.6996094631113</v>
      </c>
      <c r="N13" s="94">
        <v>-177.98185540374726</v>
      </c>
      <c r="O13" s="94">
        <v>-146.27066273086976</v>
      </c>
      <c r="P13" s="94">
        <v>-101.32446353662894</v>
      </c>
      <c r="Q13" s="94">
        <v>-120.22298051464566</v>
      </c>
      <c r="R13" s="94">
        <v>-43.140129165688322</v>
      </c>
      <c r="S13" s="94">
        <v>-124.97933299034781</v>
      </c>
      <c r="T13" s="94">
        <v>-93.49550007264304</v>
      </c>
      <c r="U13" s="94">
        <v>-81.786161321366066</v>
      </c>
      <c r="V13" s="94">
        <v>-36.311259112365732</v>
      </c>
      <c r="W13" s="94">
        <v>-40.667530697247578</v>
      </c>
      <c r="X13" s="94">
        <v>-166.4459961398959</v>
      </c>
      <c r="Y13" s="88">
        <v>-119.89262973610541</v>
      </c>
      <c r="Z13" s="88">
        <v>-77.054359092694298</v>
      </c>
      <c r="AA13" s="88">
        <v>-51.016592007702641</v>
      </c>
      <c r="AB13" s="88">
        <v>-175</v>
      </c>
      <c r="AC13" s="88">
        <v>-191.11512437871488</v>
      </c>
      <c r="AD13" s="88">
        <v>-123.79904037018974</v>
      </c>
      <c r="AE13" s="88">
        <v>-136.77929722444162</v>
      </c>
      <c r="AF13" s="88">
        <v>-152.78822455981782</v>
      </c>
      <c r="AG13" s="88">
        <v>-245.26885745338006</v>
      </c>
      <c r="AH13" s="81">
        <v>-234.01957167249969</v>
      </c>
      <c r="AI13" s="81">
        <v>-152.6190700700584</v>
      </c>
      <c r="AJ13" s="81">
        <v>-206.45252230446943</v>
      </c>
      <c r="AK13" s="81">
        <v>-347.81214962657521</v>
      </c>
      <c r="AL13" s="81">
        <v>-150.44068301983083</v>
      </c>
      <c r="AM13" s="81">
        <v>-217.83195462321879</v>
      </c>
      <c r="AN13" s="81">
        <v>-206.17</v>
      </c>
      <c r="AO13" s="81">
        <v>-281.74311947861736</v>
      </c>
    </row>
    <row r="14" spans="1:41">
      <c r="A14" s="93" t="s">
        <v>60</v>
      </c>
      <c r="B14" s="81">
        <f t="shared" ref="B14:AF14" si="3">+B8-B9-B10-B11-B13-B12</f>
        <v>-78.445974844075124</v>
      </c>
      <c r="C14" s="81">
        <f t="shared" si="3"/>
        <v>-200.80419600276554</v>
      </c>
      <c r="D14" s="81">
        <f t="shared" si="3"/>
        <v>-75.959689520241341</v>
      </c>
      <c r="E14" s="81">
        <f t="shared" si="3"/>
        <v>-73.435753429588729</v>
      </c>
      <c r="F14" s="81">
        <f t="shared" si="3"/>
        <v>-55.814686399215695</v>
      </c>
      <c r="G14" s="81">
        <f t="shared" si="3"/>
        <v>-82.523071654122873</v>
      </c>
      <c r="H14" s="81">
        <f t="shared" si="3"/>
        <v>-88.100966377832904</v>
      </c>
      <c r="I14" s="81">
        <f t="shared" si="3"/>
        <v>-109.58314210073711</v>
      </c>
      <c r="J14" s="81">
        <f t="shared" si="3"/>
        <v>-90.908111505372233</v>
      </c>
      <c r="K14" s="81">
        <f t="shared" si="3"/>
        <v>-69.733022388571584</v>
      </c>
      <c r="L14" s="81">
        <f t="shared" si="3"/>
        <v>-89.732063431801876</v>
      </c>
      <c r="M14" s="81">
        <f t="shared" si="3"/>
        <v>-137.95972675818476</v>
      </c>
      <c r="N14" s="81">
        <f t="shared" si="3"/>
        <v>-136.25437856643819</v>
      </c>
      <c r="O14" s="81">
        <f t="shared" si="3"/>
        <v>-69.74545538932486</v>
      </c>
      <c r="P14" s="81">
        <f t="shared" si="3"/>
        <v>-55.772026688363567</v>
      </c>
      <c r="Q14" s="81">
        <f t="shared" si="3"/>
        <v>-155.40325642860836</v>
      </c>
      <c r="R14" s="81">
        <f t="shared" si="3"/>
        <v>-36.672692721245546</v>
      </c>
      <c r="S14" s="81">
        <f t="shared" si="3"/>
        <v>-82.537423899251266</v>
      </c>
      <c r="T14" s="81">
        <f t="shared" si="3"/>
        <v>-59.178303498436598</v>
      </c>
      <c r="U14" s="81">
        <f t="shared" si="3"/>
        <v>-154.46814629152706</v>
      </c>
      <c r="V14" s="81">
        <f t="shared" si="3"/>
        <v>-77.079581355169751</v>
      </c>
      <c r="W14" s="81">
        <f t="shared" si="3"/>
        <v>-89.073223940625738</v>
      </c>
      <c r="X14" s="81">
        <f t="shared" si="3"/>
        <v>-75.969730231169251</v>
      </c>
      <c r="Y14" s="81">
        <f t="shared" si="3"/>
        <v>-165.67555292163183</v>
      </c>
      <c r="Z14" s="81">
        <f t="shared" si="3"/>
        <v>-90.568980569596405</v>
      </c>
      <c r="AA14" s="81">
        <f t="shared" si="3"/>
        <v>-69.969454451287717</v>
      </c>
      <c r="AB14" s="81">
        <f t="shared" si="3"/>
        <v>-24.199040659698795</v>
      </c>
      <c r="AC14" s="81">
        <f t="shared" si="3"/>
        <v>-94.140855561971307</v>
      </c>
      <c r="AD14" s="81">
        <f t="shared" si="3"/>
        <v>-93.415750660921958</v>
      </c>
      <c r="AE14" s="81">
        <f t="shared" si="3"/>
        <v>-72.215049454704243</v>
      </c>
      <c r="AF14" s="81">
        <f t="shared" si="3"/>
        <v>-18.092421899944469</v>
      </c>
      <c r="AG14" s="81">
        <f t="shared" ref="AG14:AK14" si="4">+AG8-AG9-AG10-AG11-AG13-AG12</f>
        <v>-75.901650134897025</v>
      </c>
      <c r="AH14" s="81">
        <f t="shared" si="4"/>
        <v>-136.91526873407091</v>
      </c>
      <c r="AI14" s="81">
        <f t="shared" si="4"/>
        <v>-17.873101407553641</v>
      </c>
      <c r="AJ14" s="81">
        <f t="shared" si="4"/>
        <v>-100.87084763541571</v>
      </c>
      <c r="AK14" s="81">
        <f t="shared" si="4"/>
        <v>-229.86597425230542</v>
      </c>
      <c r="AL14" s="81">
        <f>+AL8-AL9-AL10-AL11-AL13-AL12</f>
        <v>-75.500579835844022</v>
      </c>
      <c r="AM14" s="81">
        <f t="shared" ref="AM14:AO14" si="5">+AM8-AM9-AM10-AM11-AM13-AM12</f>
        <v>-103.36145949056781</v>
      </c>
      <c r="AN14" s="81">
        <f t="shared" si="5"/>
        <v>-118.31120752236328</v>
      </c>
      <c r="AO14" s="81">
        <f t="shared" si="5"/>
        <v>-149.90126465816078</v>
      </c>
    </row>
    <row r="15" spans="1:41">
      <c r="A15" s="93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1"/>
      <c r="AI15" s="81"/>
      <c r="AK15" s="258"/>
      <c r="AL15" s="258"/>
    </row>
    <row r="16" spans="1:41">
      <c r="A16" s="82" t="s">
        <v>443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81"/>
      <c r="AI16" s="81"/>
      <c r="AK16" s="258"/>
      <c r="AL16" s="258"/>
    </row>
    <row r="17" spans="1:41">
      <c r="A17" s="97" t="s">
        <v>444</v>
      </c>
      <c r="B17" s="99">
        <v>-15.92</v>
      </c>
      <c r="C17" s="99">
        <v>-3.33</v>
      </c>
      <c r="D17" s="99">
        <v>0.28000000000000003</v>
      </c>
      <c r="E17" s="99">
        <v>-9.08</v>
      </c>
      <c r="F17" s="99">
        <v>-13.464439286893601</v>
      </c>
      <c r="G17" s="99">
        <v>-9.4560669283633203</v>
      </c>
      <c r="H17" s="99">
        <v>-10.280783345013134</v>
      </c>
      <c r="I17" s="99">
        <v>-10.753878562279436</v>
      </c>
      <c r="J17" s="99">
        <v>45.271116019567167</v>
      </c>
      <c r="K17" s="99">
        <v>46.64776707363918</v>
      </c>
      <c r="L17" s="99">
        <v>46.800104161551431</v>
      </c>
      <c r="M17" s="99">
        <v>46.01055018008303</v>
      </c>
      <c r="N17" s="100">
        <v>57.98930771410042</v>
      </c>
      <c r="O17" s="100">
        <v>44.832809048464675</v>
      </c>
      <c r="P17" s="100">
        <v>49.283117242855425</v>
      </c>
      <c r="Q17" s="100">
        <v>44.154714144286416</v>
      </c>
      <c r="R17" s="100">
        <v>62.266475380000379</v>
      </c>
      <c r="S17" s="100">
        <v>62.509823628177699</v>
      </c>
      <c r="T17" s="92">
        <v>71.638238873390037</v>
      </c>
      <c r="U17" s="92">
        <v>62.190852263924853</v>
      </c>
      <c r="V17" s="92">
        <v>45.288957045113492</v>
      </c>
      <c r="W17" s="92">
        <v>54.629637343981408</v>
      </c>
      <c r="X17" s="92">
        <v>50.941459858709862</v>
      </c>
      <c r="Y17" s="92">
        <v>52.354259054511765</v>
      </c>
      <c r="Z17" s="92">
        <v>47.303145317686614</v>
      </c>
      <c r="AA17" s="92">
        <v>60.467694578160099</v>
      </c>
      <c r="AB17" s="92">
        <v>53.433826660411114</v>
      </c>
      <c r="AC17" s="92">
        <v>49.747323375405742</v>
      </c>
      <c r="AD17" s="92">
        <v>48.107255902008944</v>
      </c>
      <c r="AE17" s="92">
        <v>63.964781008514869</v>
      </c>
      <c r="AF17" s="92">
        <v>61.777971801975475</v>
      </c>
      <c r="AG17" s="92">
        <v>51.454334227084772</v>
      </c>
      <c r="AH17" s="81">
        <v>70.547934726833546</v>
      </c>
      <c r="AI17" s="81">
        <v>76.908274932399621</v>
      </c>
      <c r="AJ17" s="81">
        <v>84.607755536437026</v>
      </c>
      <c r="AK17" s="81">
        <v>71.704771765564004</v>
      </c>
      <c r="AL17" s="81">
        <v>47.871647545002475</v>
      </c>
      <c r="AM17" s="81">
        <v>80.17785336239362</v>
      </c>
      <c r="AN17" s="81">
        <v>51.209999999999994</v>
      </c>
      <c r="AO17" s="81">
        <v>71.339361024183091</v>
      </c>
    </row>
    <row r="18" spans="1:41">
      <c r="A18" s="97" t="s">
        <v>445</v>
      </c>
      <c r="B18" s="101">
        <v>-113.8928345540981</v>
      </c>
      <c r="C18" s="101">
        <v>-102.36682940400374</v>
      </c>
      <c r="D18" s="101">
        <v>7.7412830288217265</v>
      </c>
      <c r="E18" s="101">
        <v>1.8194495649674138</v>
      </c>
      <c r="F18" s="101">
        <v>-139.75618899388772</v>
      </c>
      <c r="G18" s="101">
        <v>-159.22653559239646</v>
      </c>
      <c r="H18" s="101">
        <v>-206.68446190877268</v>
      </c>
      <c r="I18" s="101">
        <v>-259.36965540474353</v>
      </c>
      <c r="J18" s="101">
        <v>-131.53023800638385</v>
      </c>
      <c r="K18" s="101">
        <v>-191.97591080340791</v>
      </c>
      <c r="L18" s="101">
        <v>-130.96503247220568</v>
      </c>
      <c r="M18" s="101">
        <v>-149.19041400583367</v>
      </c>
      <c r="N18" s="95">
        <v>-228.26550864348945</v>
      </c>
      <c r="O18" s="95">
        <v>-221.0291764416678</v>
      </c>
      <c r="P18" s="95">
        <v>-235.76921062754792</v>
      </c>
      <c r="Q18" s="95">
        <v>-261.07246934002916</v>
      </c>
      <c r="R18" s="95">
        <v>-55.541065045714284</v>
      </c>
      <c r="S18" s="95">
        <v>-148.66546968585547</v>
      </c>
      <c r="T18" s="92">
        <v>-174.34897210388544</v>
      </c>
      <c r="U18" s="92">
        <v>-351.28305749039941</v>
      </c>
      <c r="V18" s="92">
        <v>-334.93089096748537</v>
      </c>
      <c r="W18" s="92">
        <v>-303.56601798035967</v>
      </c>
      <c r="X18" s="92">
        <v>-459.56251308475987</v>
      </c>
      <c r="Y18" s="92">
        <v>-607.17620263747688</v>
      </c>
      <c r="Z18" s="92">
        <v>-469.97001514550902</v>
      </c>
      <c r="AA18" s="92">
        <v>-300.37386343818071</v>
      </c>
      <c r="AB18" s="92">
        <v>-386.84806785625824</v>
      </c>
      <c r="AC18" s="92">
        <v>-362.45868366770122</v>
      </c>
      <c r="AD18" s="92">
        <v>-384.66933448639799</v>
      </c>
      <c r="AE18" s="92">
        <v>-384.66140023053543</v>
      </c>
      <c r="AF18" s="92">
        <v>-388.59226545123528</v>
      </c>
      <c r="AG18" s="92">
        <v>-477.83272506419183</v>
      </c>
      <c r="AH18" s="81">
        <v>-494.44884328102944</v>
      </c>
      <c r="AI18" s="81">
        <v>-750.76936861634772</v>
      </c>
      <c r="AJ18" s="81">
        <v>-585.39801839361257</v>
      </c>
      <c r="AK18" s="81">
        <v>-370.93220790311841</v>
      </c>
      <c r="AL18" s="81">
        <v>-390.4857557815323</v>
      </c>
      <c r="AM18" s="81">
        <v>-561.82025809595302</v>
      </c>
      <c r="AN18" s="81">
        <v>-776.29</v>
      </c>
      <c r="AO18" s="81">
        <v>-1203.429437052559</v>
      </c>
    </row>
    <row r="19" spans="1:41">
      <c r="A19" s="97" t="s">
        <v>446</v>
      </c>
      <c r="B19" s="101">
        <v>-44.686344167357611</v>
      </c>
      <c r="C19" s="101">
        <v>-57.449279393995702</v>
      </c>
      <c r="D19" s="101">
        <v>-58.814234700216431</v>
      </c>
      <c r="E19" s="101">
        <v>-58.947843644141358</v>
      </c>
      <c r="F19" s="101">
        <v>-57.897566251327362</v>
      </c>
      <c r="G19" s="101">
        <v>-65.149378304927836</v>
      </c>
      <c r="H19" s="101">
        <v>-68.779717244416645</v>
      </c>
      <c r="I19" s="101">
        <v>-72.988060855827825</v>
      </c>
      <c r="J19" s="101">
        <v>-72.130678314762989</v>
      </c>
      <c r="K19" s="101">
        <v>-55.618690288052029</v>
      </c>
      <c r="L19" s="101">
        <v>-73.174053172441575</v>
      </c>
      <c r="M19" s="101">
        <v>-80.733018133994491</v>
      </c>
      <c r="N19" s="95">
        <v>-85.10889684171859</v>
      </c>
      <c r="O19" s="95">
        <v>-97.483791863147758</v>
      </c>
      <c r="P19" s="95">
        <v>-99.105879457151275</v>
      </c>
      <c r="Q19" s="95">
        <v>-98.387472139011834</v>
      </c>
      <c r="R19" s="95">
        <v>-91.076589209734408</v>
      </c>
      <c r="S19" s="95">
        <v>-86.489284013750847</v>
      </c>
      <c r="T19" s="92">
        <v>-81.125928622954802</v>
      </c>
      <c r="U19" s="92">
        <v>-76.567612822569998</v>
      </c>
      <c r="V19" s="92">
        <v>-74.675704443663946</v>
      </c>
      <c r="W19" s="92">
        <v>-74.268721348998824</v>
      </c>
      <c r="X19" s="92">
        <v>-71.90086682013694</v>
      </c>
      <c r="Y19" s="92">
        <v>-59.750461609613069</v>
      </c>
      <c r="Z19" s="92">
        <v>-66.646289329074435</v>
      </c>
      <c r="AA19" s="92">
        <v>-64.860195303351389</v>
      </c>
      <c r="AB19" s="92">
        <v>-63.639945519715639</v>
      </c>
      <c r="AC19" s="92">
        <v>-61.277282193692074</v>
      </c>
      <c r="AD19" s="92">
        <v>-46.141180561344179</v>
      </c>
      <c r="AE19" s="92">
        <v>-62.167510023560986</v>
      </c>
      <c r="AF19" s="92">
        <v>-49.324718106513373</v>
      </c>
      <c r="AG19" s="92">
        <v>-39.445796546404807</v>
      </c>
      <c r="AH19" s="81">
        <v>-36.120592869164433</v>
      </c>
      <c r="AI19" s="81">
        <v>-45.720396130154114</v>
      </c>
      <c r="AJ19" s="81">
        <v>-51.340047969221793</v>
      </c>
      <c r="AK19" s="81">
        <v>-56.230915650833524</v>
      </c>
      <c r="AL19" s="81">
        <v>-85.174028559443371</v>
      </c>
      <c r="AM19" s="81">
        <v>-89.060505029612358</v>
      </c>
      <c r="AN19" s="81">
        <v>-86.56</v>
      </c>
      <c r="AO19" s="81">
        <v>-74.018168008838316</v>
      </c>
    </row>
    <row r="20" spans="1:41">
      <c r="A20" s="97" t="s">
        <v>447</v>
      </c>
      <c r="B20" s="101">
        <v>-80.887418545550844</v>
      </c>
      <c r="C20" s="101">
        <v>-58.810258102658992</v>
      </c>
      <c r="D20" s="101">
        <v>-121.42360769877928</v>
      </c>
      <c r="E20" s="101">
        <v>-197.07338516355918</v>
      </c>
      <c r="F20" s="101">
        <v>-69.727718057748177</v>
      </c>
      <c r="G20" s="101">
        <v>-198.11796557216479</v>
      </c>
      <c r="H20" s="101">
        <v>-95.203619259800647</v>
      </c>
      <c r="I20" s="101">
        <v>-178.28139185357506</v>
      </c>
      <c r="J20" s="101">
        <v>-60.388675834715706</v>
      </c>
      <c r="K20" s="101">
        <v>-175.13144884479414</v>
      </c>
      <c r="L20" s="101">
        <v>-145.2073099247061</v>
      </c>
      <c r="M20" s="101">
        <v>-175.88993493825521</v>
      </c>
      <c r="N20" s="95">
        <v>-46.415478864653821</v>
      </c>
      <c r="O20" s="95">
        <v>-163.33832148409888</v>
      </c>
      <c r="P20" s="95">
        <v>-138.16909061003091</v>
      </c>
      <c r="Q20" s="95">
        <v>-154.10890550923924</v>
      </c>
      <c r="R20" s="95">
        <v>-54.127450745879358</v>
      </c>
      <c r="S20" s="95">
        <v>-148.5075270688634</v>
      </c>
      <c r="T20" s="92">
        <v>-138.16400624048183</v>
      </c>
      <c r="U20" s="92">
        <v>-125.08856606100932</v>
      </c>
      <c r="V20" s="92">
        <v>-46.274017106310353</v>
      </c>
      <c r="W20" s="92">
        <v>-148.69027699138505</v>
      </c>
      <c r="X20" s="92">
        <v>-138.37548656170699</v>
      </c>
      <c r="Y20" s="92">
        <v>-118.75437716973875</v>
      </c>
      <c r="Z20" s="92">
        <v>-28.448239803749473</v>
      </c>
      <c r="AA20" s="92">
        <v>-137.94120747492536</v>
      </c>
      <c r="AB20" s="92">
        <v>-136.27289890625158</v>
      </c>
      <c r="AC20" s="92">
        <v>-159.18055146695121</v>
      </c>
      <c r="AD20" s="92">
        <v>-64.896197555383054</v>
      </c>
      <c r="AE20" s="92">
        <v>-216.92445266691283</v>
      </c>
      <c r="AF20" s="92">
        <v>-149.98367260275967</v>
      </c>
      <c r="AG20" s="92">
        <v>-245.2672181589391</v>
      </c>
      <c r="AH20" s="81">
        <v>-165.44336090528967</v>
      </c>
      <c r="AI20" s="81">
        <v>-145.94189388225513</v>
      </c>
      <c r="AJ20" s="81">
        <v>-197.98636235258863</v>
      </c>
      <c r="AK20" s="81">
        <v>-142.95759609979189</v>
      </c>
      <c r="AL20" s="81">
        <v>-147.77415030978972</v>
      </c>
      <c r="AM20" s="81">
        <v>-124.27047408610295</v>
      </c>
      <c r="AN20" s="81">
        <v>-194.54</v>
      </c>
      <c r="AO20" s="81">
        <v>-136.42539661194297</v>
      </c>
    </row>
    <row r="21" spans="1:41">
      <c r="A21" s="97" t="s">
        <v>448</v>
      </c>
      <c r="B21" s="101">
        <v>0.4015812455704717</v>
      </c>
      <c r="C21" s="101">
        <v>0.4321270022795225</v>
      </c>
      <c r="D21" s="101">
        <v>0.36741287324287897</v>
      </c>
      <c r="E21" s="101">
        <v>0.4032769183669187</v>
      </c>
      <c r="F21" s="101">
        <v>0.39777337652479805</v>
      </c>
      <c r="G21" s="101">
        <v>0.49673435537953009</v>
      </c>
      <c r="H21" s="101">
        <v>0.77871992305662885</v>
      </c>
      <c r="I21" s="101">
        <v>-4.823650911123508</v>
      </c>
      <c r="J21" s="101">
        <v>3.7368816526223068</v>
      </c>
      <c r="K21" s="101">
        <v>3.8237807881061006</v>
      </c>
      <c r="L21" s="101">
        <v>5.0022039876300033</v>
      </c>
      <c r="M21" s="101">
        <v>3.9266056520337758</v>
      </c>
      <c r="N21" s="95">
        <v>10.410487340604204</v>
      </c>
      <c r="O21" s="95">
        <v>9.928701998302639</v>
      </c>
      <c r="P21" s="95">
        <v>7.2165963988868196</v>
      </c>
      <c r="Q21" s="95">
        <v>8.3269434986310706</v>
      </c>
      <c r="R21" s="95">
        <v>6.1469783500000004</v>
      </c>
      <c r="S21" s="95">
        <v>1.6017823499999999</v>
      </c>
      <c r="T21" s="92">
        <v>1.0654133799999999</v>
      </c>
      <c r="U21" s="92">
        <v>1.1167080700000001</v>
      </c>
      <c r="V21" s="92">
        <v>0.55928671102787675</v>
      </c>
      <c r="W21" s="92">
        <v>0.44272400513997467</v>
      </c>
      <c r="X21" s="92">
        <v>0.40701737987225795</v>
      </c>
      <c r="Y21" s="92">
        <v>0.46179174549542557</v>
      </c>
      <c r="Z21" s="92">
        <v>0.31969115928819347</v>
      </c>
      <c r="AA21" s="92">
        <v>0.73140396711604083</v>
      </c>
      <c r="AB21" s="92">
        <v>2.5496998547673715</v>
      </c>
      <c r="AC21" s="92">
        <v>5.272569312446624</v>
      </c>
      <c r="AD21" s="92">
        <v>10.718379156111499</v>
      </c>
      <c r="AE21" s="92">
        <v>9.712391983782263</v>
      </c>
      <c r="AF21" s="92">
        <v>14.103795381567439</v>
      </c>
      <c r="AG21" s="92">
        <v>19.11019050215458</v>
      </c>
      <c r="AH21" s="81">
        <v>20.191712907711665</v>
      </c>
      <c r="AI21" s="81">
        <v>19.915326252640547</v>
      </c>
      <c r="AJ21" s="81">
        <v>15.608170469242349</v>
      </c>
      <c r="AK21" s="81">
        <v>12.845851334996869</v>
      </c>
      <c r="AL21" s="81">
        <v>20.21044856862483</v>
      </c>
      <c r="AM21" s="81">
        <v>16.297835687411066</v>
      </c>
      <c r="AN21" s="81">
        <v>19.670000000000002</v>
      </c>
      <c r="AO21" s="81">
        <v>21.5333850186279</v>
      </c>
    </row>
    <row r="22" spans="1:41">
      <c r="A22" s="98" t="s">
        <v>449</v>
      </c>
      <c r="B22" s="98">
        <v>0</v>
      </c>
      <c r="C22" s="98">
        <v>0</v>
      </c>
      <c r="D22" s="98">
        <v>0</v>
      </c>
      <c r="E22" s="98">
        <v>0</v>
      </c>
      <c r="F22" s="98">
        <v>0</v>
      </c>
      <c r="G22" s="99">
        <v>0</v>
      </c>
      <c r="H22" s="101">
        <v>0</v>
      </c>
      <c r="I22" s="101">
        <v>0</v>
      </c>
      <c r="J22" s="101">
        <v>2.1204412480025017</v>
      </c>
      <c r="K22" s="101">
        <v>5.7260313118671764</v>
      </c>
      <c r="L22" s="101">
        <v>2.9557192568273107</v>
      </c>
      <c r="M22" s="101">
        <v>2.407586588052927</v>
      </c>
      <c r="N22" s="95">
        <v>2.7571544615643653</v>
      </c>
      <c r="O22" s="95">
        <v>2.0684401399227106</v>
      </c>
      <c r="P22" s="95">
        <v>11.806930121407806</v>
      </c>
      <c r="Q22" s="95">
        <v>10.700291188227018</v>
      </c>
      <c r="R22" s="95">
        <v>3.1252244086502063</v>
      </c>
      <c r="S22" s="95">
        <v>2.9848168870394209</v>
      </c>
      <c r="T22" s="92">
        <v>2.6886146534356481</v>
      </c>
      <c r="U22" s="92">
        <v>0.40449638438955482</v>
      </c>
      <c r="V22" s="92">
        <v>0.30695721628309447</v>
      </c>
      <c r="W22" s="92">
        <v>0.77191184191110662</v>
      </c>
      <c r="X22" s="92">
        <v>0.42231608836490497</v>
      </c>
      <c r="Y22" s="92">
        <v>-0.4894331104714027</v>
      </c>
      <c r="Z22" s="92">
        <v>10.081063023500382</v>
      </c>
      <c r="AA22" s="92">
        <v>1.2951528500019978</v>
      </c>
      <c r="AB22" s="92">
        <v>6.5154574241665291</v>
      </c>
      <c r="AC22" s="92">
        <v>10.949025715606419</v>
      </c>
      <c r="AD22" s="92">
        <v>2.473548328396685</v>
      </c>
      <c r="AE22" s="92">
        <v>0.13235974823119878</v>
      </c>
      <c r="AF22" s="92">
        <v>-1.5055877299657647</v>
      </c>
      <c r="AG22" s="92">
        <v>-2.8957454051926543</v>
      </c>
      <c r="AH22" s="81">
        <v>-0.31748461351389656</v>
      </c>
      <c r="AI22" s="81">
        <v>0.11671590977903923</v>
      </c>
      <c r="AJ22" s="81">
        <v>0.33037719837457807</v>
      </c>
      <c r="AK22" s="81">
        <v>7.2697000054757266E-2</v>
      </c>
      <c r="AL22" s="81">
        <v>-0.44868354954277884</v>
      </c>
      <c r="AM22" s="81">
        <v>-0.44868354954277884</v>
      </c>
      <c r="AN22" s="81">
        <v>0.84</v>
      </c>
      <c r="AO22" s="81">
        <v>0.16434637953475095</v>
      </c>
    </row>
    <row r="23" spans="1:41">
      <c r="A23" s="98" t="s">
        <v>450</v>
      </c>
      <c r="B23" s="102">
        <v>-254.98571111201605</v>
      </c>
      <c r="C23" s="102">
        <v>-221.53042158652465</v>
      </c>
      <c r="D23" s="102">
        <v>-171.84194945265554</v>
      </c>
      <c r="E23" s="102">
        <v>-262.88690042966499</v>
      </c>
      <c r="F23" s="102">
        <v>-280.06249628466156</v>
      </c>
      <c r="G23" s="102">
        <v>-430.12735363880716</v>
      </c>
      <c r="H23" s="102">
        <v>-379.11393463819468</v>
      </c>
      <c r="I23" s="102">
        <v>-523.28622454596336</v>
      </c>
      <c r="J23" s="102">
        <v>-212.9211532356706</v>
      </c>
      <c r="K23" s="102">
        <v>-366.52847076264163</v>
      </c>
      <c r="L23" s="102">
        <v>-294.58836816334463</v>
      </c>
      <c r="M23" s="102">
        <v>-353.46862465791355</v>
      </c>
      <c r="N23" s="102">
        <v>-288.63293483359286</v>
      </c>
      <c r="O23" s="102">
        <v>-425.02133860222443</v>
      </c>
      <c r="P23" s="102">
        <v>-404.73753693158005</v>
      </c>
      <c r="Q23" s="102">
        <v>-450.38689815713576</v>
      </c>
      <c r="R23" s="102">
        <v>-129.20642686267746</v>
      </c>
      <c r="S23" s="102">
        <v>-316.56585790325261</v>
      </c>
      <c r="T23" s="102">
        <v>-318.24664006049636</v>
      </c>
      <c r="U23" s="102">
        <v>-489.22717965566432</v>
      </c>
      <c r="V23" s="102">
        <v>-409.72541154503517</v>
      </c>
      <c r="W23" s="102">
        <v>-470.68074312971106</v>
      </c>
      <c r="X23" s="102">
        <v>-618.06807313965669</v>
      </c>
      <c r="Y23" s="92">
        <v>-733.3544237272929</v>
      </c>
      <c r="Z23" s="92">
        <v>-267.44876757977931</v>
      </c>
      <c r="AA23" s="92">
        <v>-306.44017700618292</v>
      </c>
      <c r="AB23" s="92">
        <v>-524.26192834288042</v>
      </c>
      <c r="AC23" s="92">
        <v>-516.94759892488571</v>
      </c>
      <c r="AD23" s="92">
        <v>-434.40752921660817</v>
      </c>
      <c r="AE23" s="92">
        <v>-589.94383018048097</v>
      </c>
      <c r="AF23" s="92">
        <v>-513.52447670693118</v>
      </c>
      <c r="AG23" s="92">
        <v>-694.87696044548898</v>
      </c>
      <c r="AH23" s="102">
        <v>-605.59063403445225</v>
      </c>
      <c r="AI23" s="102">
        <v>-845.49134153393766</v>
      </c>
      <c r="AJ23" s="102">
        <v>-734.17812551136899</v>
      </c>
      <c r="AK23" s="102">
        <v>-485.49739955312828</v>
      </c>
      <c r="AL23" s="102">
        <v>-555.80052208668076</v>
      </c>
      <c r="AM23" s="102">
        <v>-678.46635788820151</v>
      </c>
      <c r="AN23" s="102">
        <v>-985.65</v>
      </c>
      <c r="AO23" s="102">
        <v>-1320.9925686542526</v>
      </c>
    </row>
    <row r="24" spans="1:41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0"/>
      <c r="N24" s="103"/>
      <c r="O24" s="103"/>
      <c r="P24" s="103"/>
      <c r="Q24" s="103"/>
      <c r="R24" s="103"/>
      <c r="S24" s="103"/>
      <c r="T24" s="103"/>
      <c r="U24" s="103"/>
      <c r="V24" s="98"/>
      <c r="W24" s="98"/>
      <c r="X24" s="98"/>
      <c r="Y24" s="92"/>
      <c r="Z24" s="92"/>
      <c r="AA24" s="92"/>
      <c r="AB24" s="92"/>
      <c r="AC24" s="92"/>
      <c r="AD24" s="92"/>
      <c r="AE24" s="92"/>
      <c r="AF24" s="92"/>
      <c r="AG24" s="92"/>
      <c r="AH24" s="81"/>
      <c r="AI24" s="81"/>
      <c r="AK24" s="258"/>
      <c r="AL24" s="258"/>
    </row>
    <row r="25" spans="1:41">
      <c r="A25" s="82" t="s">
        <v>451</v>
      </c>
      <c r="M25" s="91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2"/>
      <c r="Z25" s="92"/>
      <c r="AA25" s="92"/>
      <c r="AB25" s="92"/>
      <c r="AC25" s="92"/>
      <c r="AD25" s="92"/>
      <c r="AE25" s="92"/>
      <c r="AF25" s="92"/>
      <c r="AG25" s="92"/>
      <c r="AH25" s="81"/>
      <c r="AI25" s="81"/>
      <c r="AK25" s="258"/>
      <c r="AL25" s="258"/>
      <c r="AM25" s="81"/>
      <c r="AN25" s="81"/>
      <c r="AO25" s="81"/>
    </row>
    <row r="26" spans="1:41">
      <c r="A26" s="79" t="s">
        <v>452</v>
      </c>
      <c r="B26" s="81">
        <v>-213.56569225469281</v>
      </c>
      <c r="C26" s="81">
        <v>259.6164309927899</v>
      </c>
      <c r="D26" s="81">
        <v>-55.747233606180998</v>
      </c>
      <c r="E26" s="81">
        <v>-93.746431902245604</v>
      </c>
      <c r="F26" s="103">
        <v>-137.01583681360856</v>
      </c>
      <c r="G26" s="103">
        <v>-354.86685901162571</v>
      </c>
      <c r="H26" s="103">
        <v>-439</v>
      </c>
      <c r="I26" s="103">
        <v>-474</v>
      </c>
      <c r="J26" s="103">
        <v>-478.08106166643222</v>
      </c>
      <c r="K26" s="103">
        <v>-531.09752731793674</v>
      </c>
      <c r="L26" s="103">
        <v>-467.82021250076741</v>
      </c>
      <c r="M26" s="103">
        <v>-659.69577151699673</v>
      </c>
      <c r="N26" s="103">
        <v>-481.81947134933449</v>
      </c>
      <c r="O26" s="103">
        <v>-572.09614584350356</v>
      </c>
      <c r="P26" s="103">
        <v>-492.12387768300425</v>
      </c>
      <c r="Q26" s="103">
        <v>-770.32994233978411</v>
      </c>
      <c r="R26" s="103">
        <v>-369.20000000000005</v>
      </c>
      <c r="S26" s="103">
        <v>-555.1</v>
      </c>
      <c r="T26" s="103">
        <v>-311</v>
      </c>
      <c r="U26" s="103">
        <v>-457.9</v>
      </c>
      <c r="V26" s="103">
        <v>-605.84401368124259</v>
      </c>
      <c r="W26" s="103">
        <v>-314.31600172442694</v>
      </c>
      <c r="X26" s="103">
        <v>-532.74506295635206</v>
      </c>
      <c r="Y26" s="103">
        <v>-607.1176896618756</v>
      </c>
      <c r="Z26" s="103">
        <v>-671.66112621956984</v>
      </c>
      <c r="AA26" s="103">
        <v>-123.77049270530252</v>
      </c>
      <c r="AB26" s="103">
        <v>-512.07015265639802</v>
      </c>
      <c r="AC26" s="103">
        <v>-1400.4849931312615</v>
      </c>
      <c r="AD26" s="103">
        <v>-308.05690442338869</v>
      </c>
      <c r="AE26" s="103">
        <v>-540.23296637300473</v>
      </c>
      <c r="AF26" s="103">
        <v>-545.1956225115697</v>
      </c>
      <c r="AG26" s="103">
        <v>-778.15057927541329</v>
      </c>
      <c r="AH26" s="81">
        <v>-674.30187666155643</v>
      </c>
      <c r="AI26" s="81">
        <v>-958.05820311957552</v>
      </c>
      <c r="AJ26" s="81">
        <v>-414.40224069300587</v>
      </c>
      <c r="AK26" s="81">
        <v>-679.94746462774151</v>
      </c>
      <c r="AL26" s="81">
        <v>-430.70329161848889</v>
      </c>
      <c r="AM26" s="81">
        <v>-539.34186521745301</v>
      </c>
      <c r="AN26" s="81">
        <v>-853.41000000000008</v>
      </c>
      <c r="AO26" s="81">
        <v>-792.31835828116198</v>
      </c>
    </row>
    <row r="27" spans="1:41">
      <c r="A27" s="79" t="s">
        <v>453</v>
      </c>
      <c r="B27" s="81">
        <v>-5.4492793986620924</v>
      </c>
      <c r="C27" s="81">
        <v>-504.00111223044843</v>
      </c>
      <c r="D27" s="81">
        <v>-1.1665074218153109</v>
      </c>
      <c r="E27" s="81">
        <v>23.55633177536879</v>
      </c>
      <c r="F27" s="103">
        <v>42.898514831183739</v>
      </c>
      <c r="G27" s="103">
        <v>-63.622375569443598</v>
      </c>
      <c r="H27" s="103">
        <v>-84</v>
      </c>
      <c r="I27" s="103">
        <v>-395</v>
      </c>
      <c r="J27" s="103">
        <v>162.02158076489715</v>
      </c>
      <c r="K27" s="103">
        <v>238.45078006122947</v>
      </c>
      <c r="L27" s="103">
        <v>-12.106416826743018</v>
      </c>
      <c r="M27" s="103">
        <v>-449.18693856483162</v>
      </c>
      <c r="N27" s="103">
        <v>-341.48578551784442</v>
      </c>
      <c r="O27" s="103">
        <v>-18.830315439400216</v>
      </c>
      <c r="P27" s="103">
        <v>-42.038496499715663</v>
      </c>
      <c r="Q27" s="103">
        <v>30.082281805556491</v>
      </c>
      <c r="R27" s="103">
        <v>-41.5</v>
      </c>
      <c r="S27" s="103">
        <v>569.1</v>
      </c>
      <c r="T27" s="103">
        <v>-15.499999999999998</v>
      </c>
      <c r="U27" s="103">
        <v>50.999999999999993</v>
      </c>
      <c r="V27" s="103">
        <v>-84.737969066758851</v>
      </c>
      <c r="W27" s="103">
        <v>146.23758912153258</v>
      </c>
      <c r="X27" s="103">
        <v>-26.792654029386167</v>
      </c>
      <c r="Y27" s="103">
        <v>-9.7751110657032871</v>
      </c>
      <c r="Z27" s="103">
        <v>105.98148675371314</v>
      </c>
      <c r="AA27" s="103">
        <v>29.173970637806704</v>
      </c>
      <c r="AB27" s="103">
        <v>29.56652526066037</v>
      </c>
      <c r="AC27" s="103">
        <v>258.03632729474953</v>
      </c>
      <c r="AD27" s="103">
        <v>-172.76334586931765</v>
      </c>
      <c r="AE27" s="103">
        <v>273.62597534800841</v>
      </c>
      <c r="AF27" s="103">
        <v>229.93554910085439</v>
      </c>
      <c r="AG27" s="103">
        <v>487.05269516860704</v>
      </c>
      <c r="AH27" s="81">
        <v>-6.9803252424764608</v>
      </c>
      <c r="AI27" s="81">
        <v>-198.56962120616581</v>
      </c>
      <c r="AJ27" s="81">
        <v>-14.37216021683909</v>
      </c>
      <c r="AK27" s="81">
        <v>-884.73162161029143</v>
      </c>
      <c r="AL27" s="81">
        <v>-76.24850366300609</v>
      </c>
      <c r="AM27" s="81">
        <v>-52.917011109576201</v>
      </c>
      <c r="AN27" s="81">
        <v>-534.30999999999995</v>
      </c>
      <c r="AO27" s="81">
        <v>-169.19882494573201</v>
      </c>
    </row>
    <row r="28" spans="1:41">
      <c r="A28" s="79" t="s">
        <v>454</v>
      </c>
      <c r="B28" s="81">
        <v>0.13740072066243592</v>
      </c>
      <c r="C28" s="81">
        <v>0.26846426243007276</v>
      </c>
      <c r="D28" s="81">
        <v>-1.5957102967538279</v>
      </c>
      <c r="E28" s="81">
        <v>39.273190953568161</v>
      </c>
      <c r="F28" s="103">
        <v>15.330701347343741</v>
      </c>
      <c r="G28" s="103">
        <v>0.3742367070284871</v>
      </c>
      <c r="H28" s="103">
        <v>1</v>
      </c>
      <c r="I28" s="103">
        <v>0</v>
      </c>
      <c r="J28" s="103">
        <v>-0.49959661183097204</v>
      </c>
      <c r="K28" s="103">
        <v>-40.593052748216188</v>
      </c>
      <c r="L28" s="103">
        <v>27.981843118457004</v>
      </c>
      <c r="M28" s="103">
        <v>0.36375712993951109</v>
      </c>
      <c r="N28" s="103">
        <v>-0.47662853235038993</v>
      </c>
      <c r="O28" s="103">
        <v>2.5346987157212215</v>
      </c>
      <c r="P28" s="103">
        <v>-1.0260177420658065</v>
      </c>
      <c r="Q28" s="103">
        <v>4.8296296012968956</v>
      </c>
      <c r="R28" s="103">
        <v>-0.30000000000000004</v>
      </c>
      <c r="S28" s="103">
        <v>-2.0999999999999996</v>
      </c>
      <c r="T28" s="103">
        <v>-2.2999999999999998</v>
      </c>
      <c r="U28" s="103">
        <v>-0.89999999999999991</v>
      </c>
      <c r="V28" s="103">
        <v>-6.6598804640162772</v>
      </c>
      <c r="W28" s="103">
        <v>4.8612102537300448</v>
      </c>
      <c r="X28" s="103">
        <v>-2.148968423085492</v>
      </c>
      <c r="Y28" s="103">
        <v>-3.6046600697601554</v>
      </c>
      <c r="Z28" s="103">
        <v>-6.5565615069538099</v>
      </c>
      <c r="AA28" s="103">
        <v>-16.999095130001201</v>
      </c>
      <c r="AB28" s="103">
        <v>0.256856301847807</v>
      </c>
      <c r="AC28" s="103">
        <v>-0.5806820147399947</v>
      </c>
      <c r="AD28" s="103">
        <v>-0.36911695061315036</v>
      </c>
      <c r="AE28" s="103">
        <v>-0.71480038785889222</v>
      </c>
      <c r="AF28" s="103">
        <v>-4.6064548366958391E-2</v>
      </c>
      <c r="AG28" s="103">
        <v>-1.0533403779826418</v>
      </c>
      <c r="AH28" s="81">
        <v>8.0929736463553841</v>
      </c>
      <c r="AI28" s="81">
        <v>-8.489340996924037</v>
      </c>
      <c r="AJ28" s="81">
        <v>-7.1282211689124377</v>
      </c>
      <c r="AK28" s="81">
        <v>-5.3201712815327502</v>
      </c>
      <c r="AL28" s="81">
        <v>8.1428651075995102</v>
      </c>
      <c r="AM28" s="81">
        <v>6.9085423372759402</v>
      </c>
      <c r="AN28" s="81">
        <v>-1.02682343759057</v>
      </c>
      <c r="AO28" s="81">
        <v>-6.7832448397634399</v>
      </c>
    </row>
    <row r="29" spans="1:41">
      <c r="A29" s="79" t="s">
        <v>455</v>
      </c>
      <c r="B29" s="81">
        <v>-64.833903310839162</v>
      </c>
      <c r="C29" s="81">
        <v>-11.291628363479504</v>
      </c>
      <c r="D29" s="81">
        <v>-10.021259193738842</v>
      </c>
      <c r="E29" s="81">
        <v>-122.35044950182146</v>
      </c>
      <c r="F29" s="103">
        <v>-27.150429703209056</v>
      </c>
      <c r="G29" s="103">
        <v>170.66886793971906</v>
      </c>
      <c r="H29" s="103">
        <v>92</v>
      </c>
      <c r="I29" s="103">
        <v>-807</v>
      </c>
      <c r="J29" s="103">
        <v>19.032463318635479</v>
      </c>
      <c r="K29" s="103">
        <v>-21.620331391643134</v>
      </c>
      <c r="L29" s="103">
        <v>37.155482883337271</v>
      </c>
      <c r="M29" s="103">
        <v>84.653586458680394</v>
      </c>
      <c r="N29" s="103">
        <v>266.20684087247309</v>
      </c>
      <c r="O29" s="103">
        <v>47.599419447540981</v>
      </c>
      <c r="P29" s="103">
        <v>176.69581124128601</v>
      </c>
      <c r="Q29" s="103">
        <v>-485.3713998419459</v>
      </c>
      <c r="R29" s="103">
        <v>105.10000000000001</v>
      </c>
      <c r="S29" s="103">
        <v>-125.5</v>
      </c>
      <c r="T29" s="103">
        <v>217.3</v>
      </c>
      <c r="U29" s="103">
        <v>-565.79999999999995</v>
      </c>
      <c r="V29" s="103">
        <v>326.83923433511779</v>
      </c>
      <c r="W29" s="103">
        <v>-157.19466863025548</v>
      </c>
      <c r="X29" s="103">
        <v>251.73035919745433</v>
      </c>
      <c r="Y29" s="103">
        <v>-360.94111208854224</v>
      </c>
      <c r="Z29" s="103">
        <v>277.5737089664475</v>
      </c>
      <c r="AA29" s="103">
        <v>-523.26282735865516</v>
      </c>
      <c r="AB29" s="103">
        <v>502.00165687956104</v>
      </c>
      <c r="AC29" s="103">
        <v>405.00066183500974</v>
      </c>
      <c r="AD29" s="103">
        <v>981.69663732996878</v>
      </c>
      <c r="AE29" s="103">
        <v>-291.45937799464707</v>
      </c>
      <c r="AF29" s="103">
        <v>184.76503818775518</v>
      </c>
      <c r="AG29" s="103">
        <v>-995.62948674994959</v>
      </c>
      <c r="AH29" s="81">
        <v>-79.105220817887471</v>
      </c>
      <c r="AI29" s="81">
        <v>996.54569943789306</v>
      </c>
      <c r="AJ29" s="81">
        <v>250.19861403457449</v>
      </c>
      <c r="AK29" s="81">
        <v>-652.98271762359821</v>
      </c>
      <c r="AL29" s="81">
        <v>-96.032978679485524</v>
      </c>
      <c r="AM29" s="81">
        <v>-344.42715257476698</v>
      </c>
      <c r="AN29" s="81">
        <v>725.88</v>
      </c>
      <c r="AO29" s="81">
        <v>-164.88744773059</v>
      </c>
    </row>
    <row r="30" spans="1:41">
      <c r="A30" s="79" t="s">
        <v>456</v>
      </c>
      <c r="B30" s="81">
        <v>-283.7114742435316</v>
      </c>
      <c r="C30" s="81">
        <v>-306.41964533871612</v>
      </c>
      <c r="D30" s="81">
        <v>-68.530710518489286</v>
      </c>
      <c r="E30" s="81">
        <v>-153.2673586751298</v>
      </c>
      <c r="F30" s="103">
        <v>-105.93705033829013</v>
      </c>
      <c r="G30" s="103">
        <v>-247.44612993432168</v>
      </c>
      <c r="H30" s="103">
        <v>-431</v>
      </c>
      <c r="I30" s="103">
        <v>-1677</v>
      </c>
      <c r="J30" s="103">
        <v>-297.52661419473054</v>
      </c>
      <c r="K30" s="103">
        <v>-354.86013139656654</v>
      </c>
      <c r="L30" s="103">
        <v>-414.78930332571622</v>
      </c>
      <c r="M30" s="103">
        <v>-1023.8653664932085</v>
      </c>
      <c r="N30" s="103">
        <v>-557.57504452705621</v>
      </c>
      <c r="O30" s="103">
        <v>-540.79234311964149</v>
      </c>
      <c r="P30" s="103">
        <v>-358.49258068349968</v>
      </c>
      <c r="Q30" s="103">
        <v>-1220.7894307748766</v>
      </c>
      <c r="R30" s="103">
        <v>-305.90000000000003</v>
      </c>
      <c r="S30" s="103">
        <v>-113.30000000000001</v>
      </c>
      <c r="T30" s="103">
        <v>-111.49999999999997</v>
      </c>
      <c r="U30" s="103">
        <v>-973.6</v>
      </c>
      <c r="V30" s="103">
        <v>-370.40262887689988</v>
      </c>
      <c r="W30" s="103">
        <v>-320.41187097941986</v>
      </c>
      <c r="X30" s="103">
        <v>-309.9563262113694</v>
      </c>
      <c r="Y30" s="103">
        <v>-981.43857288588129</v>
      </c>
      <c r="Z30" s="103">
        <v>-294.66249200636287</v>
      </c>
      <c r="AA30" s="103">
        <v>-499.63584140848002</v>
      </c>
      <c r="AB30" s="103">
        <v>19.754885785671235</v>
      </c>
      <c r="AC30" s="103">
        <v>-738.02868601624232</v>
      </c>
      <c r="AD30" s="103">
        <v>500.50727008664933</v>
      </c>
      <c r="AE30" s="103">
        <v>-558.78116940750215</v>
      </c>
      <c r="AF30" s="103">
        <v>-130.54109977132703</v>
      </c>
      <c r="AG30" s="103">
        <v>-1287.7807112347386</v>
      </c>
      <c r="AH30" s="81">
        <v>-752.29444907556501</v>
      </c>
      <c r="AI30" s="81">
        <v>-168.57146588477224</v>
      </c>
      <c r="AJ30" s="81">
        <v>-185.7040080441829</v>
      </c>
      <c r="AK30" s="81">
        <v>-2222.9819751431642</v>
      </c>
      <c r="AL30" s="81">
        <v>-594.84190885338103</v>
      </c>
      <c r="AM30" s="81">
        <v>-929.77748656452002</v>
      </c>
      <c r="AN30" s="81">
        <v>-662.86370863787295</v>
      </c>
      <c r="AO30" s="81">
        <v>-1133.1878757972499</v>
      </c>
    </row>
    <row r="31" spans="1:41"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M31" s="81"/>
      <c r="AN31" s="81"/>
    </row>
    <row r="32" spans="1:41"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4:30"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</row>
    <row r="34" spans="14:30"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4:30"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8" spans="14:30"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</sheetData>
  <customSheetViews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1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5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F5B54-22A9-4DE6-AE3A-CF630092FD54}">
  <sheetPr codeName="Sheet43">
    <tabColor rgb="FF286A6C"/>
  </sheetPr>
  <dimension ref="A1:K64"/>
  <sheetViews>
    <sheetView showGridLines="0" zoomScaleNormal="100" workbookViewId="0">
      <selection activeCell="A4" sqref="A4:E4"/>
    </sheetView>
  </sheetViews>
  <sheetFormatPr defaultRowHeight="15.75"/>
  <cols>
    <col min="1" max="1" width="31.7109375" style="483" customWidth="1"/>
    <col min="2" max="5" width="9.7109375" style="483" bestFit="1" customWidth="1"/>
    <col min="6" max="16384" width="9.140625" style="483"/>
  </cols>
  <sheetData>
    <row r="1" spans="1:11">
      <c r="A1" s="481" t="s">
        <v>457</v>
      </c>
      <c r="B1" s="482"/>
      <c r="C1" s="482"/>
      <c r="D1" s="482"/>
      <c r="E1" s="482"/>
    </row>
    <row r="2" spans="1:11">
      <c r="A2" s="482"/>
      <c r="B2" s="482"/>
      <c r="C2" s="482"/>
      <c r="D2" s="482"/>
      <c r="E2" s="482"/>
    </row>
    <row r="3" spans="1:11" ht="31.5">
      <c r="A3" s="484"/>
      <c r="B3" s="485">
        <v>2024</v>
      </c>
      <c r="C3" s="485">
        <v>2025</v>
      </c>
      <c r="D3" s="485" t="s">
        <v>458</v>
      </c>
      <c r="E3" s="485" t="s">
        <v>459</v>
      </c>
      <c r="G3" s="528"/>
      <c r="H3" s="528"/>
      <c r="I3" s="528"/>
      <c r="J3" s="528"/>
      <c r="K3" s="528"/>
    </row>
    <row r="4" spans="1:11">
      <c r="A4" s="486" t="s">
        <v>460</v>
      </c>
      <c r="B4" s="577">
        <v>15783.36</v>
      </c>
      <c r="C4" s="487">
        <v>15701.47</v>
      </c>
      <c r="D4" s="505">
        <f t="shared" ref="D4:D16" si="0">(C4/B4-1)*100</f>
        <v>-0.51883756057012898</v>
      </c>
      <c r="E4" s="505">
        <f t="shared" ref="E4:E16" si="1">(C4-B4)/$B$4*100</f>
        <v>-0.5188375605701272</v>
      </c>
      <c r="G4" s="528"/>
      <c r="H4" s="528"/>
      <c r="I4" s="528"/>
      <c r="J4" s="528"/>
      <c r="K4" s="528"/>
    </row>
    <row r="5" spans="1:11">
      <c r="A5" s="488" t="s">
        <v>461</v>
      </c>
      <c r="B5" s="489">
        <v>3319.12</v>
      </c>
      <c r="C5" s="490">
        <v>5808.75</v>
      </c>
      <c r="D5" s="508">
        <f t="shared" si="0"/>
        <v>75.008737255658133</v>
      </c>
      <c r="E5" s="508">
        <f t="shared" si="1"/>
        <v>15.773764268191309</v>
      </c>
      <c r="G5" s="528"/>
      <c r="H5" s="528"/>
      <c r="I5" s="528"/>
      <c r="J5" s="528"/>
      <c r="K5" s="528"/>
    </row>
    <row r="6" spans="1:11">
      <c r="A6" s="488" t="s">
        <v>470</v>
      </c>
      <c r="B6" s="490">
        <v>899.39</v>
      </c>
      <c r="C6" s="490">
        <v>1240.96</v>
      </c>
      <c r="D6" s="508">
        <f t="shared" si="0"/>
        <v>37.97796284148145</v>
      </c>
      <c r="E6" s="508">
        <f t="shared" si="1"/>
        <v>2.164114611844373</v>
      </c>
      <c r="G6" s="528"/>
      <c r="H6" s="528"/>
      <c r="I6" s="528"/>
      <c r="J6" s="528"/>
      <c r="K6" s="528"/>
    </row>
    <row r="7" spans="1:11">
      <c r="A7" s="488" t="s">
        <v>466</v>
      </c>
      <c r="B7" s="489">
        <v>183.27</v>
      </c>
      <c r="C7" s="490">
        <v>234.37</v>
      </c>
      <c r="D7" s="508">
        <f t="shared" si="0"/>
        <v>27.88235936050636</v>
      </c>
      <c r="E7" s="508">
        <f t="shared" si="1"/>
        <v>0.32375869269914637</v>
      </c>
      <c r="G7" s="528"/>
      <c r="H7" s="528"/>
      <c r="I7" s="528"/>
      <c r="J7" s="528"/>
      <c r="K7" s="528"/>
    </row>
    <row r="8" spans="1:11">
      <c r="A8" s="488" t="s">
        <v>464</v>
      </c>
      <c r="B8" s="490">
        <v>268.98</v>
      </c>
      <c r="C8" s="490">
        <v>313.11</v>
      </c>
      <c r="D8" s="508">
        <f t="shared" si="0"/>
        <v>16.406424269462416</v>
      </c>
      <c r="E8" s="508">
        <f t="shared" si="1"/>
        <v>0.27959826044644481</v>
      </c>
      <c r="G8" s="528"/>
      <c r="H8" s="528"/>
      <c r="I8" s="528"/>
      <c r="J8" s="528"/>
      <c r="K8" s="528"/>
    </row>
    <row r="9" spans="1:11">
      <c r="A9" s="488" t="s">
        <v>462</v>
      </c>
      <c r="B9" s="490">
        <v>597.57000000000005</v>
      </c>
      <c r="C9" s="490">
        <v>634.47</v>
      </c>
      <c r="D9" s="508">
        <f t="shared" si="0"/>
        <v>6.1750087855815927</v>
      </c>
      <c r="E9" s="508">
        <f t="shared" si="1"/>
        <v>0.23379052369077291</v>
      </c>
      <c r="G9" s="528"/>
      <c r="H9" s="528"/>
      <c r="I9" s="528"/>
      <c r="J9" s="528"/>
      <c r="K9" s="528"/>
    </row>
    <row r="10" spans="1:11">
      <c r="A10" s="488" t="s">
        <v>467</v>
      </c>
      <c r="B10" s="490">
        <v>96.08</v>
      </c>
      <c r="C10" s="490">
        <v>99.54</v>
      </c>
      <c r="D10" s="508">
        <f t="shared" si="0"/>
        <v>3.6011656952539717</v>
      </c>
      <c r="E10" s="508">
        <f t="shared" si="1"/>
        <v>2.1921821462603703E-2</v>
      </c>
      <c r="G10" s="528"/>
      <c r="H10" s="528"/>
      <c r="I10" s="528"/>
      <c r="J10" s="528"/>
      <c r="K10" s="528"/>
    </row>
    <row r="11" spans="1:11">
      <c r="A11" s="488" t="s">
        <v>468</v>
      </c>
      <c r="B11" s="490">
        <v>318.52</v>
      </c>
      <c r="C11" s="490">
        <v>320.89999999999998</v>
      </c>
      <c r="D11" s="508">
        <f t="shared" si="0"/>
        <v>0.74720582694964843</v>
      </c>
      <c r="E11" s="508">
        <f t="shared" si="1"/>
        <v>1.5079171988727338E-2</v>
      </c>
      <c r="G11" s="528"/>
      <c r="H11" s="528"/>
      <c r="I11" s="528"/>
      <c r="J11" s="528"/>
      <c r="K11" s="528"/>
    </row>
    <row r="12" spans="1:11">
      <c r="A12" s="488" t="s">
        <v>465</v>
      </c>
      <c r="B12" s="490">
        <v>372.39</v>
      </c>
      <c r="C12" s="490">
        <v>370.17</v>
      </c>
      <c r="D12" s="508">
        <f t="shared" si="0"/>
        <v>-0.59614919842100322</v>
      </c>
      <c r="E12" s="508">
        <f t="shared" si="1"/>
        <v>-1.406544614074551E-2</v>
      </c>
      <c r="G12" s="528"/>
      <c r="H12" s="528"/>
      <c r="I12" s="528"/>
      <c r="J12" s="528"/>
      <c r="K12" s="528"/>
    </row>
    <row r="13" spans="1:11">
      <c r="A13" s="488" t="s">
        <v>463</v>
      </c>
      <c r="B13" s="490">
        <v>968.36999999999898</v>
      </c>
      <c r="C13" s="490">
        <v>953.3899999999976</v>
      </c>
      <c r="D13" s="508">
        <f t="shared" si="0"/>
        <v>-1.5469293761683489</v>
      </c>
      <c r="E13" s="508">
        <f t="shared" si="1"/>
        <v>-9.4910082517292785E-2</v>
      </c>
      <c r="G13" s="528"/>
      <c r="H13" s="528"/>
      <c r="I13" s="528"/>
      <c r="J13" s="528"/>
      <c r="K13" s="528"/>
    </row>
    <row r="14" spans="1:11">
      <c r="A14" s="488" t="s">
        <v>469</v>
      </c>
      <c r="B14" s="490">
        <v>73.22</v>
      </c>
      <c r="C14" s="490">
        <v>51.29</v>
      </c>
      <c r="D14" s="508">
        <f t="shared" si="0"/>
        <v>-29.950833105708817</v>
      </c>
      <c r="E14" s="508">
        <f t="shared" si="1"/>
        <v>-0.1389437990389879</v>
      </c>
      <c r="G14" s="528"/>
      <c r="H14" s="528"/>
      <c r="I14" s="528"/>
      <c r="J14" s="528"/>
      <c r="K14" s="528"/>
    </row>
    <row r="15" spans="1:11">
      <c r="A15" s="488" t="s">
        <v>471</v>
      </c>
      <c r="B15" s="490">
        <v>151.56</v>
      </c>
      <c r="C15" s="490">
        <v>95</v>
      </c>
      <c r="D15" s="508">
        <f t="shared" si="0"/>
        <v>-37.318553708102399</v>
      </c>
      <c r="E15" s="508">
        <f t="shared" si="1"/>
        <v>-0.35835208726152101</v>
      </c>
      <c r="G15" s="528"/>
      <c r="H15" s="528"/>
      <c r="I15" s="528"/>
      <c r="J15" s="528"/>
      <c r="K15" s="528"/>
    </row>
    <row r="16" spans="1:11">
      <c r="A16" s="491" t="s">
        <v>487</v>
      </c>
      <c r="B16" s="492">
        <v>8534.89</v>
      </c>
      <c r="C16" s="492">
        <v>5579.52</v>
      </c>
      <c r="D16" s="507">
        <f t="shared" si="0"/>
        <v>-34.626925478828653</v>
      </c>
      <c r="E16" s="507">
        <f t="shared" si="1"/>
        <v>-18.72459349593495</v>
      </c>
      <c r="G16" s="528"/>
      <c r="H16" s="528"/>
      <c r="I16" s="528"/>
      <c r="J16" s="528"/>
      <c r="K16" s="528"/>
    </row>
    <row r="17" spans="1:5">
      <c r="A17" s="482"/>
      <c r="B17" s="482"/>
      <c r="C17" s="482"/>
      <c r="D17" s="482"/>
      <c r="E17" s="482"/>
    </row>
    <row r="18" spans="1:5">
      <c r="A18" s="493"/>
      <c r="B18" s="494"/>
      <c r="C18" s="494"/>
      <c r="D18" s="495"/>
      <c r="E18" s="495"/>
    </row>
    <row r="19" spans="1:5">
      <c r="A19" s="481" t="s">
        <v>472</v>
      </c>
      <c r="B19" s="496"/>
      <c r="C19" s="496"/>
      <c r="D19" s="496"/>
      <c r="E19" s="496"/>
    </row>
    <row r="20" spans="1:5" ht="31.5">
      <c r="A20" s="484"/>
      <c r="B20" s="485">
        <v>2024</v>
      </c>
      <c r="C20" s="485">
        <v>2025</v>
      </c>
      <c r="D20" s="485" t="s">
        <v>458</v>
      </c>
      <c r="E20" s="485" t="s">
        <v>459</v>
      </c>
    </row>
    <row r="21" spans="1:5">
      <c r="A21" s="487" t="s">
        <v>473</v>
      </c>
      <c r="B21" s="497">
        <v>11612.49</v>
      </c>
      <c r="C21" s="498">
        <v>11312.11</v>
      </c>
      <c r="D21" s="505">
        <f>(C21/B21-1)*100</f>
        <v>-2.5866975988784402</v>
      </c>
      <c r="E21" s="505">
        <f>(C21-B21)/$B$21*100</f>
        <v>-2.5866975988784424</v>
      </c>
    </row>
    <row r="22" spans="1:5">
      <c r="A22" s="493" t="s">
        <v>474</v>
      </c>
      <c r="B22" s="490">
        <v>3545.92</v>
      </c>
      <c r="C22" s="490">
        <v>3518.5</v>
      </c>
      <c r="D22" s="506">
        <f t="shared" ref="D22:D31" si="2">(C22/B22-1)*100</f>
        <v>-0.77328309719340016</v>
      </c>
      <c r="E22" s="506">
        <f t="shared" ref="E22:E31" si="3">(C22-B22)/$B$21*100</f>
        <v>-0.23612506878369818</v>
      </c>
    </row>
    <row r="23" spans="1:5">
      <c r="A23" s="499" t="s">
        <v>475</v>
      </c>
      <c r="B23" s="490">
        <v>1605.35</v>
      </c>
      <c r="C23" s="490">
        <v>1691.76</v>
      </c>
      <c r="D23" s="506">
        <f t="shared" si="2"/>
        <v>5.3826268414987499</v>
      </c>
      <c r="E23" s="506">
        <f t="shared" si="3"/>
        <v>0.74411258911740796</v>
      </c>
    </row>
    <row r="24" spans="1:5">
      <c r="A24" s="499" t="s">
        <v>476</v>
      </c>
      <c r="B24" s="490">
        <v>1940.54</v>
      </c>
      <c r="C24" s="490">
        <v>1826.78</v>
      </c>
      <c r="D24" s="506">
        <f t="shared" si="2"/>
        <v>-5.8622857555113539</v>
      </c>
      <c r="E24" s="506">
        <f t="shared" si="3"/>
        <v>-0.97963485867372113</v>
      </c>
    </row>
    <row r="25" spans="1:5">
      <c r="A25" s="500" t="s">
        <v>477</v>
      </c>
      <c r="B25" s="490">
        <v>1331.17</v>
      </c>
      <c r="C25" s="490">
        <v>1225.5899999999999</v>
      </c>
      <c r="D25" s="506">
        <f t="shared" si="2"/>
        <v>-7.9313686456275452</v>
      </c>
      <c r="E25" s="506">
        <f t="shared" si="3"/>
        <v>-0.90919346324517947</v>
      </c>
    </row>
    <row r="26" spans="1:5">
      <c r="A26" s="493" t="s">
        <v>478</v>
      </c>
      <c r="B26" s="501">
        <v>4954.6499999999996</v>
      </c>
      <c r="C26" s="490">
        <v>4695.29</v>
      </c>
      <c r="D26" s="506">
        <f t="shared" si="2"/>
        <v>-5.2346785343061475</v>
      </c>
      <c r="E26" s="506">
        <f t="shared" si="3"/>
        <v>-2.2334572516316453</v>
      </c>
    </row>
    <row r="27" spans="1:5">
      <c r="A27" s="493" t="s">
        <v>479</v>
      </c>
      <c r="B27" s="490">
        <v>2162</v>
      </c>
      <c r="C27" s="490">
        <v>2118.34</v>
      </c>
      <c r="D27" s="506">
        <f t="shared" si="2"/>
        <v>-2.0194264569842635</v>
      </c>
      <c r="E27" s="506">
        <f t="shared" si="3"/>
        <v>-0.37597448953669588</v>
      </c>
    </row>
    <row r="28" spans="1:5">
      <c r="A28" s="499" t="s">
        <v>480</v>
      </c>
      <c r="B28" s="490">
        <v>1295.99</v>
      </c>
      <c r="C28" s="490">
        <v>1337.07</v>
      </c>
      <c r="D28" s="506">
        <f t="shared" si="2"/>
        <v>3.1697775445798104</v>
      </c>
      <c r="E28" s="506">
        <f t="shared" si="3"/>
        <v>0.35375703229884314</v>
      </c>
    </row>
    <row r="29" spans="1:5">
      <c r="A29" s="499" t="s">
        <v>481</v>
      </c>
      <c r="B29" s="490">
        <v>866.01</v>
      </c>
      <c r="C29" s="490">
        <v>781.27000000000021</v>
      </c>
      <c r="D29" s="506">
        <f t="shared" si="2"/>
        <v>-9.7851064075472287</v>
      </c>
      <c r="E29" s="506">
        <f t="shared" si="3"/>
        <v>-0.72973152183553902</v>
      </c>
    </row>
    <row r="30" spans="1:5">
      <c r="A30" s="493" t="s">
        <v>482</v>
      </c>
      <c r="B30" s="490">
        <v>932.89</v>
      </c>
      <c r="C30" s="490">
        <v>960.17</v>
      </c>
      <c r="D30" s="506">
        <f t="shared" si="2"/>
        <v>2.9242461597830394</v>
      </c>
      <c r="E30" s="506">
        <f t="shared" si="3"/>
        <v>0.23491947032893007</v>
      </c>
    </row>
    <row r="31" spans="1:5">
      <c r="A31" s="502" t="s">
        <v>102</v>
      </c>
      <c r="B31" s="492">
        <f>+B21-B22-B26-B27-B30</f>
        <v>17.030000000000086</v>
      </c>
      <c r="C31" s="492">
        <f>+C21-C22-C26-C27-C30</f>
        <v>19.810000000000514</v>
      </c>
      <c r="D31" s="507">
        <f t="shared" si="2"/>
        <v>16.324133881388224</v>
      </c>
      <c r="E31" s="507">
        <f t="shared" si="3"/>
        <v>2.3939740744667402E-2</v>
      </c>
    </row>
    <row r="32" spans="1:5">
      <c r="A32" s="503"/>
      <c r="B32" s="295"/>
      <c r="C32" s="503"/>
      <c r="D32" s="503"/>
      <c r="E32" s="503"/>
    </row>
    <row r="34" spans="1:7">
      <c r="A34" s="529" t="s">
        <v>457</v>
      </c>
      <c r="B34" s="530"/>
      <c r="C34" s="530"/>
      <c r="D34" s="530"/>
      <c r="E34" s="530"/>
    </row>
    <row r="35" spans="1:7">
      <c r="A35" s="530"/>
      <c r="B35" s="530"/>
      <c r="C35" s="530"/>
      <c r="D35" s="530"/>
      <c r="E35" s="530"/>
    </row>
    <row r="36" spans="1:7" ht="31.5">
      <c r="A36" s="515"/>
      <c r="B36" s="516" t="s">
        <v>485</v>
      </c>
      <c r="C36" s="516" t="s">
        <v>486</v>
      </c>
      <c r="D36" s="516" t="s">
        <v>458</v>
      </c>
      <c r="E36" s="516" t="s">
        <v>459</v>
      </c>
    </row>
    <row r="37" spans="1:7">
      <c r="A37" s="517" t="s">
        <v>460</v>
      </c>
      <c r="B37" s="518">
        <v>4000.72</v>
      </c>
      <c r="C37" s="519">
        <v>4992.87</v>
      </c>
      <c r="D37" s="520">
        <f t="shared" ref="D37:D49" si="4">(C37/B37-1)*100</f>
        <v>24.799286128496867</v>
      </c>
      <c r="E37" s="520">
        <f t="shared" ref="E37:E49" si="5">(C37-B37)/$B$4*100</f>
        <v>6.2860506254688486</v>
      </c>
    </row>
    <row r="38" spans="1:7">
      <c r="A38" s="521" t="s">
        <v>461</v>
      </c>
      <c r="B38" s="522">
        <v>1054.7</v>
      </c>
      <c r="C38" s="523">
        <v>1864.08</v>
      </c>
      <c r="D38" s="524">
        <f t="shared" si="4"/>
        <v>76.740305300085311</v>
      </c>
      <c r="E38" s="524">
        <f t="shared" si="5"/>
        <v>5.1280589177462836</v>
      </c>
    </row>
    <row r="39" spans="1:7">
      <c r="A39" s="521" t="s">
        <v>470</v>
      </c>
      <c r="B39" s="523">
        <v>228.86</v>
      </c>
      <c r="C39" s="523">
        <v>539.35</v>
      </c>
      <c r="D39" s="524">
        <f t="shared" si="4"/>
        <v>135.66809403128551</v>
      </c>
      <c r="E39" s="524">
        <f t="shared" si="5"/>
        <v>1.9671983658739332</v>
      </c>
    </row>
    <row r="40" spans="1:7">
      <c r="A40" s="521" t="s">
        <v>465</v>
      </c>
      <c r="B40" s="523">
        <v>40.15</v>
      </c>
      <c r="C40" s="523">
        <v>153.83000000000001</v>
      </c>
      <c r="D40" s="524">
        <f t="shared" si="4"/>
        <v>283.13823163138238</v>
      </c>
      <c r="E40" s="524">
        <f t="shared" si="5"/>
        <v>0.7202522149909778</v>
      </c>
    </row>
    <row r="41" spans="1:7">
      <c r="A41" s="521" t="s">
        <v>464</v>
      </c>
      <c r="B41" s="523">
        <v>117.29769999999998</v>
      </c>
      <c r="C41" s="523">
        <v>153.5864</v>
      </c>
      <c r="D41" s="524">
        <f t="shared" si="4"/>
        <v>30.937264754551897</v>
      </c>
      <c r="E41" s="524">
        <f t="shared" si="5"/>
        <v>0.2299174573728282</v>
      </c>
    </row>
    <row r="42" spans="1:7">
      <c r="A42" s="521" t="s">
        <v>462</v>
      </c>
      <c r="B42" s="523">
        <v>150.87</v>
      </c>
      <c r="C42" s="523">
        <v>169</v>
      </c>
      <c r="D42" s="524">
        <f t="shared" si="4"/>
        <v>12.016968250811955</v>
      </c>
      <c r="E42" s="524">
        <f t="shared" si="5"/>
        <v>0.11486781014942316</v>
      </c>
    </row>
    <row r="43" spans="1:7">
      <c r="A43" s="521" t="s">
        <v>467</v>
      </c>
      <c r="B43" s="523">
        <v>28.782</v>
      </c>
      <c r="C43" s="523">
        <v>35.081500000000005</v>
      </c>
      <c r="D43" s="524">
        <f t="shared" si="4"/>
        <v>21.886943228406651</v>
      </c>
      <c r="E43" s="524">
        <f t="shared" si="5"/>
        <v>3.991228737100342E-2</v>
      </c>
    </row>
    <row r="44" spans="1:7">
      <c r="A44" s="521" t="s">
        <v>466</v>
      </c>
      <c r="B44" s="522">
        <v>51.41</v>
      </c>
      <c r="C44" s="523">
        <v>56.99</v>
      </c>
      <c r="D44" s="524">
        <f t="shared" si="4"/>
        <v>10.85391947092007</v>
      </c>
      <c r="E44" s="524">
        <f t="shared" si="5"/>
        <v>3.5353688948360842E-2</v>
      </c>
    </row>
    <row r="45" spans="1:7">
      <c r="A45" s="521" t="s">
        <v>468</v>
      </c>
      <c r="B45" s="523">
        <v>103.7</v>
      </c>
      <c r="C45" s="523">
        <v>97.27</v>
      </c>
      <c r="D45" s="524">
        <f t="shared" si="4"/>
        <v>-6.200578592092576</v>
      </c>
      <c r="E45" s="524">
        <f t="shared" si="5"/>
        <v>-4.0739107515763477E-2</v>
      </c>
    </row>
    <row r="46" spans="1:7">
      <c r="A46" s="521" t="s">
        <v>471</v>
      </c>
      <c r="B46" s="523">
        <v>23.43</v>
      </c>
      <c r="C46" s="523">
        <v>15.86</v>
      </c>
      <c r="D46" s="524">
        <f t="shared" si="4"/>
        <v>-32.309005548442173</v>
      </c>
      <c r="E46" s="524">
        <f t="shared" si="5"/>
        <v>-4.7961904182632853E-2</v>
      </c>
    </row>
    <row r="47" spans="1:7">
      <c r="A47" s="521" t="s">
        <v>463</v>
      </c>
      <c r="B47" s="523">
        <v>166.98579999999856</v>
      </c>
      <c r="C47" s="523">
        <v>152.07546159899903</v>
      </c>
      <c r="D47" s="524">
        <f t="shared" si="4"/>
        <v>-8.929105589217567</v>
      </c>
      <c r="E47" s="524">
        <f t="shared" si="5"/>
        <v>-9.4468721495293367E-2</v>
      </c>
      <c r="G47" s="542"/>
    </row>
    <row r="48" spans="1:7">
      <c r="A48" s="521" t="s">
        <v>469</v>
      </c>
      <c r="B48" s="523">
        <v>73.22</v>
      </c>
      <c r="C48" s="523">
        <v>51.29</v>
      </c>
      <c r="D48" s="524">
        <f t="shared" si="4"/>
        <v>-29.950833105708817</v>
      </c>
      <c r="E48" s="524">
        <f t="shared" si="5"/>
        <v>-0.1389437990389879</v>
      </c>
    </row>
    <row r="49" spans="1:5">
      <c r="A49" s="525" t="s">
        <v>487</v>
      </c>
      <c r="B49" s="526">
        <v>1961.3145000000011</v>
      </c>
      <c r="C49" s="526">
        <v>1704.4566384010009</v>
      </c>
      <c r="D49" s="527">
        <f t="shared" si="4"/>
        <v>-13.096209791902325</v>
      </c>
      <c r="E49" s="527">
        <f t="shared" si="5"/>
        <v>-1.6273965847512835</v>
      </c>
    </row>
    <row r="50" spans="1:5">
      <c r="A50" s="530"/>
      <c r="B50" s="530"/>
      <c r="C50" s="530"/>
      <c r="D50" s="530"/>
      <c r="E50" s="530"/>
    </row>
    <row r="51" spans="1:5">
      <c r="A51" s="531"/>
      <c r="B51" s="532"/>
      <c r="C51" s="532"/>
      <c r="D51" s="533"/>
      <c r="E51" s="533"/>
    </row>
    <row r="52" spans="1:5">
      <c r="A52" s="529" t="s">
        <v>472</v>
      </c>
      <c r="B52" s="534"/>
      <c r="C52" s="534"/>
      <c r="D52" s="534"/>
      <c r="E52" s="534"/>
    </row>
    <row r="53" spans="1:5" ht="31.5">
      <c r="A53" s="515"/>
      <c r="B53" s="516" t="s">
        <v>485</v>
      </c>
      <c r="C53" s="516" t="s">
        <v>486</v>
      </c>
      <c r="D53" s="516" t="s">
        <v>458</v>
      </c>
      <c r="E53" s="516" t="s">
        <v>459</v>
      </c>
    </row>
    <row r="54" spans="1:5">
      <c r="A54" s="519" t="s">
        <v>473</v>
      </c>
      <c r="B54" s="535">
        <v>3004.21</v>
      </c>
      <c r="C54" s="536">
        <v>2778.25</v>
      </c>
      <c r="D54" s="520">
        <f t="shared" ref="D54:D64" si="6">(C54/B54-1)*100</f>
        <v>-7.5214449056490773</v>
      </c>
      <c r="E54" s="520">
        <f t="shared" ref="E54:E64" si="7">(C54-B54)/$B$21*100</f>
        <v>-1.9458359059943218</v>
      </c>
    </row>
    <row r="55" spans="1:5">
      <c r="A55" s="531" t="s">
        <v>474</v>
      </c>
      <c r="B55" s="523">
        <f>B56+B57</f>
        <v>997.61000000000013</v>
      </c>
      <c r="C55" s="523">
        <f>C56+C57</f>
        <v>832.68</v>
      </c>
      <c r="D55" s="524">
        <f t="shared" si="6"/>
        <v>-16.532512705365843</v>
      </c>
      <c r="E55" s="524">
        <f t="shared" si="7"/>
        <v>-1.4202810938911481</v>
      </c>
    </row>
    <row r="56" spans="1:5">
      <c r="A56" s="537" t="s">
        <v>475</v>
      </c>
      <c r="B56" s="523">
        <v>450.41</v>
      </c>
      <c r="C56" s="523">
        <v>467.4</v>
      </c>
      <c r="D56" s="524">
        <f t="shared" si="6"/>
        <v>3.7721187362625086</v>
      </c>
      <c r="E56" s="524">
        <f t="shared" si="7"/>
        <v>0.14630798390353794</v>
      </c>
    </row>
    <row r="57" spans="1:5">
      <c r="A57" s="537" t="s">
        <v>476</v>
      </c>
      <c r="B57" s="523">
        <v>547.20000000000005</v>
      </c>
      <c r="C57" s="523">
        <v>365.28</v>
      </c>
      <c r="D57" s="524">
        <f t="shared" si="6"/>
        <v>-33.245614035087733</v>
      </c>
      <c r="E57" s="524">
        <f t="shared" si="7"/>
        <v>-1.5665890777946854</v>
      </c>
    </row>
    <row r="58" spans="1:5">
      <c r="A58" s="538" t="s">
        <v>477</v>
      </c>
      <c r="B58" s="523">
        <v>358.8</v>
      </c>
      <c r="C58" s="523">
        <v>193.31</v>
      </c>
      <c r="D58" s="524">
        <f t="shared" si="6"/>
        <v>-46.123188405797102</v>
      </c>
      <c r="E58" s="524">
        <f t="shared" si="7"/>
        <v>-1.4251034877102156</v>
      </c>
    </row>
    <row r="59" spans="1:5">
      <c r="A59" s="531" t="s">
        <v>478</v>
      </c>
      <c r="B59" s="539">
        <v>1243.25</v>
      </c>
      <c r="C59" s="523">
        <v>1097.0900000000001</v>
      </c>
      <c r="D59" s="524">
        <f t="shared" si="6"/>
        <v>-11.756283933239487</v>
      </c>
      <c r="E59" s="524">
        <f t="shared" si="7"/>
        <v>-1.2586447867769948</v>
      </c>
    </row>
    <row r="60" spans="1:5">
      <c r="A60" s="531" t="s">
        <v>479</v>
      </c>
      <c r="B60" s="523">
        <f>B61+B62</f>
        <v>539.29</v>
      </c>
      <c r="C60" s="523">
        <f>C61+C62</f>
        <v>568.45000000000005</v>
      </c>
      <c r="D60" s="524">
        <f t="shared" si="6"/>
        <v>5.4071093474753917</v>
      </c>
      <c r="E60" s="524">
        <f t="shared" si="7"/>
        <v>0.25110893529294825</v>
      </c>
    </row>
    <row r="61" spans="1:5">
      <c r="A61" s="537" t="s">
        <v>480</v>
      </c>
      <c r="B61" s="523">
        <v>307.77999999999997</v>
      </c>
      <c r="C61" s="523">
        <v>369.62</v>
      </c>
      <c r="D61" s="524">
        <f t="shared" si="6"/>
        <v>20.092273701994934</v>
      </c>
      <c r="E61" s="524">
        <f t="shared" si="7"/>
        <v>0.53253006030575722</v>
      </c>
    </row>
    <row r="62" spans="1:5">
      <c r="A62" s="537" t="s">
        <v>481</v>
      </c>
      <c r="B62" s="523">
        <v>231.51</v>
      </c>
      <c r="C62" s="523">
        <v>198.83</v>
      </c>
      <c r="D62" s="524">
        <f t="shared" si="6"/>
        <v>-14.116020906224346</v>
      </c>
      <c r="E62" s="524">
        <f t="shared" si="7"/>
        <v>-0.2814211250128093</v>
      </c>
    </row>
    <row r="63" spans="1:5">
      <c r="A63" s="531" t="s">
        <v>482</v>
      </c>
      <c r="B63" s="523">
        <v>219.94</v>
      </c>
      <c r="C63" s="523">
        <v>274.93</v>
      </c>
      <c r="D63" s="524">
        <f t="shared" si="6"/>
        <v>25.002273347276539</v>
      </c>
      <c r="E63" s="524">
        <f t="shared" si="7"/>
        <v>0.47354185019750294</v>
      </c>
    </row>
    <row r="64" spans="1:5">
      <c r="A64" s="540" t="s">
        <v>102</v>
      </c>
      <c r="B64" s="541">
        <v>4.1100000000000003</v>
      </c>
      <c r="C64" s="541">
        <v>5.1100000000000003</v>
      </c>
      <c r="D64" s="527">
        <f t="shared" si="6"/>
        <v>24.330900243308996</v>
      </c>
      <c r="E64" s="527">
        <f t="shared" si="7"/>
        <v>8.6114175340516984E-3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 codeName="Sheet3">
    <tabColor theme="7" tint="0.39997558519241921"/>
  </sheetPr>
  <dimension ref="A1:Q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2" sqref="G22"/>
    </sheetView>
  </sheetViews>
  <sheetFormatPr defaultColWidth="8.85546875" defaultRowHeight="15"/>
  <cols>
    <col min="1" max="1" width="29" style="292" bestFit="1" customWidth="1"/>
    <col min="2" max="16" width="8.85546875" style="292"/>
    <col min="17" max="17" width="8.85546875" style="292" customWidth="1"/>
    <col min="18" max="16384" width="8.85546875" style="292"/>
  </cols>
  <sheetData>
    <row r="1" spans="1:17">
      <c r="B1" s="292">
        <v>2024</v>
      </c>
      <c r="F1" s="292">
        <v>2025</v>
      </c>
      <c r="J1" s="292">
        <v>2026</v>
      </c>
      <c r="N1" s="292">
        <v>2027</v>
      </c>
    </row>
    <row r="2" spans="1:17">
      <c r="B2" s="292" t="s">
        <v>4</v>
      </c>
      <c r="C2" s="292" t="s">
        <v>1</v>
      </c>
      <c r="D2" s="292" t="s">
        <v>2</v>
      </c>
      <c r="E2" s="670" t="s">
        <v>3</v>
      </c>
      <c r="F2" s="292" t="s">
        <v>4</v>
      </c>
      <c r="G2" s="292" t="s">
        <v>1</v>
      </c>
      <c r="H2" s="292" t="s">
        <v>2</v>
      </c>
      <c r="I2" s="670" t="s">
        <v>3</v>
      </c>
      <c r="J2" s="292" t="s">
        <v>4</v>
      </c>
      <c r="K2" s="292" t="s">
        <v>1</v>
      </c>
      <c r="L2" s="292" t="s">
        <v>2</v>
      </c>
      <c r="M2" s="670" t="s">
        <v>3</v>
      </c>
      <c r="N2" s="292" t="s">
        <v>4</v>
      </c>
      <c r="O2" s="292" t="s">
        <v>1</v>
      </c>
      <c r="P2" s="292" t="s">
        <v>2</v>
      </c>
      <c r="Q2" s="670" t="s">
        <v>3</v>
      </c>
    </row>
    <row r="3" spans="1:17">
      <c r="A3" s="292" t="s">
        <v>28</v>
      </c>
      <c r="B3" s="442">
        <v>6.3835283100000001E-2</v>
      </c>
      <c r="C3" s="442">
        <v>5.1361908400000003E-2</v>
      </c>
      <c r="D3" s="442">
        <v>5.8514830499999997E-2</v>
      </c>
      <c r="E3" s="671">
        <v>7.4499522499999998E-2</v>
      </c>
      <c r="F3" s="442">
        <v>9.1287619899999992E-2</v>
      </c>
      <c r="G3" s="442">
        <v>8.36605453E-2</v>
      </c>
      <c r="H3" s="442">
        <v>8.77475375E-2</v>
      </c>
      <c r="I3" s="671">
        <v>8.08325513E-2</v>
      </c>
      <c r="J3" s="664">
        <v>5.7641939000000003E-2</v>
      </c>
      <c r="K3" s="664">
        <v>5.3626270500000003E-2</v>
      </c>
      <c r="L3" s="664">
        <v>3.5800117100000001E-2</v>
      </c>
      <c r="M3" s="665">
        <v>1.8202609500000001E-2</v>
      </c>
      <c r="N3" s="664">
        <v>2.0106878599999999E-2</v>
      </c>
      <c r="O3" s="664">
        <v>1.9478218700000001E-2</v>
      </c>
      <c r="P3" s="664">
        <v>1.9067430199999999E-2</v>
      </c>
      <c r="Q3" s="665">
        <v>1.87420139E-2</v>
      </c>
    </row>
    <row r="4" spans="1:17">
      <c r="B4" s="442">
        <v>0</v>
      </c>
      <c r="C4" s="442">
        <v>0</v>
      </c>
      <c r="D4" s="442">
        <v>0</v>
      </c>
      <c r="E4" s="671">
        <v>0</v>
      </c>
      <c r="F4" s="442">
        <v>0</v>
      </c>
      <c r="G4" s="442">
        <v>0</v>
      </c>
      <c r="H4" s="442">
        <v>0</v>
      </c>
      <c r="I4" s="671">
        <v>0</v>
      </c>
      <c r="J4" s="666">
        <v>1.1775028500000007E-2</v>
      </c>
      <c r="K4" s="666">
        <v>2.3409045700000002E-2</v>
      </c>
      <c r="L4" s="666">
        <v>3.5481297607000001E-2</v>
      </c>
      <c r="M4" s="665">
        <v>4.7315999800000001E-2</v>
      </c>
      <c r="N4" s="666">
        <v>4.8670987799999996E-2</v>
      </c>
      <c r="O4" s="666">
        <v>4.9242134800000004E-2</v>
      </c>
      <c r="P4" s="666">
        <v>4.7952278399999999E-2</v>
      </c>
      <c r="Q4" s="665">
        <v>4.5472771600000003E-2</v>
      </c>
    </row>
    <row r="5" spans="1:17">
      <c r="B5" s="442">
        <v>0</v>
      </c>
      <c r="C5" s="442">
        <v>0</v>
      </c>
      <c r="D5" s="442">
        <v>0</v>
      </c>
      <c r="E5" s="671">
        <v>0</v>
      </c>
      <c r="F5" s="442">
        <v>0</v>
      </c>
      <c r="G5" s="442">
        <v>0</v>
      </c>
      <c r="H5" s="442">
        <v>0</v>
      </c>
      <c r="I5" s="671">
        <v>0</v>
      </c>
      <c r="J5" s="666">
        <v>6.7481170999999923E-3</v>
      </c>
      <c r="K5" s="666">
        <v>1.3534368799999988E-2</v>
      </c>
      <c r="L5" s="666">
        <v>2.0713954299999997E-2</v>
      </c>
      <c r="M5" s="665">
        <v>2.7899279899999997E-2</v>
      </c>
      <c r="N5" s="666">
        <v>2.8727460200000002E-2</v>
      </c>
      <c r="O5" s="666">
        <v>2.9078640699999998E-2</v>
      </c>
      <c r="P5" s="666">
        <v>2.8288013000000001E-2</v>
      </c>
      <c r="Q5" s="665">
        <v>2.6772216500000001E-2</v>
      </c>
    </row>
    <row r="6" spans="1:17">
      <c r="B6" s="442">
        <v>0</v>
      </c>
      <c r="C6" s="442">
        <v>0</v>
      </c>
      <c r="D6" s="442">
        <v>0</v>
      </c>
      <c r="E6" s="671">
        <v>0</v>
      </c>
      <c r="F6" s="442">
        <v>0</v>
      </c>
      <c r="G6" s="442">
        <v>0</v>
      </c>
      <c r="H6" s="442">
        <v>0</v>
      </c>
      <c r="I6" s="671">
        <v>0</v>
      </c>
      <c r="J6" s="666">
        <v>5.731926200000001E-3</v>
      </c>
      <c r="K6" s="666">
        <v>1.1564320100000011E-2</v>
      </c>
      <c r="L6" s="666">
        <v>1.7814036800000009E-2</v>
      </c>
      <c r="M6" s="665">
        <v>2.4153872100000001E-2</v>
      </c>
      <c r="N6" s="666">
        <v>2.4887841300000005E-2</v>
      </c>
      <c r="O6" s="666">
        <v>2.5200254300000002E-2</v>
      </c>
      <c r="P6" s="666">
        <v>2.4498287600000002E-2</v>
      </c>
      <c r="Q6" s="665">
        <v>2.3154809899999997E-2</v>
      </c>
    </row>
    <row r="7" spans="1:17">
      <c r="B7" s="442">
        <v>0</v>
      </c>
      <c r="C7" s="442">
        <v>0</v>
      </c>
      <c r="D7" s="442">
        <v>0</v>
      </c>
      <c r="E7" s="671">
        <v>0</v>
      </c>
      <c r="F7" s="442">
        <v>0</v>
      </c>
      <c r="G7" s="442">
        <v>0</v>
      </c>
      <c r="H7" s="442">
        <v>0</v>
      </c>
      <c r="I7" s="671">
        <v>0</v>
      </c>
      <c r="J7" s="666">
        <v>5.7627935000000019E-3</v>
      </c>
      <c r="K7" s="666">
        <v>1.1689637199999992E-2</v>
      </c>
      <c r="L7" s="666">
        <v>1.811440189999998E-2</v>
      </c>
      <c r="M7" s="665">
        <v>2.4711570699999991E-2</v>
      </c>
      <c r="N7" s="666">
        <v>2.5478406100000003E-2</v>
      </c>
      <c r="O7" s="666">
        <v>2.5805898899999999E-2</v>
      </c>
      <c r="P7" s="666">
        <v>2.5071317699999998E-2</v>
      </c>
      <c r="Q7" s="665">
        <v>2.3667615199999992E-2</v>
      </c>
    </row>
    <row r="8" spans="1:17">
      <c r="B8" s="442">
        <v>0</v>
      </c>
      <c r="C8" s="442">
        <v>0</v>
      </c>
      <c r="D8" s="442">
        <v>0</v>
      </c>
      <c r="E8" s="671">
        <v>0</v>
      </c>
      <c r="F8" s="442">
        <v>0</v>
      </c>
      <c r="G8" s="442">
        <v>0</v>
      </c>
      <c r="H8" s="442">
        <v>0</v>
      </c>
      <c r="I8" s="671">
        <v>0</v>
      </c>
      <c r="J8" s="666">
        <v>6.8645125999999973E-3</v>
      </c>
      <c r="K8" s="666">
        <v>1.4006933400000005E-2</v>
      </c>
      <c r="L8" s="666">
        <v>2.1846689900000008E-2</v>
      </c>
      <c r="M8" s="665">
        <v>3.0002672800000019E-2</v>
      </c>
      <c r="N8" s="666">
        <v>3.0954835799999983E-2</v>
      </c>
      <c r="O8" s="666">
        <v>3.1362904400000002E-2</v>
      </c>
      <c r="P8" s="666">
        <v>3.0449241500000002E-2</v>
      </c>
      <c r="Q8" s="665">
        <v>2.8706260500000011E-2</v>
      </c>
    </row>
    <row r="9" spans="1:17">
      <c r="B9" s="442">
        <v>0</v>
      </c>
      <c r="C9" s="442">
        <v>0</v>
      </c>
      <c r="D9" s="442">
        <v>0</v>
      </c>
      <c r="E9" s="671">
        <v>0</v>
      </c>
      <c r="F9" s="442">
        <v>0</v>
      </c>
      <c r="G9" s="442">
        <v>0</v>
      </c>
      <c r="H9" s="442">
        <v>0</v>
      </c>
      <c r="I9" s="671">
        <v>0</v>
      </c>
      <c r="J9" s="666">
        <v>1.2190273599999996E-2</v>
      </c>
      <c r="K9" s="666">
        <v>2.5095148999999997E-2</v>
      </c>
      <c r="L9" s="666">
        <v>3.9523825999999998E-2</v>
      </c>
      <c r="M9" s="665">
        <v>5.4825229000000017E-2</v>
      </c>
      <c r="N9" s="666">
        <v>5.6623171000000028E-2</v>
      </c>
      <c r="O9" s="666">
        <v>5.7397583000000002E-2</v>
      </c>
      <c r="P9" s="666">
        <v>5.566813100000001E-2</v>
      </c>
      <c r="Q9" s="665">
        <v>5.2377004999999976E-2</v>
      </c>
    </row>
    <row r="10" spans="1:17">
      <c r="B10" s="442">
        <v>6.3835283100000001E-2</v>
      </c>
      <c r="C10" s="442">
        <v>5.1361908400000003E-2</v>
      </c>
      <c r="D10" s="442">
        <v>5.8514830499999997E-2</v>
      </c>
      <c r="E10" s="671">
        <v>7.4499522499999998E-2</v>
      </c>
      <c r="F10" s="442">
        <v>9.1287619899999992E-2</v>
      </c>
      <c r="G10" s="442">
        <v>8.36605453E-2</v>
      </c>
      <c r="H10" s="442">
        <v>8.7591689E-2</v>
      </c>
      <c r="I10" s="671">
        <v>8.1116933099999997E-2</v>
      </c>
      <c r="J10" s="667">
        <v>7.0121982299999996E-2</v>
      </c>
      <c r="K10" s="667">
        <v>7.8724959400000002E-2</v>
      </c>
      <c r="L10" s="667">
        <v>7.4328108200000007E-2</v>
      </c>
      <c r="M10" s="668">
        <v>7.02557615E-2</v>
      </c>
      <c r="N10" s="667">
        <v>7.3722180100000007E-2</v>
      </c>
      <c r="O10" s="667">
        <v>7.3757113700000002E-2</v>
      </c>
      <c r="P10" s="667">
        <v>7.1853730800000001E-2</v>
      </c>
      <c r="Q10" s="668">
        <v>6.8669040299999998E-2</v>
      </c>
    </row>
    <row r="11" spans="1:17">
      <c r="A11" s="672" t="s">
        <v>29</v>
      </c>
      <c r="B11" s="673">
        <v>6.3835283100000001E-2</v>
      </c>
      <c r="C11" s="673">
        <v>5.1361908400000003E-2</v>
      </c>
      <c r="D11" s="673">
        <v>5.8514830499999997E-2</v>
      </c>
      <c r="E11" s="674">
        <v>7.4499522499999998E-2</v>
      </c>
      <c r="F11" s="673">
        <v>9.1287619899999992E-2</v>
      </c>
      <c r="G11" s="673">
        <v>8.36605453E-2</v>
      </c>
      <c r="H11" s="673">
        <v>8.6503450999999995E-2</v>
      </c>
      <c r="I11" s="674">
        <v>8.3121847050000003E-2</v>
      </c>
      <c r="J11" s="673">
        <v>7.0561480560000001E-2</v>
      </c>
      <c r="K11" s="673">
        <v>0.10073772460000001</v>
      </c>
      <c r="L11" s="673">
        <v>0.11184343870000001</v>
      </c>
      <c r="M11" s="674">
        <v>0.12784681894</v>
      </c>
      <c r="N11" s="673">
        <v>0.13841150662000001</v>
      </c>
      <c r="O11" s="673">
        <v>0.11957192210000001</v>
      </c>
      <c r="P11" s="673">
        <v>0.10364387077999999</v>
      </c>
      <c r="Q11" s="674">
        <v>8.6760080980000001E-2</v>
      </c>
    </row>
    <row r="12" spans="1:17">
      <c r="A12" s="675" t="s">
        <v>30</v>
      </c>
      <c r="B12" s="676">
        <v>6.3835283100000001E-2</v>
      </c>
      <c r="C12" s="676">
        <v>5.1361908400000003E-2</v>
      </c>
      <c r="D12" s="676">
        <v>5.8514830499999997E-2</v>
      </c>
      <c r="E12" s="677">
        <v>7.4499522499999998E-2</v>
      </c>
      <c r="F12" s="676">
        <v>9.1287619899999992E-2</v>
      </c>
      <c r="G12" s="676">
        <v>8.36605453E-2</v>
      </c>
      <c r="H12" s="676">
        <v>8.6503450999999995E-2</v>
      </c>
      <c r="I12" s="677">
        <v>8.19998589E-2</v>
      </c>
      <c r="J12" s="676">
        <v>7.0121988600000004E-2</v>
      </c>
      <c r="K12" s="676">
        <v>7.8012556100000005E-2</v>
      </c>
      <c r="L12" s="676">
        <v>7.231839629999999E-2</v>
      </c>
      <c r="M12" s="677">
        <v>6.6531602000000009E-2</v>
      </c>
      <c r="N12" s="676">
        <v>6.8020889700000003E-2</v>
      </c>
      <c r="O12" s="676">
        <v>6.6679913500000007E-2</v>
      </c>
      <c r="P12" s="676">
        <v>6.3984752000000006E-2</v>
      </c>
      <c r="Q12" s="677">
        <v>6.0542457900000006E-2</v>
      </c>
    </row>
    <row r="13" spans="1:17" s="669" customFormat="1">
      <c r="A13" s="678" t="s">
        <v>31</v>
      </c>
      <c r="B13" s="679">
        <v>6.3835283100000001E-2</v>
      </c>
      <c r="C13" s="679">
        <v>5.1361908400000003E-2</v>
      </c>
      <c r="D13" s="679">
        <v>5.8514830499999997E-2</v>
      </c>
      <c r="E13" s="680">
        <v>7.4499522499999998E-2</v>
      </c>
      <c r="F13" s="679">
        <v>9.1287619899999992E-2</v>
      </c>
      <c r="G13" s="679">
        <v>8.36605453E-2</v>
      </c>
      <c r="H13" s="679">
        <v>8.6999999999999994E-2</v>
      </c>
      <c r="I13" s="680">
        <v>8.3000000000000004E-2</v>
      </c>
      <c r="J13" s="681">
        <v>7.0121982299999996E-2</v>
      </c>
      <c r="K13" s="681">
        <v>7.8724959400000002E-2</v>
      </c>
      <c r="L13" s="681">
        <v>7.4328108200000007E-2</v>
      </c>
      <c r="M13" s="682">
        <v>7.02557615E-2</v>
      </c>
      <c r="N13" s="681">
        <v>7.3722180100000007E-2</v>
      </c>
      <c r="O13" s="681">
        <v>7.3757113700000002E-2</v>
      </c>
      <c r="P13" s="681">
        <v>7.1853730800000001E-2</v>
      </c>
      <c r="Q13" s="682">
        <v>6.8669040299999998E-2</v>
      </c>
    </row>
    <row r="14" spans="1:17">
      <c r="A14" s="683" t="s">
        <v>12</v>
      </c>
      <c r="B14" s="684">
        <v>0.06</v>
      </c>
      <c r="C14" s="684">
        <v>0.06</v>
      </c>
      <c r="D14" s="684">
        <v>0.06</v>
      </c>
      <c r="E14" s="685">
        <v>0.06</v>
      </c>
      <c r="F14" s="684">
        <v>0.06</v>
      </c>
      <c r="G14" s="684">
        <v>0.06</v>
      </c>
      <c r="H14" s="684">
        <v>0.06</v>
      </c>
      <c r="I14" s="685">
        <v>0.06</v>
      </c>
      <c r="J14" s="684">
        <v>0.06</v>
      </c>
      <c r="K14" s="684">
        <v>0.06</v>
      </c>
      <c r="L14" s="684">
        <v>0.06</v>
      </c>
      <c r="M14" s="685">
        <v>0.06</v>
      </c>
      <c r="N14" s="684">
        <v>0.05</v>
      </c>
      <c r="O14" s="684">
        <v>0.05</v>
      </c>
      <c r="P14" s="684">
        <v>0.05</v>
      </c>
      <c r="Q14" s="685">
        <v>0.05</v>
      </c>
    </row>
    <row r="15" spans="1:17">
      <c r="B15" s="686">
        <v>0.04</v>
      </c>
      <c r="C15" s="686">
        <v>0.04</v>
      </c>
      <c r="D15" s="686">
        <v>0.04</v>
      </c>
      <c r="E15" s="671">
        <v>0.04</v>
      </c>
      <c r="F15" s="686">
        <v>0.04</v>
      </c>
      <c r="G15" s="686">
        <v>0.04</v>
      </c>
      <c r="H15" s="686">
        <v>0.04</v>
      </c>
      <c r="I15" s="671">
        <v>0.04</v>
      </c>
      <c r="J15" s="686">
        <v>0.04</v>
      </c>
      <c r="K15" s="686">
        <v>0.04</v>
      </c>
      <c r="L15" s="686">
        <v>0.04</v>
      </c>
      <c r="M15" s="671">
        <v>0.04</v>
      </c>
      <c r="N15" s="686">
        <v>0.03</v>
      </c>
      <c r="O15" s="686">
        <v>0.03</v>
      </c>
      <c r="P15" s="686">
        <v>0.03</v>
      </c>
      <c r="Q15" s="671">
        <v>0.03</v>
      </c>
    </row>
    <row r="16" spans="1:17">
      <c r="A16" s="687"/>
      <c r="B16" s="688">
        <v>0.08</v>
      </c>
      <c r="C16" s="688">
        <v>0.08</v>
      </c>
      <c r="D16" s="688">
        <v>0.08</v>
      </c>
      <c r="E16" s="689">
        <v>0.08</v>
      </c>
      <c r="F16" s="688">
        <v>0.08</v>
      </c>
      <c r="G16" s="688">
        <v>0.08</v>
      </c>
      <c r="H16" s="688">
        <v>0.08</v>
      </c>
      <c r="I16" s="689">
        <v>0.08</v>
      </c>
      <c r="J16" s="688">
        <v>0.08</v>
      </c>
      <c r="K16" s="688">
        <v>0.08</v>
      </c>
      <c r="L16" s="688">
        <v>0.08</v>
      </c>
      <c r="M16" s="689">
        <v>0.08</v>
      </c>
      <c r="N16" s="688">
        <v>7.0000000000000007E-2</v>
      </c>
      <c r="O16" s="688">
        <v>7.0000000000000007E-2</v>
      </c>
      <c r="P16" s="688">
        <v>7.0000000000000007E-2</v>
      </c>
      <c r="Q16" s="689">
        <v>7.0000000000000007E-2</v>
      </c>
    </row>
    <row r="20" spans="2:17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</row>
    <row r="21" spans="2:17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</row>
    <row r="22" spans="2:17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B32"/>
  <sheetViews>
    <sheetView zoomScale="85" zoomScaleNormal="85" workbookViewId="0">
      <pane xSplit="4" ySplit="2" topLeftCell="E15" activePane="bottomRight" state="frozen"/>
      <selection pane="topRight" activeCell="A13" sqref="A13"/>
      <selection pane="bottomLeft" activeCell="A13" sqref="A13"/>
      <selection pane="bottomRight" activeCell="J28" sqref="E15:J28"/>
    </sheetView>
  </sheetViews>
  <sheetFormatPr defaultColWidth="8.42578125" defaultRowHeight="15"/>
  <cols>
    <col min="1" max="1" width="6.42578125" style="116" customWidth="1"/>
    <col min="2" max="2" width="4.42578125" style="116" customWidth="1"/>
    <col min="3" max="3" width="6.42578125" style="116" customWidth="1"/>
    <col min="4" max="4" width="3.42578125" style="116" customWidth="1"/>
    <col min="5" max="17" width="11.28515625" style="150" customWidth="1"/>
    <col min="18" max="18" width="11.28515625" style="152" customWidth="1"/>
    <col min="19" max="21" width="11.28515625" style="150" customWidth="1"/>
    <col min="22" max="22" width="13.7109375" style="150" customWidth="1"/>
    <col min="23" max="23" width="11.28515625" style="150" customWidth="1"/>
    <col min="24" max="24" width="21.140625" style="150" bestFit="1" customWidth="1"/>
    <col min="25" max="16384" width="8.42578125" style="116"/>
  </cols>
  <sheetData>
    <row r="1" spans="1:54" s="155" customFormat="1" ht="67.5" customHeight="1">
      <c r="G1" s="693" t="s">
        <v>13</v>
      </c>
      <c r="H1" s="693"/>
      <c r="I1" s="151"/>
      <c r="J1" s="151"/>
      <c r="K1" s="151"/>
      <c r="L1" s="151"/>
      <c r="M1" s="151"/>
      <c r="N1" s="151"/>
      <c r="O1" s="151"/>
      <c r="P1" s="151"/>
      <c r="Q1" s="151"/>
      <c r="R1" s="156"/>
      <c r="S1" s="151"/>
      <c r="T1" s="151"/>
      <c r="U1" s="151"/>
      <c r="V1" s="694" t="s">
        <v>14</v>
      </c>
      <c r="W1" s="694"/>
      <c r="X1" s="694"/>
      <c r="Y1" s="694"/>
      <c r="Z1" s="157"/>
      <c r="AA1" s="157"/>
      <c r="AB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Q1" s="157"/>
      <c r="AR1" s="157"/>
      <c r="AS1" s="157"/>
      <c r="AT1" s="157"/>
      <c r="AU1" s="157"/>
      <c r="AV1" s="157"/>
      <c r="AW1" s="157"/>
      <c r="AY1" s="157"/>
      <c r="AZ1" s="157"/>
      <c r="BA1" s="157"/>
    </row>
    <row r="2" spans="1:54" s="158" customFormat="1" ht="65.25" customHeight="1">
      <c r="E2" s="159" t="s">
        <v>12</v>
      </c>
      <c r="F2" s="159" t="s">
        <v>15</v>
      </c>
      <c r="G2" s="159" t="s">
        <v>16</v>
      </c>
      <c r="H2" s="159" t="s">
        <v>17</v>
      </c>
      <c r="I2" s="159" t="s">
        <v>18</v>
      </c>
      <c r="J2" s="159" t="s">
        <v>19</v>
      </c>
      <c r="K2" s="159"/>
      <c r="L2" s="159"/>
      <c r="M2" s="159"/>
      <c r="N2" s="159"/>
      <c r="O2" s="159"/>
      <c r="P2" s="159"/>
      <c r="Q2" s="159"/>
      <c r="S2" s="159"/>
      <c r="T2" s="159" t="s">
        <v>20</v>
      </c>
      <c r="U2" s="159" t="s">
        <v>21</v>
      </c>
      <c r="V2" s="159" t="s">
        <v>22</v>
      </c>
      <c r="W2" s="159" t="s">
        <v>23</v>
      </c>
      <c r="X2" s="159" t="s">
        <v>24</v>
      </c>
      <c r="Y2" s="159" t="s">
        <v>25</v>
      </c>
      <c r="Z2" s="159" t="s">
        <v>26</v>
      </c>
      <c r="AA2" s="159" t="s">
        <v>27</v>
      </c>
      <c r="AB2" s="159" t="s">
        <v>15</v>
      </c>
      <c r="AG2" s="160"/>
      <c r="AO2" s="160"/>
      <c r="AU2" s="160"/>
      <c r="AV2" s="160"/>
      <c r="AW2" s="160"/>
      <c r="AX2" s="160"/>
      <c r="AY2" s="160"/>
      <c r="AZ2" s="160"/>
      <c r="BA2" s="160"/>
      <c r="BB2" s="160"/>
    </row>
    <row r="3" spans="1:54">
      <c r="A3" s="116">
        <v>2024</v>
      </c>
      <c r="B3" s="116">
        <v>1</v>
      </c>
      <c r="C3" s="116">
        <v>2024</v>
      </c>
      <c r="E3" s="153">
        <v>0.06</v>
      </c>
      <c r="F3" s="153">
        <v>6.7269065608311029E-2</v>
      </c>
      <c r="G3" s="153">
        <v>7.2230110135489634E-2</v>
      </c>
      <c r="H3" s="153">
        <v>7.6900345659198788E-3</v>
      </c>
      <c r="I3" s="153">
        <v>0.04</v>
      </c>
      <c r="J3" s="153">
        <v>0.04</v>
      </c>
      <c r="R3" s="153"/>
      <c r="S3" s="153"/>
      <c r="T3" s="153">
        <v>2.9338196289420033E-3</v>
      </c>
      <c r="U3" s="153">
        <v>1.9325171639908989E-2</v>
      </c>
      <c r="V3" s="153">
        <v>1.1783294578135111E-2</v>
      </c>
      <c r="W3" s="153">
        <v>4.034005251045485E-3</v>
      </c>
      <c r="X3" s="153">
        <v>2.0802932634509833E-4</v>
      </c>
      <c r="Y3" s="153">
        <v>2.4258113446565112E-3</v>
      </c>
      <c r="Z3" s="153">
        <v>1.4568029075441342E-2</v>
      </c>
      <c r="AA3" s="153">
        <v>1.1983734474449703E-2</v>
      </c>
      <c r="AB3" s="153">
        <v>6.7269065608311029E-2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BA3" s="11"/>
      <c r="BB3" s="11"/>
    </row>
    <row r="4" spans="1:54">
      <c r="B4" s="116">
        <v>2</v>
      </c>
      <c r="D4" s="116">
        <v>2</v>
      </c>
      <c r="E4" s="153">
        <v>0.06</v>
      </c>
      <c r="F4" s="153">
        <v>6.253330338660823E-2</v>
      </c>
      <c r="G4" s="153">
        <v>6.335212472200058E-2</v>
      </c>
      <c r="H4" s="153">
        <v>6.3416169990180293E-3</v>
      </c>
      <c r="I4" s="153">
        <v>0.04</v>
      </c>
      <c r="J4" s="153">
        <v>0.04</v>
      </c>
      <c r="R4" s="153"/>
      <c r="S4" s="153"/>
      <c r="T4" s="153">
        <v>3.3100719380846706E-3</v>
      </c>
      <c r="U4" s="153">
        <v>1.8458406349019737E-2</v>
      </c>
      <c r="V4" s="153">
        <v>1.2094940468211184E-2</v>
      </c>
      <c r="W4" s="153">
        <v>4.1276115049226894E-3</v>
      </c>
      <c r="X4" s="153">
        <v>-1.596889695172226E-3</v>
      </c>
      <c r="Y4" s="153">
        <v>1.7215978314286695E-3</v>
      </c>
      <c r="Z4" s="153">
        <v>1.3266818489050253E-2</v>
      </c>
      <c r="AA4" s="153">
        <v>1.1157067066636361E-2</v>
      </c>
      <c r="AB4" s="153">
        <v>6.253330338660823E-2</v>
      </c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BA4" s="11"/>
      <c r="BB4" s="11"/>
    </row>
    <row r="5" spans="1:54">
      <c r="B5" s="116">
        <v>3</v>
      </c>
      <c r="E5" s="153">
        <v>0.06</v>
      </c>
      <c r="F5" s="153">
        <v>6.1751567081921976E-2</v>
      </c>
      <c r="G5" s="153">
        <v>6.007850140971871E-2</v>
      </c>
      <c r="H5" s="153">
        <v>7.7894670167628632E-3</v>
      </c>
      <c r="I5" s="153">
        <v>0.04</v>
      </c>
      <c r="J5" s="153">
        <v>0.04</v>
      </c>
      <c r="R5" s="153"/>
      <c r="S5" s="153"/>
      <c r="T5" s="153">
        <v>3.0193403450103243E-3</v>
      </c>
      <c r="U5" s="153">
        <v>1.8705663533786492E-2</v>
      </c>
      <c r="V5" s="153">
        <v>1.1680065890533818E-2</v>
      </c>
      <c r="W5" s="153">
        <v>4.0926947913611338E-3</v>
      </c>
      <c r="X5" s="153">
        <v>-1.5864748433787206E-3</v>
      </c>
      <c r="Y5" s="153">
        <v>2.0815693288030279E-3</v>
      </c>
      <c r="Z5" s="153">
        <v>1.4658927122146229E-2</v>
      </c>
      <c r="AA5" s="153">
        <v>9.1082271353453634E-3</v>
      </c>
      <c r="AB5" s="153">
        <v>6.1751567081921976E-2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BA5" s="11"/>
      <c r="BB5" s="11"/>
    </row>
    <row r="6" spans="1:54">
      <c r="B6" s="116">
        <v>4</v>
      </c>
      <c r="E6" s="153">
        <v>0.06</v>
      </c>
      <c r="F6" s="153">
        <v>5.7153103558935214E-2</v>
      </c>
      <c r="G6" s="153">
        <v>5.1636260815420165E-2</v>
      </c>
      <c r="H6" s="153">
        <v>7.6554363000342907E-3</v>
      </c>
      <c r="I6" s="153">
        <v>0.04</v>
      </c>
      <c r="J6" s="153">
        <v>0.04</v>
      </c>
      <c r="R6" s="153"/>
      <c r="S6" s="153"/>
      <c r="T6" s="153">
        <v>3.3187289656217834E-3</v>
      </c>
      <c r="U6" s="153">
        <v>1.6481285191145365E-2</v>
      </c>
      <c r="V6" s="153">
        <v>1.0779406516007261E-2</v>
      </c>
      <c r="W6" s="153">
        <v>4.0430006804348176E-3</v>
      </c>
      <c r="X6" s="153">
        <v>-6.7997838729929856E-4</v>
      </c>
      <c r="Y6" s="153">
        <v>2.2572291212515907E-3</v>
      </c>
      <c r="Z6" s="153">
        <v>1.3957330814028007E-2</v>
      </c>
      <c r="AA6" s="153">
        <v>7.0050334005318342E-3</v>
      </c>
      <c r="AB6" s="153">
        <v>5.7153103558935214E-2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BA6" s="11"/>
      <c r="BB6" s="11"/>
    </row>
    <row r="7" spans="1:54">
      <c r="B7" s="116">
        <v>5</v>
      </c>
      <c r="D7" s="116">
        <v>5</v>
      </c>
      <c r="E7" s="153">
        <v>0.06</v>
      </c>
      <c r="F7" s="153">
        <v>5.1251214332863171E-2</v>
      </c>
      <c r="G7" s="153">
        <v>4.6970850342257009E-2</v>
      </c>
      <c r="H7" s="153">
        <v>5.3999883472009014E-3</v>
      </c>
      <c r="I7" s="153">
        <v>0.04</v>
      </c>
      <c r="J7" s="153">
        <v>0.04</v>
      </c>
      <c r="R7" s="153"/>
      <c r="S7" s="153"/>
      <c r="T7" s="153">
        <v>3.1572014891564294E-3</v>
      </c>
      <c r="U7" s="153">
        <v>1.5877673249489486E-2</v>
      </c>
      <c r="V7" s="153">
        <v>1.0018820904073402E-2</v>
      </c>
      <c r="W7" s="153">
        <v>3.9988356931849253E-3</v>
      </c>
      <c r="X7" s="153">
        <v>-5.045486225690129E-4</v>
      </c>
      <c r="Y7" s="153">
        <v>1.6056696978704664E-3</v>
      </c>
      <c r="Z7" s="153">
        <v>1.2397617906774313E-2</v>
      </c>
      <c r="AA7" s="153">
        <v>4.7082523259225914E-3</v>
      </c>
      <c r="AB7" s="153">
        <v>5.1251214332863171E-2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BA7" s="11"/>
      <c r="BB7" s="11"/>
    </row>
    <row r="8" spans="1:54">
      <c r="B8" s="116">
        <v>6</v>
      </c>
      <c r="E8" s="153">
        <v>0.06</v>
      </c>
      <c r="F8" s="153">
        <v>4.5770782943389099E-2</v>
      </c>
      <c r="G8" s="153">
        <v>3.9748303302413301E-2</v>
      </c>
      <c r="H8" s="153">
        <v>3.1720350672206354E-3</v>
      </c>
      <c r="I8" s="153">
        <v>0.04</v>
      </c>
      <c r="J8" s="153">
        <v>0.04</v>
      </c>
      <c r="R8" s="153"/>
      <c r="S8" s="153"/>
      <c r="T8" s="153">
        <v>3.1586579426724471E-3</v>
      </c>
      <c r="U8" s="153">
        <v>1.4889712056177454E-2</v>
      </c>
      <c r="V8" s="153">
        <v>1.10147753634749E-2</v>
      </c>
      <c r="W8" s="153">
        <v>3.9654103575268336E-3</v>
      </c>
      <c r="X8" s="153">
        <v>-5.003312182145556E-4</v>
      </c>
      <c r="Y8" s="153">
        <v>1.6659494923195513E-3</v>
      </c>
      <c r="Z8" s="153">
        <v>1.2407369165390718E-2</v>
      </c>
      <c r="AA8" s="153">
        <v>-8.2438826307143064E-4</v>
      </c>
      <c r="AB8" s="153">
        <v>4.5770782943389099E-2</v>
      </c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BA8" s="11"/>
      <c r="BB8" s="11"/>
    </row>
    <row r="9" spans="1:54">
      <c r="B9" s="116">
        <v>7</v>
      </c>
      <c r="E9" s="153">
        <v>0.06</v>
      </c>
      <c r="F9" s="153">
        <v>5.0884687060300138E-2</v>
      </c>
      <c r="G9" s="153">
        <v>4.4096555517565861E-2</v>
      </c>
      <c r="H9" s="153">
        <v>2.9299005853733462E-4</v>
      </c>
      <c r="I9" s="153">
        <v>0.04</v>
      </c>
      <c r="J9" s="153">
        <v>0.04</v>
      </c>
      <c r="R9" s="153"/>
      <c r="S9" s="153"/>
      <c r="T9" s="153">
        <v>3.0996760497213737E-3</v>
      </c>
      <c r="U9" s="153">
        <v>1.5934539898273477E-2</v>
      </c>
      <c r="V9" s="153">
        <v>1.2860069942650737E-2</v>
      </c>
      <c r="W9" s="153">
        <v>4.1553680787253565E-3</v>
      </c>
      <c r="X9" s="153">
        <v>-6.3003430499277487E-4</v>
      </c>
      <c r="Y9" s="153">
        <v>2.1239928567124778E-3</v>
      </c>
      <c r="Z9" s="153">
        <v>1.2093117860049161E-2</v>
      </c>
      <c r="AA9" s="153">
        <v>1.2576435257869577E-3</v>
      </c>
      <c r="AB9" s="153">
        <v>5.0884687060300138E-2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BA9" s="11"/>
      <c r="BB9" s="11"/>
    </row>
    <row r="10" spans="1:54">
      <c r="B10" s="116">
        <v>8</v>
      </c>
      <c r="D10" s="116">
        <v>8</v>
      </c>
      <c r="E10" s="153">
        <v>0.06</v>
      </c>
      <c r="F10" s="153">
        <v>6.1323016556556142E-2</v>
      </c>
      <c r="G10" s="153">
        <v>5.7585164916863496E-2</v>
      </c>
      <c r="H10" s="153">
        <v>9.4348763415792458E-3</v>
      </c>
      <c r="I10" s="153">
        <v>0.04</v>
      </c>
      <c r="J10" s="153">
        <v>0.04</v>
      </c>
      <c r="R10" s="153"/>
      <c r="S10" s="153"/>
      <c r="T10" s="153">
        <v>3.4095733883296193E-3</v>
      </c>
      <c r="U10" s="153">
        <v>1.7827909528785386E-2</v>
      </c>
      <c r="V10" s="153">
        <v>1.6130182591639595E-2</v>
      </c>
      <c r="W10" s="153">
        <v>4.9812722095457151E-3</v>
      </c>
      <c r="X10" s="153">
        <v>-6.3329727903032164E-4</v>
      </c>
      <c r="Y10" s="153">
        <v>1.5122170912210196E-3</v>
      </c>
      <c r="Z10" s="153">
        <v>1.0000655746100396E-2</v>
      </c>
      <c r="AA10" s="153">
        <v>8.1102085764662851E-3</v>
      </c>
      <c r="AB10" s="153">
        <v>6.1323016556556142E-2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BA10" s="11"/>
      <c r="BB10" s="11"/>
    </row>
    <row r="11" spans="1:54">
      <c r="B11" s="116">
        <v>9</v>
      </c>
      <c r="E11" s="153">
        <v>0.06</v>
      </c>
      <c r="F11" s="153">
        <v>6.3308182975802207E-2</v>
      </c>
      <c r="G11" s="153">
        <v>5.9908001168826663E-2</v>
      </c>
      <c r="H11" s="153">
        <v>4.2410758721800335E-5</v>
      </c>
      <c r="I11" s="153">
        <v>0.04</v>
      </c>
      <c r="J11" s="153">
        <v>0.04</v>
      </c>
      <c r="R11" s="153"/>
      <c r="S11" s="153"/>
      <c r="T11" s="153">
        <v>4.104640024958829E-3</v>
      </c>
      <c r="U11" s="153">
        <v>2.0014987171891433E-2</v>
      </c>
      <c r="V11" s="153">
        <v>1.5929128446610805E-2</v>
      </c>
      <c r="W11" s="153">
        <v>4.9962091645210103E-3</v>
      </c>
      <c r="X11" s="153">
        <v>-2.0891004426054744E-3</v>
      </c>
      <c r="Y11" s="153">
        <v>1.9297415069280104E-3</v>
      </c>
      <c r="Z11" s="153">
        <v>8.558200572407422E-3</v>
      </c>
      <c r="AA11" s="153">
        <v>9.8817634535862797E-3</v>
      </c>
      <c r="AB11" s="153">
        <v>6.3308182975802207E-2</v>
      </c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BA11" s="11"/>
      <c r="BB11" s="11"/>
    </row>
    <row r="12" spans="1:54">
      <c r="B12" s="116">
        <v>10</v>
      </c>
      <c r="E12" s="153">
        <v>0.06</v>
      </c>
      <c r="F12" s="153">
        <v>6.5728635877843944E-2</v>
      </c>
      <c r="G12" s="153">
        <v>6.3915015791770946E-2</v>
      </c>
      <c r="H12" s="153">
        <v>5.0433567859229367E-3</v>
      </c>
      <c r="I12" s="153">
        <v>0.04</v>
      </c>
      <c r="J12" s="153">
        <v>0.04</v>
      </c>
      <c r="R12" s="153"/>
      <c r="S12" s="153"/>
      <c r="T12" s="153">
        <v>4.3815648541706848E-3</v>
      </c>
      <c r="U12" s="153">
        <v>2.1949403346515375E-2</v>
      </c>
      <c r="V12" s="153">
        <v>1.7304995842727204E-2</v>
      </c>
      <c r="W12" s="153">
        <v>5.0797784985956301E-3</v>
      </c>
      <c r="X12" s="153">
        <v>-3.1617694754833316E-3</v>
      </c>
      <c r="Y12" s="153">
        <v>1.5297895065240015E-3</v>
      </c>
      <c r="Z12" s="153">
        <v>7.660963532605757E-3</v>
      </c>
      <c r="AA12" s="153">
        <v>1.1000486300264376E-2</v>
      </c>
      <c r="AB12" s="153">
        <v>6.5728635877843944E-2</v>
      </c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BA12" s="11"/>
      <c r="BB12" s="11"/>
    </row>
    <row r="13" spans="1:54">
      <c r="B13" s="116">
        <v>11</v>
      </c>
      <c r="D13" s="116">
        <v>11</v>
      </c>
      <c r="E13" s="153">
        <v>0.06</v>
      </c>
      <c r="F13" s="153">
        <v>7.4048274610996723E-2</v>
      </c>
      <c r="G13" s="153">
        <v>7.1430601034489394E-2</v>
      </c>
      <c r="H13" s="153">
        <v>1.5619024007534899E-2</v>
      </c>
      <c r="I13" s="153">
        <v>0.04</v>
      </c>
      <c r="J13" s="153">
        <v>0.04</v>
      </c>
      <c r="R13" s="153"/>
      <c r="S13" s="153"/>
      <c r="T13" s="153">
        <v>4.0612425269199405E-3</v>
      </c>
      <c r="U13" s="153">
        <v>2.1563853125081751E-2</v>
      </c>
      <c r="V13" s="153">
        <v>1.7088641185620045E-2</v>
      </c>
      <c r="W13" s="153">
        <v>1.6531367225931869E-2</v>
      </c>
      <c r="X13" s="153">
        <v>-4.6134111770434558E-3</v>
      </c>
      <c r="Y13" s="153">
        <v>1.9084043788100897E-3</v>
      </c>
      <c r="Z13" s="153">
        <v>6.2521972414496417E-3</v>
      </c>
      <c r="AA13" s="153">
        <v>1.126601178506919E-2</v>
      </c>
      <c r="AB13" s="153">
        <v>7.4048274610996723E-2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BA13" s="11"/>
      <c r="BB13" s="11"/>
    </row>
    <row r="14" spans="1:54">
      <c r="B14" s="116">
        <v>12</v>
      </c>
      <c r="E14" s="153">
        <v>0.06</v>
      </c>
      <c r="F14" s="153">
        <v>8.3591145348808293E-2</v>
      </c>
      <c r="G14" s="153">
        <v>8.3101455312191375E-2</v>
      </c>
      <c r="H14" s="153">
        <v>1.217898592373845E-2</v>
      </c>
      <c r="I14" s="153">
        <v>0.04</v>
      </c>
      <c r="J14" s="153">
        <v>0.04</v>
      </c>
      <c r="R14" s="153"/>
      <c r="S14" s="153"/>
      <c r="T14" s="153">
        <v>4.5219789939363536E-3</v>
      </c>
      <c r="U14" s="153">
        <v>2.5323949272082154E-2</v>
      </c>
      <c r="V14" s="153">
        <v>1.8562871481930421E-2</v>
      </c>
      <c r="W14" s="153">
        <v>1.6412623483663954E-2</v>
      </c>
      <c r="X14" s="153">
        <v>-4.5631859160260345E-3</v>
      </c>
      <c r="Y14" s="153">
        <v>2.0277030783784219E-3</v>
      </c>
      <c r="Z14" s="153">
        <v>7.7530612377271447E-3</v>
      </c>
      <c r="AA14" s="153">
        <v>1.3559212056778472E-2</v>
      </c>
      <c r="AB14" s="153">
        <v>8.3591145348808293E-2</v>
      </c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BA14" s="11"/>
      <c r="BB14" s="11"/>
    </row>
    <row r="15" spans="1:54">
      <c r="A15" s="116">
        <v>2025</v>
      </c>
      <c r="B15" s="116">
        <v>1</v>
      </c>
      <c r="C15" s="116">
        <v>2025</v>
      </c>
      <c r="E15" s="153">
        <v>0.06</v>
      </c>
      <c r="F15" s="153">
        <v>8.7129663773040988E-2</v>
      </c>
      <c r="G15" s="153">
        <v>8.8301715721510243E-2</v>
      </c>
      <c r="H15" s="153">
        <v>1.0973623361790752E-2</v>
      </c>
      <c r="I15" s="153">
        <v>0.04</v>
      </c>
      <c r="J15" s="153">
        <v>0.04</v>
      </c>
      <c r="R15" s="153"/>
      <c r="S15" s="153"/>
      <c r="T15" s="153">
        <v>5.2651434586789905E-3</v>
      </c>
      <c r="U15" s="153">
        <v>2.5475747450448071E-2</v>
      </c>
      <c r="V15" s="153">
        <v>2.0308714932689438E-2</v>
      </c>
      <c r="W15" s="153">
        <v>1.6060177218505268E-2</v>
      </c>
      <c r="X15" s="153">
        <v>-4.5355479956946934E-3</v>
      </c>
      <c r="Y15" s="153">
        <v>1.8925397011363707E-3</v>
      </c>
      <c r="Z15" s="153">
        <v>6.9876581987490007E-3</v>
      </c>
      <c r="AA15" s="153">
        <v>1.567514211589361E-2</v>
      </c>
      <c r="AB15" s="153">
        <v>8.7112191125068739E-2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BA15" s="11"/>
      <c r="BB15" s="11"/>
    </row>
    <row r="16" spans="1:54">
      <c r="B16" s="116">
        <v>2</v>
      </c>
      <c r="D16" s="116">
        <v>2</v>
      </c>
      <c r="E16" s="153">
        <v>0.06</v>
      </c>
      <c r="F16" s="153">
        <v>9.5688087673903688E-2</v>
      </c>
      <c r="G16" s="153">
        <v>0.10326470390743725</v>
      </c>
      <c r="H16" s="153">
        <v>1.4276879734319348E-2</v>
      </c>
      <c r="I16" s="153">
        <v>0.04</v>
      </c>
      <c r="J16" s="153">
        <v>0.04</v>
      </c>
      <c r="R16" s="153"/>
      <c r="S16" s="153"/>
      <c r="T16" s="153">
        <v>5.3279505092393075E-3</v>
      </c>
      <c r="U16" s="153">
        <v>2.6789906262461395E-2</v>
      </c>
      <c r="V16" s="153">
        <v>2.1761063875062776E-2</v>
      </c>
      <c r="W16" s="153">
        <v>1.9281809266317014E-2</v>
      </c>
      <c r="X16" s="153">
        <v>-2.9903326140233374E-3</v>
      </c>
      <c r="Y16" s="153">
        <v>2.4331585826379001E-3</v>
      </c>
      <c r="Z16" s="153">
        <v>6.7522487450401335E-3</v>
      </c>
      <c r="AA16" s="153">
        <v>1.6332283047168276E-2</v>
      </c>
      <c r="AB16" s="153">
        <v>9.5688087673903688E-2</v>
      </c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BA16" s="11"/>
      <c r="BB16" s="11"/>
    </row>
    <row r="17" spans="2:54">
      <c r="B17" s="116">
        <v>3</v>
      </c>
      <c r="E17" s="153">
        <v>0.06</v>
      </c>
      <c r="F17" s="153">
        <v>9.1020943294784384E-2</v>
      </c>
      <c r="G17" s="153">
        <v>0.10141728672527606</v>
      </c>
      <c r="H17" s="153">
        <v>3.498831606808972E-3</v>
      </c>
      <c r="I17" s="153">
        <v>0.04</v>
      </c>
      <c r="J17" s="153">
        <v>0.04</v>
      </c>
      <c r="R17" s="153"/>
      <c r="S17" s="153"/>
      <c r="T17" s="153">
        <v>5.4764812138317588E-3</v>
      </c>
      <c r="U17" s="153">
        <v>2.5429987371980226E-2</v>
      </c>
      <c r="V17" s="153">
        <v>2.1109949992090066E-2</v>
      </c>
      <c r="W17" s="153">
        <v>1.9132735108486672E-2</v>
      </c>
      <c r="X17" s="153">
        <v>-2.9642996004770033E-3</v>
      </c>
      <c r="Y17" s="153">
        <v>2.0970320576223348E-3</v>
      </c>
      <c r="Z17" s="153">
        <v>5.0197433355396266E-3</v>
      </c>
      <c r="AA17" s="153">
        <v>1.5719313815710234E-2</v>
      </c>
      <c r="AB17" s="153">
        <v>9.1020943294784384E-2</v>
      </c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BA17" s="11"/>
      <c r="BB17" s="11"/>
    </row>
    <row r="18" spans="2:54">
      <c r="B18" s="116">
        <v>4</v>
      </c>
      <c r="E18" s="153">
        <v>0.06</v>
      </c>
      <c r="F18" s="153">
        <v>8.6424215838512009E-2</v>
      </c>
      <c r="G18" s="153">
        <v>9.8406767517524862E-2</v>
      </c>
      <c r="H18" s="153">
        <v>3.109378878706659E-3</v>
      </c>
      <c r="I18" s="153">
        <v>0.04</v>
      </c>
      <c r="J18" s="153">
        <v>0.04</v>
      </c>
      <c r="R18" s="153"/>
      <c r="S18" s="153"/>
      <c r="T18" s="153">
        <v>4.973467437193858E-3</v>
      </c>
      <c r="U18" s="153">
        <v>2.417394327296455E-2</v>
      </c>
      <c r="V18" s="153">
        <v>2.1986396409585836E-2</v>
      </c>
      <c r="W18" s="153">
        <v>1.8988247148065587E-2</v>
      </c>
      <c r="X18" s="153">
        <v>-2.8737633958160732E-3</v>
      </c>
      <c r="Y18" s="153">
        <v>1.6494384530431304E-3</v>
      </c>
      <c r="Z18" s="153">
        <v>4.4289563283494834E-3</v>
      </c>
      <c r="AA18" s="153">
        <v>1.3097530185125276E-2</v>
      </c>
      <c r="AB18" s="153">
        <v>8.6424215838512009E-2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BA18" s="11"/>
      <c r="BB18" s="11"/>
    </row>
    <row r="19" spans="2:54">
      <c r="B19" s="116">
        <v>5</v>
      </c>
      <c r="D19" s="116">
        <v>5</v>
      </c>
      <c r="E19" s="153">
        <v>0.06</v>
      </c>
      <c r="F19" s="153">
        <v>8.2917016748004668E-2</v>
      </c>
      <c r="G19" s="153">
        <v>9.4047940582582257E-2</v>
      </c>
      <c r="H19" s="153">
        <v>2.1562381032587119E-3</v>
      </c>
      <c r="I19" s="153">
        <v>0.04</v>
      </c>
      <c r="J19" s="153">
        <v>0.04</v>
      </c>
      <c r="R19" s="153"/>
      <c r="S19" s="153"/>
      <c r="T19" s="153">
        <v>5.3050821657054598E-3</v>
      </c>
      <c r="U19" s="153">
        <v>2.2131395292114019E-2</v>
      </c>
      <c r="V19" s="153">
        <v>2.2218046139494477E-2</v>
      </c>
      <c r="W19" s="153">
        <v>1.912897398587237E-2</v>
      </c>
      <c r="X19" s="153">
        <v>-1.5916428252517303E-3</v>
      </c>
      <c r="Y19" s="153">
        <v>2.6626830837046872E-3</v>
      </c>
      <c r="Z19" s="153">
        <v>4.7714154993607752E-3</v>
      </c>
      <c r="AA19" s="153">
        <v>8.2910634070044956E-3</v>
      </c>
      <c r="AB19" s="153">
        <v>8.2917016748004668E-2</v>
      </c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BA19" s="11"/>
      <c r="BB19" s="11"/>
    </row>
    <row r="20" spans="2:54">
      <c r="B20" s="116">
        <v>6</v>
      </c>
      <c r="E20" s="153">
        <v>0.06</v>
      </c>
      <c r="F20" s="153">
        <v>8.1975794538234226E-2</v>
      </c>
      <c r="G20" s="153">
        <v>9.4219513635863006E-2</v>
      </c>
      <c r="H20" s="153">
        <v>2.2992670299162299E-3</v>
      </c>
      <c r="I20" s="153">
        <v>0.04</v>
      </c>
      <c r="J20" s="153">
        <v>0.04</v>
      </c>
      <c r="R20" s="153"/>
      <c r="S20" s="153"/>
      <c r="T20" s="153">
        <v>5.1260494262832254E-3</v>
      </c>
      <c r="U20" s="153">
        <v>2.1124026430837738E-2</v>
      </c>
      <c r="V20" s="153">
        <v>2.1416242203144337E-2</v>
      </c>
      <c r="W20" s="153">
        <v>1.9097137950449899E-2</v>
      </c>
      <c r="X20" s="153">
        <v>-5.3300247624596788E-4</v>
      </c>
      <c r="Y20" s="153">
        <v>3.1906425051785522E-3</v>
      </c>
      <c r="Z20" s="153">
        <v>4.5859258569114249E-3</v>
      </c>
      <c r="AA20" s="153">
        <v>7.9687726416749934E-3</v>
      </c>
      <c r="AB20" s="153">
        <v>8.1975794538234226E-2</v>
      </c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BA20" s="11"/>
      <c r="BB20" s="11"/>
    </row>
    <row r="21" spans="2:54">
      <c r="B21" s="116">
        <v>7</v>
      </c>
      <c r="E21" s="153">
        <v>0.06</v>
      </c>
      <c r="F21" s="153">
        <v>8.1109889058214701E-2</v>
      </c>
      <c r="G21" s="153">
        <v>9.3381090120267629E-2</v>
      </c>
      <c r="H21" s="153">
        <v>-5.0502234460392259E-4</v>
      </c>
      <c r="I21" s="153">
        <v>0.04</v>
      </c>
      <c r="J21" s="153">
        <v>0.04</v>
      </c>
      <c r="R21" s="153"/>
      <c r="S21" s="153"/>
      <c r="T21" s="153">
        <v>5.1762947334688869E-3</v>
      </c>
      <c r="U21" s="153">
        <v>1.84261453846589E-2</v>
      </c>
      <c r="V21" s="153">
        <v>2.1143692482600413E-2</v>
      </c>
      <c r="W21" s="153">
        <v>1.889916975770204E-2</v>
      </c>
      <c r="X21" s="153">
        <v>-4.972921012186966E-4</v>
      </c>
      <c r="Y21" s="153">
        <v>2.7200662010730958E-3</v>
      </c>
      <c r="Z21" s="153">
        <v>4.5378822756829348E-3</v>
      </c>
      <c r="AA21" s="153">
        <v>1.0703930324247265E-2</v>
      </c>
      <c r="AB21" s="153">
        <v>8.1109889058214701E-2</v>
      </c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BA21" s="11"/>
      <c r="BB21" s="11"/>
    </row>
    <row r="22" spans="2:54">
      <c r="B22" s="116">
        <v>8</v>
      </c>
      <c r="D22" s="116">
        <v>8</v>
      </c>
      <c r="E22" s="153">
        <v>0.06</v>
      </c>
      <c r="F22" s="153">
        <v>8.8050056172735536E-2</v>
      </c>
      <c r="G22" s="153">
        <v>9.8129907300086305E-2</v>
      </c>
      <c r="H22" s="153">
        <v>1.5914522511269347E-2</v>
      </c>
      <c r="I22" s="153">
        <v>0.04</v>
      </c>
      <c r="J22" s="153">
        <v>0.04</v>
      </c>
      <c r="R22" s="153"/>
      <c r="S22" s="153"/>
      <c r="T22" s="153">
        <v>5.2551736163248559E-3</v>
      </c>
      <c r="U22" s="153">
        <v>1.8690806573969102E-2</v>
      </c>
      <c r="V22" s="153">
        <v>1.8818082698592569E-2</v>
      </c>
      <c r="W22" s="153">
        <v>1.8632202059396672E-2</v>
      </c>
      <c r="X22" s="153">
        <v>-1.2654066002191469E-4</v>
      </c>
      <c r="Y22" s="153">
        <v>4.2239332529313885E-3</v>
      </c>
      <c r="Z22" s="153">
        <v>9.6588529300523623E-3</v>
      </c>
      <c r="AA22" s="153">
        <v>1.2879423821805229E-2</v>
      </c>
      <c r="AB22" s="153">
        <v>8.8031934293050229E-2</v>
      </c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BA22" s="11"/>
      <c r="BB22" s="11"/>
    </row>
    <row r="23" spans="2:54">
      <c r="B23" s="116">
        <v>9</v>
      </c>
      <c r="E23" s="153">
        <v>0.06</v>
      </c>
      <c r="F23" s="153">
        <v>9.028188657738645E-2</v>
      </c>
      <c r="G23" s="153">
        <v>9.8555866268023706E-2</v>
      </c>
      <c r="H23" s="153">
        <v>2.1108923921444589E-3</v>
      </c>
      <c r="I23" s="153">
        <v>0.04</v>
      </c>
      <c r="J23" s="153">
        <v>0.04</v>
      </c>
      <c r="R23" s="153"/>
      <c r="S23" s="153"/>
      <c r="T23" s="153">
        <v>5.1192993789099519E-3</v>
      </c>
      <c r="U23" s="153">
        <v>1.7917164322082242E-2</v>
      </c>
      <c r="V23" s="153">
        <v>1.9113485365154153E-2</v>
      </c>
      <c r="W23" s="153">
        <v>1.8625918345987619E-2</v>
      </c>
      <c r="X23" s="153">
        <v>1.1201123679453876E-3</v>
      </c>
      <c r="Y23" s="153">
        <v>4.8188834960818114E-3</v>
      </c>
      <c r="Z23" s="153">
        <v>1.0435789202612976E-2</v>
      </c>
      <c r="AA23" s="153">
        <v>1.3131234098611997E-2</v>
      </c>
      <c r="AB23" s="153">
        <v>9.028188657738645E-2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BA23" s="11"/>
      <c r="BB23" s="11"/>
    </row>
    <row r="24" spans="2:54">
      <c r="B24" s="116">
        <v>10</v>
      </c>
      <c r="E24" s="153">
        <v>0.06</v>
      </c>
      <c r="F24" s="153">
        <v>9.1666039539632038E-2</v>
      </c>
      <c r="G24" s="153">
        <v>9.9343350829609101E-2</v>
      </c>
      <c r="H24" s="153">
        <v>6.3157642972153649E-3</v>
      </c>
      <c r="I24" s="153">
        <v>0.04</v>
      </c>
      <c r="J24" s="153">
        <v>0.04</v>
      </c>
      <c r="R24" s="153"/>
      <c r="S24" s="153"/>
      <c r="T24" s="153">
        <v>5.6642501277845633E-3</v>
      </c>
      <c r="U24" s="153">
        <v>1.6173657432052561E-2</v>
      </c>
      <c r="V24" s="153">
        <v>1.8585715375037431E-2</v>
      </c>
      <c r="W24" s="153">
        <v>1.8437965184485684E-2</v>
      </c>
      <c r="X24" s="153">
        <v>1.3499946082858301E-3</v>
      </c>
      <c r="Y24" s="153">
        <v>5.6270812349114175E-3</v>
      </c>
      <c r="Z24" s="153">
        <v>1.1305949233671418E-2</v>
      </c>
      <c r="AA24" s="153">
        <v>1.4521426343403388E-2</v>
      </c>
      <c r="AB24" s="153">
        <v>9.1666039539632038E-2</v>
      </c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BA24" s="11"/>
      <c r="BB24" s="11"/>
    </row>
    <row r="25" spans="2:54">
      <c r="B25" s="116">
        <v>11</v>
      </c>
      <c r="D25" s="116">
        <v>11</v>
      </c>
      <c r="E25" s="153">
        <v>0.06</v>
      </c>
      <c r="F25" s="153">
        <v>8.1655923188003632E-2</v>
      </c>
      <c r="G25" s="153">
        <v>8.7116649949565028E-2</v>
      </c>
      <c r="H25" s="153">
        <v>6.2988082921506816E-3</v>
      </c>
      <c r="I25" s="153">
        <v>0.04</v>
      </c>
      <c r="J25" s="153">
        <v>0.04</v>
      </c>
      <c r="R25" s="153"/>
      <c r="S25" s="153"/>
      <c r="T25" s="153">
        <v>5.7775797040300171E-3</v>
      </c>
      <c r="U25" s="153">
        <v>1.6455100897509855E-2</v>
      </c>
      <c r="V25" s="153">
        <v>1.8514957756539795E-2</v>
      </c>
      <c r="W25" s="153">
        <v>6.9511028427986718E-3</v>
      </c>
      <c r="X25" s="153">
        <v>2.5681926852438564E-3</v>
      </c>
      <c r="Y25" s="153">
        <v>5.4716387507114288E-3</v>
      </c>
      <c r="Z25" s="153">
        <v>1.1550298695016243E-2</v>
      </c>
      <c r="AA25" s="153">
        <v>1.4367051856153491E-2</v>
      </c>
      <c r="AB25" s="153">
        <v>8.1655923188003632E-2</v>
      </c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BA25" s="11"/>
      <c r="BB25" s="11"/>
    </row>
    <row r="26" spans="2:54">
      <c r="B26" s="116">
        <v>12</v>
      </c>
      <c r="E26" s="153">
        <v>0.06</v>
      </c>
      <c r="F26" s="153">
        <v>7.4907342117947362E-2</v>
      </c>
      <c r="G26" s="153">
        <v>7.6464973177315709E-2</v>
      </c>
      <c r="H26" s="153">
        <v>5.8609821080097824E-3</v>
      </c>
      <c r="I26" s="153">
        <v>0.04</v>
      </c>
      <c r="J26" s="153">
        <v>0.04</v>
      </c>
      <c r="R26" s="153"/>
      <c r="S26" s="153"/>
      <c r="T26" s="153">
        <v>5.5839039609102649E-3</v>
      </c>
      <c r="U26" s="153">
        <v>1.1788924395332087E-2</v>
      </c>
      <c r="V26" s="153">
        <v>1.7256942243852293E-2</v>
      </c>
      <c r="W26" s="153">
        <v>7.4739906870966962E-3</v>
      </c>
      <c r="X26" s="153">
        <v>2.9753418705465353E-3</v>
      </c>
      <c r="Y26" s="153">
        <v>5.2863974691942268E-3</v>
      </c>
      <c r="Z26" s="153">
        <v>1.1175710382262409E-2</v>
      </c>
      <c r="AA26" s="153">
        <v>1.3366131108752767E-2</v>
      </c>
      <c r="AB26" s="153">
        <v>7.4907342117947362E-2</v>
      </c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BA26" s="11"/>
      <c r="BB26" s="11"/>
    </row>
    <row r="27" spans="2:54">
      <c r="B27" s="116">
        <v>1</v>
      </c>
      <c r="E27" s="153">
        <v>0.06</v>
      </c>
      <c r="F27" s="153">
        <v>7.498163313972861E-2</v>
      </c>
      <c r="G27" s="153">
        <v>7.5258304487483718E-2</v>
      </c>
      <c r="H27" s="153">
        <v>1.1230906436006549E-2</v>
      </c>
      <c r="I27" s="153">
        <v>0.04</v>
      </c>
      <c r="J27" s="153">
        <v>0.04</v>
      </c>
      <c r="R27" s="153"/>
      <c r="S27" s="153"/>
      <c r="T27" s="153">
        <v>4.7502868308129387E-3</v>
      </c>
      <c r="U27" s="153">
        <v>1.0597334611036201E-2</v>
      </c>
      <c r="V27" s="153">
        <v>1.545947846503295E-2</v>
      </c>
      <c r="W27" s="153">
        <v>7.5314655564984057E-3</v>
      </c>
      <c r="X27" s="153">
        <v>2.981550980961002E-3</v>
      </c>
      <c r="Y27" s="153">
        <v>5.5670324339021568E-3</v>
      </c>
      <c r="Z27" s="153">
        <v>1.1501909288614189E-2</v>
      </c>
      <c r="AA27" s="153">
        <v>1.659257497287089E-2</v>
      </c>
      <c r="AB27" s="153">
        <v>7.4981633139728832E-2</v>
      </c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BA27" s="11"/>
      <c r="BB27" s="11"/>
    </row>
    <row r="28" spans="2:54">
      <c r="B28" s="417">
        <v>2</v>
      </c>
      <c r="D28" s="116">
        <v>2</v>
      </c>
      <c r="E28" s="153">
        <v>0.06</v>
      </c>
      <c r="F28" s="153">
        <v>6.4652258569602328E-2</v>
      </c>
      <c r="G28" s="153">
        <v>5.9972591468169911E-2</v>
      </c>
      <c r="H28" s="153">
        <v>4.5219143511430193E-3</v>
      </c>
      <c r="I28" s="153">
        <v>0.04</v>
      </c>
      <c r="J28" s="153">
        <v>0.04</v>
      </c>
      <c r="R28" s="153"/>
      <c r="S28" s="153"/>
      <c r="T28" s="153">
        <v>4.4103583824416717E-3</v>
      </c>
      <c r="U28" s="153">
        <v>6.1149405049932869E-3</v>
      </c>
      <c r="V28" s="153">
        <v>1.3980514600118328E-2</v>
      </c>
      <c r="W28" s="153">
        <v>4.2756002405744025E-3</v>
      </c>
      <c r="X28" s="153">
        <v>2.8673743170433896E-3</v>
      </c>
      <c r="Y28" s="153">
        <v>5.4243603678776862E-3</v>
      </c>
      <c r="Z28" s="153">
        <v>1.067464000323356E-2</v>
      </c>
      <c r="AA28" s="153">
        <v>1.6904470153319886E-2</v>
      </c>
      <c r="AB28" s="153">
        <v>6.4652258569602106E-2</v>
      </c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BA28" s="11"/>
      <c r="BB28" s="11"/>
    </row>
    <row r="29" spans="2:54">
      <c r="E29" s="153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BA29" s="11"/>
      <c r="BB29" s="11"/>
    </row>
    <row r="30" spans="2:54">
      <c r="E30" s="153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BA30" s="11"/>
      <c r="BB30" s="11"/>
    </row>
    <row r="31" spans="2:54">
      <c r="E31" s="153"/>
      <c r="F31" s="153"/>
      <c r="G31" s="153"/>
      <c r="H31" s="153"/>
      <c r="I31" s="153"/>
      <c r="J31" s="153"/>
      <c r="R31" s="153"/>
      <c r="S31" s="153"/>
      <c r="T31" s="153"/>
      <c r="U31" s="153"/>
      <c r="V31" s="154"/>
      <c r="W31" s="153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BA31" s="11"/>
      <c r="BB31" s="11"/>
    </row>
    <row r="32" spans="2:54">
      <c r="E32" s="153"/>
      <c r="F32" s="153"/>
      <c r="G32" s="153"/>
      <c r="H32" s="153"/>
      <c r="I32" s="153"/>
      <c r="J32" s="153"/>
      <c r="R32" s="153"/>
      <c r="S32" s="153"/>
      <c r="T32" s="153"/>
      <c r="U32" s="153"/>
      <c r="V32" s="153"/>
      <c r="W32" s="153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7"/>
      <c r="AZ32" s="11"/>
      <c r="BB32" s="11"/>
    </row>
  </sheetData>
  <mergeCells count="2">
    <mergeCell ref="G1:H1"/>
    <mergeCell ref="V1:Y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B3:AV36"/>
  <sheetViews>
    <sheetView zoomScale="70" zoomScaleNormal="7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G29" sqref="G29"/>
    </sheetView>
  </sheetViews>
  <sheetFormatPr defaultColWidth="8.42578125" defaultRowHeight="12" customHeight="1"/>
  <cols>
    <col min="1" max="1" width="8.42578125" style="4"/>
    <col min="2" max="2" width="8.5703125" style="4" customWidth="1"/>
    <col min="3" max="3" width="11" style="4" customWidth="1"/>
    <col min="4" max="4" width="20.7109375" style="4" customWidth="1"/>
    <col min="5" max="16384" width="8.42578125" style="4"/>
  </cols>
  <sheetData>
    <row r="3" spans="2:48" ht="12" customHeight="1">
      <c r="E3" s="696">
        <v>2015</v>
      </c>
      <c r="F3" s="696"/>
      <c r="G3" s="696"/>
      <c r="H3" s="696"/>
      <c r="I3" s="696">
        <v>2016</v>
      </c>
      <c r="J3" s="696"/>
      <c r="K3" s="696"/>
      <c r="L3" s="696"/>
      <c r="M3" s="696">
        <v>2017</v>
      </c>
      <c r="N3" s="696"/>
      <c r="O3" s="696"/>
      <c r="P3" s="696"/>
      <c r="Q3" s="696">
        <v>2018</v>
      </c>
      <c r="R3" s="696"/>
      <c r="S3" s="696"/>
      <c r="T3" s="696"/>
      <c r="U3" s="696">
        <v>2019</v>
      </c>
      <c r="V3" s="696"/>
      <c r="W3" s="696"/>
      <c r="X3" s="696"/>
      <c r="Y3" s="696">
        <v>2020</v>
      </c>
      <c r="Z3" s="696"/>
      <c r="AA3" s="696"/>
      <c r="AB3" s="696"/>
      <c r="AC3" s="696">
        <v>2021</v>
      </c>
      <c r="AD3" s="696"/>
      <c r="AE3" s="696"/>
      <c r="AF3" s="696"/>
      <c r="AG3" s="696">
        <v>2022</v>
      </c>
      <c r="AH3" s="696"/>
      <c r="AI3" s="696"/>
      <c r="AJ3" s="696"/>
      <c r="AK3" s="696">
        <v>2023</v>
      </c>
      <c r="AL3" s="696"/>
      <c r="AM3" s="696"/>
      <c r="AN3" s="696"/>
      <c r="AO3" s="696">
        <v>2024</v>
      </c>
      <c r="AP3" s="696"/>
      <c r="AQ3" s="696"/>
      <c r="AR3" s="696"/>
      <c r="AS3" s="384">
        <v>2025</v>
      </c>
    </row>
    <row r="4" spans="2:48" ht="12" customHeight="1">
      <c r="E4" s="345" t="s">
        <v>4</v>
      </c>
      <c r="F4" s="345" t="s">
        <v>1</v>
      </c>
      <c r="G4" s="345" t="s">
        <v>2</v>
      </c>
      <c r="H4" s="345" t="s">
        <v>3</v>
      </c>
      <c r="I4" s="345" t="s">
        <v>4</v>
      </c>
      <c r="J4" s="345" t="s">
        <v>1</v>
      </c>
      <c r="K4" s="345" t="s">
        <v>2</v>
      </c>
      <c r="L4" s="345" t="s">
        <v>3</v>
      </c>
      <c r="M4" s="345" t="s">
        <v>4</v>
      </c>
      <c r="N4" s="345" t="s">
        <v>1</v>
      </c>
      <c r="O4" s="345" t="s">
        <v>2</v>
      </c>
      <c r="P4" s="345" t="s">
        <v>3</v>
      </c>
      <c r="Q4" s="345" t="s">
        <v>4</v>
      </c>
      <c r="R4" s="345" t="s">
        <v>1</v>
      </c>
      <c r="S4" s="345" t="s">
        <v>2</v>
      </c>
      <c r="T4" s="345" t="s">
        <v>3</v>
      </c>
      <c r="U4" s="345" t="s">
        <v>4</v>
      </c>
      <c r="V4" s="345" t="s">
        <v>1</v>
      </c>
      <c r="W4" s="345" t="s">
        <v>2</v>
      </c>
      <c r="X4" s="345" t="s">
        <v>3</v>
      </c>
      <c r="Y4" s="345" t="s">
        <v>4</v>
      </c>
      <c r="Z4" s="345" t="s">
        <v>1</v>
      </c>
      <c r="AA4" s="345" t="s">
        <v>2</v>
      </c>
      <c r="AB4" s="345" t="s">
        <v>3</v>
      </c>
      <c r="AC4" s="345" t="s">
        <v>4</v>
      </c>
      <c r="AD4" s="345" t="s">
        <v>1</v>
      </c>
      <c r="AE4" s="345" t="s">
        <v>2</v>
      </c>
      <c r="AF4" s="345" t="s">
        <v>3</v>
      </c>
      <c r="AG4" s="345" t="s">
        <v>4</v>
      </c>
      <c r="AH4" s="345" t="s">
        <v>1</v>
      </c>
      <c r="AI4" s="345" t="s">
        <v>2</v>
      </c>
      <c r="AJ4" s="345" t="s">
        <v>3</v>
      </c>
      <c r="AK4" s="345" t="s">
        <v>4</v>
      </c>
      <c r="AL4" s="345" t="s">
        <v>1</v>
      </c>
      <c r="AM4" s="345" t="s">
        <v>2</v>
      </c>
      <c r="AN4" s="345" t="s">
        <v>3</v>
      </c>
      <c r="AO4" s="345" t="s">
        <v>4</v>
      </c>
      <c r="AP4" s="345" t="s">
        <v>1</v>
      </c>
      <c r="AQ4" s="345" t="s">
        <v>2</v>
      </c>
      <c r="AR4" s="345" t="s">
        <v>3</v>
      </c>
      <c r="AS4" s="345" t="s">
        <v>4</v>
      </c>
      <c r="AT4" s="384" t="s">
        <v>1</v>
      </c>
      <c r="AU4" s="345" t="s">
        <v>2</v>
      </c>
      <c r="AV4" s="345" t="s">
        <v>3</v>
      </c>
    </row>
    <row r="5" spans="2:48" ht="12" customHeight="1">
      <c r="B5" s="334" t="s">
        <v>32</v>
      </c>
      <c r="C5" s="695" t="s">
        <v>33</v>
      </c>
      <c r="D5" s="4" t="s">
        <v>34</v>
      </c>
      <c r="E5" s="578">
        <v>5.3873644254347708</v>
      </c>
      <c r="F5" s="578">
        <v>4.0910983229695441</v>
      </c>
      <c r="G5" s="578">
        <v>3.0196561464758576</v>
      </c>
      <c r="H5" s="578">
        <v>2.5259770597973574</v>
      </c>
      <c r="I5" s="578">
        <v>2.3967089167699518</v>
      </c>
      <c r="J5" s="578">
        <v>2.3500369609001259</v>
      </c>
      <c r="K5" s="578">
        <v>2.5133625200883802</v>
      </c>
      <c r="L5" s="578">
        <v>3.0457852516189377</v>
      </c>
      <c r="M5" s="578">
        <v>3.5727061660072001</v>
      </c>
      <c r="N5" s="578">
        <v>3.91692724665611</v>
      </c>
      <c r="O5" s="578">
        <v>4.3905453135913541</v>
      </c>
      <c r="P5" s="578">
        <v>4.5744087064018224</v>
      </c>
      <c r="Q5" s="578">
        <v>4.7069021145479839</v>
      </c>
      <c r="R5" s="578">
        <v>4.9828900561692757</v>
      </c>
      <c r="S5" s="578">
        <v>5.1278966757249522</v>
      </c>
      <c r="T5" s="578">
        <v>5.1389553678241384</v>
      </c>
      <c r="U5" s="578">
        <v>5.1741459143993529</v>
      </c>
      <c r="V5" s="578">
        <v>4.987978946950955</v>
      </c>
      <c r="W5" s="578">
        <v>4.6817374887515806</v>
      </c>
      <c r="X5" s="578">
        <v>4.3123912309448009</v>
      </c>
      <c r="Y5" s="578">
        <v>3.7004978902527963</v>
      </c>
      <c r="Z5" s="578">
        <v>3.5120598381599422</v>
      </c>
      <c r="AA5" s="578">
        <v>3.2236813403943687</v>
      </c>
      <c r="AB5" s="578">
        <v>2.8992476607629714</v>
      </c>
      <c r="AC5" s="578">
        <v>2.7925469387112933</v>
      </c>
      <c r="AD5" s="578">
        <v>2.3652120598709692</v>
      </c>
      <c r="AE5" s="578">
        <v>2.4146876128878114</v>
      </c>
      <c r="AF5" s="578">
        <v>3.1257177210697096</v>
      </c>
      <c r="AG5" s="578">
        <v>3.2731103378718096</v>
      </c>
      <c r="AH5" s="578">
        <v>3.2981554998503526</v>
      </c>
      <c r="AI5" s="578">
        <v>3.4490398418879353</v>
      </c>
      <c r="AJ5" s="578">
        <v>3.3536168676964184</v>
      </c>
      <c r="AK5" s="578">
        <v>3.759078008214356</v>
      </c>
      <c r="AL5" s="578">
        <v>4.6010595322975689</v>
      </c>
      <c r="AM5" s="578">
        <v>5.0070192864341445</v>
      </c>
      <c r="AN5" s="578">
        <v>5.0664736383168263</v>
      </c>
      <c r="AO5" s="578">
        <v>4.982216315755239</v>
      </c>
      <c r="AP5" s="578">
        <v>4.8708897912415283</v>
      </c>
      <c r="AQ5" s="578">
        <v>4.8531020056556518</v>
      </c>
      <c r="AR5" s="578">
        <v>4.9144403835216011</v>
      </c>
      <c r="AS5" s="578">
        <v>5.0145515654426598</v>
      </c>
      <c r="AT5" s="578">
        <v>5.112803005783717</v>
      </c>
      <c r="AU5" s="578">
        <v>5.3870295624792952</v>
      </c>
      <c r="AV5" s="578">
        <v>6.001594422229739</v>
      </c>
    </row>
    <row r="6" spans="2:48" ht="12" customHeight="1">
      <c r="C6" s="695"/>
      <c r="D6" s="4" t="s">
        <v>35</v>
      </c>
      <c r="E6" s="578">
        <v>4.4789868030889801</v>
      </c>
      <c r="F6" s="578">
        <v>3.5415139589434874</v>
      </c>
      <c r="G6" s="578">
        <v>2.8305546264108639</v>
      </c>
      <c r="H6" s="578">
        <v>2.3912426087546956</v>
      </c>
      <c r="I6" s="578">
        <v>2.2316296336811092</v>
      </c>
      <c r="J6" s="578">
        <v>2.360101480062049</v>
      </c>
      <c r="K6" s="578">
        <v>2.791824300736101</v>
      </c>
      <c r="L6" s="578">
        <v>3.5018656819718386</v>
      </c>
      <c r="M6" s="578">
        <v>4.298771661300127</v>
      </c>
      <c r="N6" s="578">
        <v>5.0697795177465421</v>
      </c>
      <c r="O6" s="578">
        <v>5.7357827537855233</v>
      </c>
      <c r="P6" s="578">
        <v>6.2474476302484927</v>
      </c>
      <c r="Q6" s="578">
        <v>6.6029833355349066</v>
      </c>
      <c r="R6" s="578">
        <v>6.7324429785863282</v>
      </c>
      <c r="S6" s="578">
        <v>6.5601016676081425</v>
      </c>
      <c r="T6" s="578">
        <v>6.0418990031074316</v>
      </c>
      <c r="U6" s="578">
        <v>5.1623976694595841</v>
      </c>
      <c r="V6" s="578">
        <v>3.9743795052964215</v>
      </c>
      <c r="W6" s="578">
        <v>2.5987712286823506</v>
      </c>
      <c r="X6" s="578">
        <v>1.2343632688810224</v>
      </c>
      <c r="Y6" s="578">
        <v>0.13201004288883045</v>
      </c>
      <c r="Z6" s="578">
        <v>-0.44200591992179517</v>
      </c>
      <c r="AA6" s="578">
        <v>-0.48727352204707142</v>
      </c>
      <c r="AB6" s="578">
        <v>-0.17390448425840255</v>
      </c>
      <c r="AC6" s="578">
        <v>0.2734933278210061</v>
      </c>
      <c r="AD6" s="578">
        <v>0.64802192066550912</v>
      </c>
      <c r="AE6" s="578">
        <v>1.0646078341978171</v>
      </c>
      <c r="AF6" s="578">
        <v>1.6569818381805934</v>
      </c>
      <c r="AG6" s="578">
        <v>2.5096927544400849</v>
      </c>
      <c r="AH6" s="578">
        <v>3.5693664005399306</v>
      </c>
      <c r="AI6" s="578">
        <v>4.6143530953946188</v>
      </c>
      <c r="AJ6" s="578">
        <v>5.5047735246124274</v>
      </c>
      <c r="AK6" s="578">
        <v>6.1592958672386011</v>
      </c>
      <c r="AL6" s="578">
        <v>6.5578905011496991</v>
      </c>
      <c r="AM6" s="578">
        <v>6.7328601165739466</v>
      </c>
      <c r="AN6" s="578">
        <v>6.7092993627371644</v>
      </c>
      <c r="AO6" s="578">
        <v>6.5425679713336571</v>
      </c>
      <c r="AP6" s="578">
        <v>6.3051666703022091</v>
      </c>
      <c r="AQ6" s="578">
        <v>6.1115820029048695</v>
      </c>
      <c r="AR6" s="578">
        <v>6.0204882111187574</v>
      </c>
      <c r="AS6" s="578">
        <v>6.0442600593871854</v>
      </c>
      <c r="AT6" s="578">
        <v>6.1559355975722818</v>
      </c>
      <c r="AU6" s="578">
        <v>6.2534772183348686</v>
      </c>
      <c r="AV6" s="578">
        <v>6.2821735777451426</v>
      </c>
    </row>
    <row r="7" spans="2:48" ht="12" customHeight="1">
      <c r="C7" s="695"/>
      <c r="D7" s="4" t="s">
        <v>36</v>
      </c>
      <c r="E7" s="578">
        <v>6.7041114541373847</v>
      </c>
      <c r="F7" s="578">
        <v>5.6838525181312383</v>
      </c>
      <c r="G7" s="578">
        <v>4.5018428386918163</v>
      </c>
      <c r="H7" s="578">
        <v>3.2209807198130935</v>
      </c>
      <c r="I7" s="578">
        <v>2.8669394329249753</v>
      </c>
      <c r="J7" s="578">
        <v>2.6895142546260686</v>
      </c>
      <c r="K7" s="578">
        <v>2.2565233294394194</v>
      </c>
      <c r="L7" s="578">
        <v>2.6207518820452025</v>
      </c>
      <c r="M7" s="578">
        <v>2.9246326638756148</v>
      </c>
      <c r="N7" s="578">
        <v>3.5658350922193049</v>
      </c>
      <c r="O7" s="578">
        <v>4.078420890427914</v>
      </c>
      <c r="P7" s="578">
        <v>4.8933211837024704</v>
      </c>
      <c r="Q7" s="578">
        <v>5.5434652122090089</v>
      </c>
      <c r="R7" s="578">
        <v>5.966842189000765</v>
      </c>
      <c r="S7" s="578">
        <v>6.6282278766216729</v>
      </c>
      <c r="T7" s="578">
        <v>6.4560704341088737</v>
      </c>
      <c r="U7" s="578">
        <v>6.3863984205226876</v>
      </c>
      <c r="V7" s="578">
        <v>5.9013165225644482</v>
      </c>
      <c r="W7" s="578">
        <v>5.172306209577382</v>
      </c>
      <c r="X7" s="578">
        <v>4.0745723934075606</v>
      </c>
      <c r="Y7" s="578">
        <v>2.6459056275391468</v>
      </c>
      <c r="Z7" s="578">
        <v>1.0725782565386588</v>
      </c>
      <c r="AA7" s="578">
        <v>0.13507548385021106</v>
      </c>
      <c r="AB7" s="578">
        <v>-1.0456679328518681</v>
      </c>
      <c r="AC7" s="578">
        <v>-0.96258320492117466</v>
      </c>
      <c r="AD7" s="578">
        <v>-0.61194586138528795</v>
      </c>
      <c r="AE7" s="578">
        <v>-0.4791534610474768</v>
      </c>
      <c r="AF7" s="578">
        <v>0.76420521642410755</v>
      </c>
      <c r="AG7" s="578">
        <v>1.308249662133143</v>
      </c>
      <c r="AH7" s="578">
        <v>2.260337629570075</v>
      </c>
      <c r="AI7" s="578">
        <v>3.2273995589663151</v>
      </c>
      <c r="AJ7" s="578">
        <v>4.1645909842543682</v>
      </c>
      <c r="AK7" s="578">
        <v>5.0438660518663303</v>
      </c>
      <c r="AL7" s="578">
        <v>5.5918386986827606</v>
      </c>
      <c r="AM7" s="578">
        <v>5.9939990897837969</v>
      </c>
      <c r="AN7" s="578">
        <v>6.0512738649231235</v>
      </c>
      <c r="AO7" s="578">
        <v>6.4151909810769903</v>
      </c>
      <c r="AP7" s="578">
        <v>6.203655449270995</v>
      </c>
      <c r="AQ7" s="578">
        <v>6.1194787646540183</v>
      </c>
      <c r="AR7" s="578">
        <v>6.5902157715475917</v>
      </c>
      <c r="AS7" s="578">
        <v>6.6143561344057078</v>
      </c>
      <c r="AT7" s="578">
        <v>6.88156946274876</v>
      </c>
      <c r="AU7" s="578">
        <v>7.1525146513605309</v>
      </c>
      <c r="AV7" s="578">
        <v>6.8237251134628307</v>
      </c>
    </row>
    <row r="8" spans="2:48" ht="12" customHeight="1">
      <c r="E8" s="54" t="s">
        <v>37</v>
      </c>
      <c r="F8" s="54" t="s">
        <v>37</v>
      </c>
      <c r="G8" s="54" t="s">
        <v>37</v>
      </c>
      <c r="H8" s="54" t="s">
        <v>37</v>
      </c>
      <c r="I8" s="54" t="s">
        <v>37</v>
      </c>
      <c r="J8" s="54" t="s">
        <v>37</v>
      </c>
      <c r="K8" s="54" t="s">
        <v>37</v>
      </c>
      <c r="L8" s="54" t="s">
        <v>37</v>
      </c>
      <c r="M8" s="54" t="s">
        <v>37</v>
      </c>
      <c r="N8" s="54" t="s">
        <v>37</v>
      </c>
      <c r="O8" s="54" t="s">
        <v>37</v>
      </c>
      <c r="P8" s="54" t="s">
        <v>37</v>
      </c>
      <c r="Q8" s="54" t="s">
        <v>37</v>
      </c>
      <c r="R8" s="54" t="s">
        <v>37</v>
      </c>
      <c r="S8" s="54" t="s">
        <v>37</v>
      </c>
      <c r="T8" s="54" t="s">
        <v>37</v>
      </c>
      <c r="U8" s="54" t="s">
        <v>37</v>
      </c>
      <c r="V8" s="344" t="s">
        <v>37</v>
      </c>
      <c r="W8" s="344" t="s">
        <v>37</v>
      </c>
      <c r="X8" s="344" t="s">
        <v>37</v>
      </c>
      <c r="Y8" s="344" t="s">
        <v>37</v>
      </c>
      <c r="Z8" s="344" t="s">
        <v>37</v>
      </c>
      <c r="AA8" s="344" t="s">
        <v>37</v>
      </c>
      <c r="AB8" s="344" t="s">
        <v>37</v>
      </c>
      <c r="AC8" s="344" t="s">
        <v>37</v>
      </c>
      <c r="AD8" s="54" t="s">
        <v>37</v>
      </c>
      <c r="AE8" s="54" t="s">
        <v>37</v>
      </c>
      <c r="AF8" s="54" t="s">
        <v>37</v>
      </c>
      <c r="AG8" s="54" t="s">
        <v>37</v>
      </c>
      <c r="AH8" s="344" t="s">
        <v>37</v>
      </c>
      <c r="AI8" s="344" t="s">
        <v>37</v>
      </c>
      <c r="AJ8" s="344" t="s">
        <v>37</v>
      </c>
      <c r="AK8" s="344" t="s">
        <v>37</v>
      </c>
      <c r="AL8" s="344" t="s">
        <v>37</v>
      </c>
      <c r="AM8" s="344" t="s">
        <v>37</v>
      </c>
      <c r="AN8" s="344" t="s">
        <v>37</v>
      </c>
      <c r="AO8" s="344" t="s">
        <v>37</v>
      </c>
      <c r="AP8" s="344" t="s">
        <v>37</v>
      </c>
      <c r="AQ8" s="344" t="s">
        <v>37</v>
      </c>
      <c r="AR8" s="344" t="s">
        <v>37</v>
      </c>
    </row>
    <row r="9" spans="2:48" ht="12" customHeight="1">
      <c r="E9" s="54" t="s">
        <v>37</v>
      </c>
      <c r="F9" s="54" t="s">
        <v>37</v>
      </c>
      <c r="G9" s="54" t="s">
        <v>37</v>
      </c>
      <c r="H9" s="54" t="s">
        <v>37</v>
      </c>
      <c r="I9" s="54" t="s">
        <v>37</v>
      </c>
      <c r="J9" s="54" t="s">
        <v>37</v>
      </c>
      <c r="K9" s="54" t="s">
        <v>37</v>
      </c>
      <c r="L9" s="54" t="s">
        <v>37</v>
      </c>
      <c r="M9" s="54" t="s">
        <v>37</v>
      </c>
      <c r="N9" s="54" t="s">
        <v>37</v>
      </c>
      <c r="O9" s="54" t="s">
        <v>37</v>
      </c>
      <c r="P9" s="54" t="s">
        <v>37</v>
      </c>
      <c r="Q9" s="54" t="s">
        <v>37</v>
      </c>
      <c r="R9" s="54" t="s">
        <v>37</v>
      </c>
      <c r="S9" s="54" t="s">
        <v>37</v>
      </c>
      <c r="T9" s="54" t="s">
        <v>37</v>
      </c>
      <c r="U9" s="54" t="s">
        <v>37</v>
      </c>
      <c r="V9" s="344" t="s">
        <v>37</v>
      </c>
      <c r="W9" s="344" t="s">
        <v>37</v>
      </c>
      <c r="X9" s="344" t="s">
        <v>37</v>
      </c>
      <c r="Y9" s="344" t="s">
        <v>37</v>
      </c>
      <c r="Z9" s="344" t="s">
        <v>37</v>
      </c>
      <c r="AA9" s="344" t="s">
        <v>37</v>
      </c>
      <c r="AB9" s="344" t="s">
        <v>37</v>
      </c>
      <c r="AC9" s="344" t="s">
        <v>37</v>
      </c>
      <c r="AD9" s="54" t="s">
        <v>37</v>
      </c>
      <c r="AE9" s="54" t="s">
        <v>37</v>
      </c>
      <c r="AF9" s="54" t="s">
        <v>37</v>
      </c>
      <c r="AG9" s="54" t="s">
        <v>37</v>
      </c>
      <c r="AH9" s="344" t="s">
        <v>37</v>
      </c>
      <c r="AI9" s="344" t="s">
        <v>37</v>
      </c>
      <c r="AJ9" s="344" t="s">
        <v>37</v>
      </c>
      <c r="AK9" s="344" t="s">
        <v>37</v>
      </c>
      <c r="AL9" s="344" t="s">
        <v>37</v>
      </c>
      <c r="AM9" s="344" t="s">
        <v>37</v>
      </c>
      <c r="AN9" s="344" t="s">
        <v>37</v>
      </c>
      <c r="AO9" s="344" t="s">
        <v>37</v>
      </c>
      <c r="AP9" s="344" t="s">
        <v>37</v>
      </c>
      <c r="AQ9" s="344" t="s">
        <v>37</v>
      </c>
      <c r="AR9" s="344" t="s">
        <v>37</v>
      </c>
    </row>
    <row r="10" spans="2:48" ht="12" customHeight="1">
      <c r="B10" s="334" t="s">
        <v>38</v>
      </c>
      <c r="C10" s="695" t="s">
        <v>39</v>
      </c>
      <c r="D10" s="4" t="s">
        <v>493</v>
      </c>
      <c r="E10" s="579">
        <v>1.0023967693049471</v>
      </c>
      <c r="F10" s="579">
        <v>1.4387437919718478</v>
      </c>
      <c r="G10" s="579">
        <v>2.1475456127835346</v>
      </c>
      <c r="H10" s="579">
        <v>2.1369088011835538</v>
      </c>
      <c r="I10" s="579">
        <v>1.6452322854768726</v>
      </c>
      <c r="J10" s="579">
        <v>0.98949822412003507</v>
      </c>
      <c r="K10" s="579">
        <v>0.5890184428964278</v>
      </c>
      <c r="L10" s="579">
        <v>0.85763772506955593</v>
      </c>
      <c r="M10" s="579">
        <v>0.57859791843760311</v>
      </c>
      <c r="N10" s="579">
        <v>0.39797123090387521</v>
      </c>
      <c r="O10" s="579">
        <v>0.28050784535340928</v>
      </c>
      <c r="P10" s="579">
        <v>-9.8069980647133431E-2</v>
      </c>
      <c r="Q10" s="579">
        <v>0.15804768596852004</v>
      </c>
      <c r="R10" s="579">
        <v>0.45140203984466803</v>
      </c>
      <c r="S10" s="579">
        <v>0.79022881841453296</v>
      </c>
      <c r="T10" s="579">
        <v>1.4606365133573775</v>
      </c>
      <c r="U10" s="579">
        <v>2.0502194031342671</v>
      </c>
      <c r="V10" s="579">
        <v>1.6884715983705267</v>
      </c>
      <c r="W10" s="579">
        <v>0.27375879754533533</v>
      </c>
      <c r="X10" s="579">
        <v>-1.2988054324631377</v>
      </c>
      <c r="Y10" s="579">
        <v>-2.1849404547816729</v>
      </c>
      <c r="Z10" s="579">
        <v>-1.6677580044484377</v>
      </c>
      <c r="AA10" s="579">
        <v>-0.1779610330047528</v>
      </c>
      <c r="AB10" s="579">
        <v>1.1849504780992757</v>
      </c>
      <c r="AC10" s="579">
        <v>1.1739827654823638</v>
      </c>
      <c r="AD10" s="579">
        <v>0.11898861461688608</v>
      </c>
      <c r="AE10" s="579">
        <v>-0.74122526194687322</v>
      </c>
      <c r="AF10" s="579">
        <v>-1.7024991668189766</v>
      </c>
      <c r="AG10" s="579">
        <v>-3.2757444120621413</v>
      </c>
      <c r="AH10" s="579">
        <v>-3.2836829620048542</v>
      </c>
      <c r="AI10" s="579">
        <v>-2.1358745593236712</v>
      </c>
      <c r="AJ10" s="579">
        <v>-1.1278919060823005</v>
      </c>
      <c r="AK10" s="579">
        <v>-0.52284063432672256</v>
      </c>
      <c r="AL10" s="579">
        <v>-0.35466924672039152</v>
      </c>
      <c r="AM10" s="579">
        <v>-0.46345640024820933</v>
      </c>
      <c r="AN10" s="579">
        <v>-0.4831805885253751</v>
      </c>
      <c r="AO10" s="579">
        <v>-5.2208968021364432E-2</v>
      </c>
      <c r="AP10" s="579">
        <v>7.8409197659945126E-2</v>
      </c>
      <c r="AQ10" s="579">
        <v>-0.45195595378188574</v>
      </c>
      <c r="AR10" s="579">
        <v>-0.71787196182130719</v>
      </c>
      <c r="AS10" s="579">
        <v>-0.66277156003915816</v>
      </c>
      <c r="AT10" s="579">
        <v>-0.24709979970289342</v>
      </c>
      <c r="AU10" s="579">
        <v>0.20293252421625321</v>
      </c>
      <c r="AV10" s="579">
        <v>0.39489914372271795</v>
      </c>
    </row>
    <row r="11" spans="2:48" ht="12" customHeight="1">
      <c r="C11" s="695"/>
      <c r="D11" s="4" t="s">
        <v>494</v>
      </c>
      <c r="E11" s="579">
        <v>-1.8586319026437539</v>
      </c>
      <c r="F11" s="579">
        <v>-1.6619608763536484</v>
      </c>
      <c r="G11" s="579">
        <v>-1.8258967486305449</v>
      </c>
      <c r="H11" s="579">
        <v>-3.4541340190467325</v>
      </c>
      <c r="I11" s="579">
        <v>-3.6813460483718741</v>
      </c>
      <c r="J11" s="579">
        <v>-3.2276664650783453</v>
      </c>
      <c r="K11" s="579">
        <v>-2.4895527584495709</v>
      </c>
      <c r="L11" s="579">
        <v>-1.1385813505035505</v>
      </c>
      <c r="M11" s="579">
        <v>-0.39291971854218855</v>
      </c>
      <c r="N11" s="579">
        <v>-0.29882830984327258</v>
      </c>
      <c r="O11" s="579">
        <v>-0.36269043452807409</v>
      </c>
      <c r="P11" s="579">
        <v>0.60617512157839515</v>
      </c>
      <c r="Q11" s="579">
        <v>1.2601504823573388</v>
      </c>
      <c r="R11" s="579">
        <v>1.7642352527774106</v>
      </c>
      <c r="S11" s="579">
        <v>1.8583466498110144</v>
      </c>
      <c r="T11" s="579">
        <v>2.2548276545823356</v>
      </c>
      <c r="U11" s="579">
        <v>2.4077398128196341</v>
      </c>
      <c r="V11" s="579">
        <v>2.9035326046109637</v>
      </c>
      <c r="W11" s="579">
        <v>2.3654047265464402</v>
      </c>
      <c r="X11" s="579">
        <v>0.28492533949460425</v>
      </c>
      <c r="Y11" s="579">
        <v>-3.7371963853537227</v>
      </c>
      <c r="Z11" s="579">
        <v>-4.5325630943306807</v>
      </c>
      <c r="AA11" s="579">
        <v>-3.6362394481190097</v>
      </c>
      <c r="AB11" s="579">
        <v>-2.8586244536678898</v>
      </c>
      <c r="AC11" s="579">
        <v>-3.2058402880336212</v>
      </c>
      <c r="AD11" s="579">
        <v>-4.9909105327837269</v>
      </c>
      <c r="AE11" s="579">
        <v>-5.7846454682652908</v>
      </c>
      <c r="AF11" s="579">
        <v>-5.6180012531226309</v>
      </c>
      <c r="AG11" s="579">
        <v>-3.3636088102884161</v>
      </c>
      <c r="AH11" s="579">
        <v>-1.6046632756232324</v>
      </c>
      <c r="AI11" s="579">
        <v>-1.493443525544526</v>
      </c>
      <c r="AJ11" s="579">
        <v>-1.8809942732101035</v>
      </c>
      <c r="AK11" s="579">
        <v>-1.9468188830006834</v>
      </c>
      <c r="AL11" s="579">
        <v>-1.3217852252306956</v>
      </c>
      <c r="AM11" s="579">
        <v>-0.36739229582317717</v>
      </c>
      <c r="AN11" s="579">
        <v>-2.8428106178802287E-2</v>
      </c>
      <c r="AO11" s="579">
        <v>-0.46728663669669757</v>
      </c>
      <c r="AP11" s="579">
        <v>-1.2476090479993154</v>
      </c>
      <c r="AQ11" s="579">
        <v>-0.79466816009984487</v>
      </c>
      <c r="AR11" s="579">
        <v>-0.59534114560082674</v>
      </c>
      <c r="AS11" s="579">
        <v>-0.54030334826843029</v>
      </c>
      <c r="AT11" s="579">
        <v>-5.369058393716665E-2</v>
      </c>
      <c r="AU11" s="579">
        <v>0.29710129002804037</v>
      </c>
      <c r="AV11" s="579">
        <v>1.1599517412876688</v>
      </c>
    </row>
    <row r="12" spans="2:48" ht="12" customHeight="1">
      <c r="C12" s="695"/>
      <c r="D12" s="4" t="s">
        <v>495</v>
      </c>
      <c r="E12" s="580">
        <v>1555.09482</v>
      </c>
      <c r="F12" s="580">
        <v>1555.84753</v>
      </c>
      <c r="G12" s="580">
        <v>1556.6546900000001</v>
      </c>
      <c r="H12" s="580">
        <v>1557.3533299999999</v>
      </c>
      <c r="I12" s="580">
        <v>1557.6668099999999</v>
      </c>
      <c r="J12" s="580">
        <v>1558.1691599999999</v>
      </c>
      <c r="K12" s="580">
        <v>1559.11869</v>
      </c>
      <c r="L12" s="580">
        <v>1560.04007</v>
      </c>
      <c r="M12" s="580">
        <v>1561.02521</v>
      </c>
      <c r="N12" s="580">
        <v>1562.06567</v>
      </c>
      <c r="O12" s="580">
        <v>1563.38561</v>
      </c>
      <c r="P12" s="580">
        <v>1564.4410600000001</v>
      </c>
      <c r="Q12" s="580">
        <v>1565.6291799999999</v>
      </c>
      <c r="R12" s="580">
        <v>1566.9094700000001</v>
      </c>
      <c r="S12" s="580">
        <v>1568.3519899999999</v>
      </c>
      <c r="T12" s="580">
        <v>1569.44733</v>
      </c>
      <c r="U12" s="580">
        <v>1570.63095</v>
      </c>
      <c r="V12" s="580">
        <v>1571.57188</v>
      </c>
      <c r="W12" s="580">
        <v>1572.8075799999999</v>
      </c>
      <c r="X12" s="580">
        <v>1573.90345</v>
      </c>
      <c r="Y12" s="580">
        <v>1574.8300899999999</v>
      </c>
      <c r="Z12" s="580">
        <v>1575.7674500000001</v>
      </c>
      <c r="AA12" s="580">
        <v>1576.1730399999999</v>
      </c>
      <c r="AB12" s="580">
        <v>1576.3580300000001</v>
      </c>
      <c r="AC12" s="580">
        <v>1576.9301599999999</v>
      </c>
      <c r="AD12" s="580">
        <v>1577.47729</v>
      </c>
      <c r="AE12" s="580">
        <v>1578.4423200000001</v>
      </c>
      <c r="AF12" s="580">
        <v>1580.0181600000001</v>
      </c>
      <c r="AG12" s="580">
        <v>1581.69219</v>
      </c>
      <c r="AH12" s="580">
        <v>1582.51648</v>
      </c>
      <c r="AI12" s="580">
        <v>1582.72478</v>
      </c>
      <c r="AJ12" s="580">
        <v>1583.2188900000001</v>
      </c>
      <c r="AK12" s="580">
        <v>1584.1430499999999</v>
      </c>
      <c r="AL12" s="580">
        <v>1585.4233099999999</v>
      </c>
      <c r="AM12" s="580">
        <v>1586.7755</v>
      </c>
      <c r="AN12" s="580">
        <v>1587.9795799999999</v>
      </c>
      <c r="AO12" s="580">
        <v>1588.92769</v>
      </c>
      <c r="AP12" s="580">
        <v>1589.9969799999999</v>
      </c>
      <c r="AQ12" s="580">
        <v>1591.4012700000001</v>
      </c>
      <c r="AR12" s="580">
        <v>1592.7636</v>
      </c>
      <c r="AS12" s="580">
        <v>1594.0183500000001</v>
      </c>
      <c r="AT12" s="580">
        <v>1595.28178</v>
      </c>
      <c r="AU12" s="580">
        <v>1596.6419800000001</v>
      </c>
      <c r="AV12" s="580">
        <v>1598.2657400000001</v>
      </c>
    </row>
    <row r="13" spans="2:48" ht="12" customHeight="1">
      <c r="D13" s="4" t="s">
        <v>496</v>
      </c>
      <c r="E13" s="580">
        <v>1553.3832600000001</v>
      </c>
      <c r="F13" s="580">
        <v>1555.28629</v>
      </c>
      <c r="G13" s="580">
        <v>1559.65112</v>
      </c>
      <c r="H13" s="580">
        <v>1554.8339100000001</v>
      </c>
      <c r="I13" s="580">
        <v>1555.7862399999999</v>
      </c>
      <c r="J13" s="580">
        <v>1555.99584</v>
      </c>
      <c r="K13" s="580">
        <v>1555.9293600000001</v>
      </c>
      <c r="L13" s="580">
        <v>1561.3249499999999</v>
      </c>
      <c r="M13" s="580">
        <v>1561.2735700000001</v>
      </c>
      <c r="N13" s="580">
        <v>1561.9949799999999</v>
      </c>
      <c r="O13" s="580">
        <v>1563.2059999999999</v>
      </c>
      <c r="P13" s="580">
        <v>1564.6567700000001</v>
      </c>
      <c r="Q13" s="580">
        <v>1567.2124100000001</v>
      </c>
      <c r="R13" s="580">
        <v>1569.4821400000001</v>
      </c>
      <c r="S13" s="580">
        <v>1570.51857</v>
      </c>
      <c r="T13" s="580">
        <v>1573.1874600000001</v>
      </c>
      <c r="U13" s="580">
        <v>1575.22516</v>
      </c>
      <c r="V13" s="580">
        <v>1576.8985299999999</v>
      </c>
      <c r="W13" s="580">
        <v>1575.6974299999999</v>
      </c>
      <c r="X13" s="580">
        <v>1575.33464</v>
      </c>
      <c r="Y13" s="580">
        <v>1564.22453</v>
      </c>
      <c r="Z13" s="580">
        <v>1569.1702700000001</v>
      </c>
      <c r="AA13" s="580">
        <v>1572.8890899999999</v>
      </c>
      <c r="AB13" s="580">
        <v>1575.9531999999999</v>
      </c>
      <c r="AC13" s="580">
        <v>1577.70588</v>
      </c>
      <c r="AD13" s="580">
        <v>1570.57707</v>
      </c>
      <c r="AE13" s="580">
        <v>1572.00757</v>
      </c>
      <c r="AF13" s="580">
        <v>1572.2419</v>
      </c>
      <c r="AG13" s="580">
        <v>1573.6412700000001</v>
      </c>
      <c r="AH13" s="580">
        <v>1577.46875</v>
      </c>
      <c r="AI13" s="580">
        <v>1578.6258</v>
      </c>
      <c r="AJ13" s="580">
        <v>1579.7696599999999</v>
      </c>
      <c r="AK13" s="580">
        <v>1581.2771499999999</v>
      </c>
      <c r="AL13" s="580">
        <v>1583.58249</v>
      </c>
      <c r="AM13" s="580">
        <v>1586.24189</v>
      </c>
      <c r="AN13" s="580">
        <v>1587.14462</v>
      </c>
      <c r="AO13" s="580">
        <v>1589.14183</v>
      </c>
      <c r="AP13" s="580">
        <v>1587.94445</v>
      </c>
      <c r="AQ13" s="580">
        <v>1590.4375299999999</v>
      </c>
      <c r="AR13" s="580">
        <v>1591.59475</v>
      </c>
      <c r="AS13" s="580">
        <v>1591.8904600000001</v>
      </c>
      <c r="AT13" s="580">
        <v>1595.5757100000001</v>
      </c>
      <c r="AU13" s="580">
        <v>1596.7402099999999</v>
      </c>
      <c r="AV13" s="580">
        <v>1600.0846100000001</v>
      </c>
    </row>
    <row r="31" s="5" customFormat="1" ht="12" customHeight="1"/>
    <row r="32" s="5" customFormat="1" ht="12" customHeight="1"/>
    <row r="33" s="5" customFormat="1" ht="12" customHeight="1"/>
    <row r="34" s="5" customFormat="1" ht="12" customHeight="1"/>
    <row r="35" s="5" customFormat="1" ht="12" customHeight="1"/>
    <row r="36" s="5" customFormat="1" ht="12" customHeight="1"/>
  </sheetData>
  <customSheetViews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1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5"/>
    </customSheetView>
  </customSheetViews>
  <mergeCells count="12">
    <mergeCell ref="AK3:AN3"/>
    <mergeCell ref="AO3:AR3"/>
    <mergeCell ref="E3:H3"/>
    <mergeCell ref="I3:L3"/>
    <mergeCell ref="M3:P3"/>
    <mergeCell ref="Q3:T3"/>
    <mergeCell ref="U3:X3"/>
    <mergeCell ref="C5:C7"/>
    <mergeCell ref="C10:C12"/>
    <mergeCell ref="Y3:AB3"/>
    <mergeCell ref="AC3:AF3"/>
    <mergeCell ref="AG3:AJ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82"/>
  <sheetViews>
    <sheetView zoomScale="85" zoomScaleNormal="85" workbookViewId="0">
      <pane xSplit="1" ySplit="2" topLeftCell="V42" activePane="bottomRight" state="frozen"/>
      <selection pane="topRight" activeCell="B1" sqref="B1"/>
      <selection pane="bottomLeft" activeCell="A3" sqref="A3"/>
      <selection pane="bottomRight" activeCell="AO73" sqref="AO73:AO77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9" width="13.42578125" style="1" bestFit="1" customWidth="1"/>
    <col min="40" max="40" width="12.5703125" style="1" bestFit="1" customWidth="1"/>
    <col min="41" max="41" width="12.28515625" style="1" bestFit="1" customWidth="1"/>
    <col min="42" max="16384" width="9.42578125" style="1"/>
  </cols>
  <sheetData>
    <row r="1" spans="1:44" ht="13.35" customHeight="1">
      <c r="B1" s="16">
        <v>2016</v>
      </c>
      <c r="C1" s="16"/>
      <c r="D1" s="16"/>
      <c r="E1" s="16"/>
      <c r="F1" s="16">
        <v>2017</v>
      </c>
      <c r="G1" s="16"/>
      <c r="H1" s="16"/>
      <c r="I1" s="16"/>
      <c r="J1" s="16">
        <v>2018</v>
      </c>
      <c r="K1" s="16"/>
      <c r="L1" s="16"/>
      <c r="M1" s="16"/>
      <c r="N1" s="16">
        <v>2019</v>
      </c>
      <c r="O1" s="16"/>
      <c r="P1" s="16"/>
      <c r="Q1" s="16"/>
      <c r="R1" s="16">
        <v>2020</v>
      </c>
      <c r="S1" s="16"/>
      <c r="T1" s="16"/>
      <c r="U1" s="16"/>
      <c r="V1" s="16">
        <v>2021</v>
      </c>
      <c r="W1" s="16"/>
      <c r="X1" s="16"/>
      <c r="Y1" s="16"/>
      <c r="Z1" s="16">
        <v>2022</v>
      </c>
      <c r="AD1" s="16">
        <v>2023</v>
      </c>
      <c r="AH1" s="16">
        <v>2024</v>
      </c>
      <c r="AI1" s="16"/>
      <c r="AL1" s="16">
        <v>2025</v>
      </c>
      <c r="AM1" s="16"/>
      <c r="AN1" s="16"/>
    </row>
    <row r="2" spans="1:44" ht="13.35" customHeight="1">
      <c r="B2" s="16" t="s">
        <v>4</v>
      </c>
      <c r="C2" s="16" t="s">
        <v>1</v>
      </c>
      <c r="D2" s="16" t="s">
        <v>2</v>
      </c>
      <c r="E2" s="16" t="s">
        <v>3</v>
      </c>
      <c r="F2" s="16" t="s">
        <v>4</v>
      </c>
      <c r="G2" s="16" t="s">
        <v>1</v>
      </c>
      <c r="H2" s="16" t="s">
        <v>2</v>
      </c>
      <c r="I2" s="16" t="s">
        <v>3</v>
      </c>
      <c r="J2" s="16" t="s">
        <v>4</v>
      </c>
      <c r="K2" s="16" t="s">
        <v>1</v>
      </c>
      <c r="L2" s="16" t="s">
        <v>2</v>
      </c>
      <c r="M2" s="16" t="s">
        <v>3</v>
      </c>
      <c r="N2" s="16" t="s">
        <v>4</v>
      </c>
      <c r="O2" s="16" t="s">
        <v>1</v>
      </c>
      <c r="P2" s="16" t="s">
        <v>2</v>
      </c>
      <c r="Q2" s="16" t="s">
        <v>3</v>
      </c>
      <c r="R2" s="16" t="s">
        <v>4</v>
      </c>
      <c r="S2" s="16" t="s">
        <v>1</v>
      </c>
      <c r="T2" s="16" t="s">
        <v>2</v>
      </c>
      <c r="U2" s="16" t="s">
        <v>3</v>
      </c>
      <c r="V2" s="16" t="s">
        <v>4</v>
      </c>
      <c r="W2" s="16" t="s">
        <v>1</v>
      </c>
      <c r="X2" s="16" t="s">
        <v>2</v>
      </c>
      <c r="Y2" s="16" t="s">
        <v>3</v>
      </c>
      <c r="Z2" s="16" t="s">
        <v>4</v>
      </c>
      <c r="AA2" s="16" t="s">
        <v>1</v>
      </c>
      <c r="AB2" s="16" t="s">
        <v>2</v>
      </c>
      <c r="AC2" s="16" t="s">
        <v>3</v>
      </c>
      <c r="AD2" s="16" t="s">
        <v>4</v>
      </c>
      <c r="AE2" s="16" t="s">
        <v>1</v>
      </c>
      <c r="AF2" s="16" t="s">
        <v>2</v>
      </c>
      <c r="AG2" s="16" t="s">
        <v>3</v>
      </c>
      <c r="AH2" s="16" t="s">
        <v>4</v>
      </c>
      <c r="AI2" s="16" t="s">
        <v>1</v>
      </c>
      <c r="AJ2" s="16" t="s">
        <v>2</v>
      </c>
      <c r="AK2" s="16" t="s">
        <v>3</v>
      </c>
      <c r="AL2" s="16" t="s">
        <v>4</v>
      </c>
      <c r="AM2" s="16" t="s">
        <v>1</v>
      </c>
      <c r="AN2" s="16" t="s">
        <v>2</v>
      </c>
      <c r="AO2" s="16" t="s">
        <v>3</v>
      </c>
      <c r="AP2" s="16"/>
    </row>
    <row r="3" spans="1:44" ht="13.35" customHeight="1">
      <c r="A3" s="2" t="s">
        <v>40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37"/>
      <c r="AA3" s="49"/>
      <c r="AB3" s="49"/>
      <c r="AC3" s="49"/>
    </row>
    <row r="4" spans="1:44" ht="13.35" customHeight="1">
      <c r="A4" s="16" t="s">
        <v>41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>
        <v>-0.1012520995776065</v>
      </c>
      <c r="S4" s="43">
        <v>-8.1628346379718719E-2</v>
      </c>
      <c r="T4" s="43">
        <v>-2.6437353773246852E-2</v>
      </c>
      <c r="U4" s="43">
        <v>1.032297639758184E-2</v>
      </c>
      <c r="V4" s="43">
        <v>0.14824732605592161</v>
      </c>
      <c r="W4" s="43">
        <v>6.1412437158683275E-3</v>
      </c>
      <c r="X4" s="43">
        <v>-6.2749699687902893E-3</v>
      </c>
      <c r="Y4" s="43">
        <v>-3.3634438456020765E-2</v>
      </c>
      <c r="Z4" s="52">
        <v>-3.8095556843397049E-2</v>
      </c>
      <c r="AA4" s="50">
        <v>6.4480183701230986E-2</v>
      </c>
      <c r="AB4" s="50">
        <v>7.1405803490642183E-2</v>
      </c>
      <c r="AC4" s="50">
        <v>8.0921565299368003E-2</v>
      </c>
      <c r="AD4" s="50">
        <v>7.973522108366371E-2</v>
      </c>
      <c r="AE4" s="50">
        <v>5.7571956739919106E-2</v>
      </c>
      <c r="AF4" s="50">
        <v>8.1776857572264605E-2</v>
      </c>
      <c r="AG4" s="50">
        <v>7.9261412055930958E-2</v>
      </c>
      <c r="AH4" s="50">
        <v>8.0708407039171481E-2</v>
      </c>
      <c r="AI4" s="50">
        <v>4.1146065867945003E-2</v>
      </c>
      <c r="AJ4" s="50">
        <v>4.3790904107641637E-2</v>
      </c>
      <c r="AK4" s="50">
        <v>4.8385237769453804E-2</v>
      </c>
      <c r="AL4" s="50">
        <v>2.6420538132335913E-2</v>
      </c>
      <c r="AM4" s="50">
        <v>7.7860297515673249E-2</v>
      </c>
      <c r="AN4" s="50">
        <v>6.4958800382874604E-2</v>
      </c>
    </row>
    <row r="5" spans="1:44" ht="13.35" customHeight="1">
      <c r="A5" s="45" t="s">
        <v>42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>
        <v>-5.9862850988200829E-2</v>
      </c>
      <c r="S5" s="44">
        <v>-3.7103190824774195E-2</v>
      </c>
      <c r="T5" s="44">
        <v>-7.9898387372994636E-3</v>
      </c>
      <c r="U5" s="44">
        <v>3.3195523451315122E-2</v>
      </c>
      <c r="V5" s="44">
        <v>5.2364743484998699E-2</v>
      </c>
      <c r="W5" s="44">
        <v>8.491135973767076E-3</v>
      </c>
      <c r="X5" s="44">
        <v>-7.8469066596995492E-3</v>
      </c>
      <c r="Y5" s="44">
        <v>-2.832129602389941E-2</v>
      </c>
      <c r="Z5" s="44">
        <v>-6.3704478637980469E-2</v>
      </c>
      <c r="AA5" s="44">
        <v>-2.1132706142474658E-2</v>
      </c>
      <c r="AB5" s="44">
        <v>-3.1183411406826506E-3</v>
      </c>
      <c r="AC5" s="44">
        <v>-6.1968362238307107E-3</v>
      </c>
      <c r="AD5" s="44">
        <v>5.0748569680986289E-2</v>
      </c>
      <c r="AE5" s="44">
        <v>3.1311950182750903E-2</v>
      </c>
      <c r="AF5" s="44">
        <v>2.2771347524172255E-2</v>
      </c>
      <c r="AG5" s="44">
        <v>7.503367195505743E-3</v>
      </c>
      <c r="AH5" s="44">
        <v>1.9009001100727715E-2</v>
      </c>
      <c r="AI5" s="37">
        <v>1.7636818960975992E-2</v>
      </c>
      <c r="AJ5" s="37">
        <v>7.5430032158519114E-3</v>
      </c>
      <c r="AK5" s="37">
        <v>1.2049097052341785E-2</v>
      </c>
      <c r="AL5" s="44">
        <v>1.1021334267079044E-3</v>
      </c>
      <c r="AM5" s="44">
        <v>1.6798925005372899E-3</v>
      </c>
      <c r="AN5" s="44">
        <v>2.6955160806055554E-2</v>
      </c>
      <c r="AO5" s="56"/>
      <c r="AQ5" s="20"/>
      <c r="AR5" s="20"/>
    </row>
    <row r="6" spans="1:44" ht="13.35" customHeight="1">
      <c r="A6" s="45" t="s">
        <v>22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>
        <v>-4.0432177316428335E-2</v>
      </c>
      <c r="S6" s="44">
        <v>-4.1149433202493313E-2</v>
      </c>
      <c r="T6" s="44">
        <v>-2.2637515313754037E-2</v>
      </c>
      <c r="U6" s="44">
        <v>-1.9953428821596873E-2</v>
      </c>
      <c r="V6" s="44">
        <v>2.075222780191794E-2</v>
      </c>
      <c r="W6" s="44">
        <v>1.0006593111498241E-2</v>
      </c>
      <c r="X6" s="44">
        <v>1.8164284204484005E-2</v>
      </c>
      <c r="Y6" s="44">
        <v>2.3363357462966815E-2</v>
      </c>
      <c r="Z6" s="44">
        <v>1.4203917612220052E-2</v>
      </c>
      <c r="AA6" s="44">
        <v>3.4861785847542216E-2</v>
      </c>
      <c r="AB6" s="44">
        <v>3.4899528514956271E-2</v>
      </c>
      <c r="AC6" s="44">
        <v>4.0557131023081512E-2</v>
      </c>
      <c r="AD6" s="44">
        <v>4.085803667201289E-2</v>
      </c>
      <c r="AE6" s="44">
        <v>3.5241945180724224E-2</v>
      </c>
      <c r="AF6" s="44">
        <v>5.4917846606709432E-2</v>
      </c>
      <c r="AG6" s="44">
        <v>5.4384913067360235E-2</v>
      </c>
      <c r="AH6" s="44">
        <v>4.4202043812644407E-2</v>
      </c>
      <c r="AI6" s="37">
        <v>5.2578107862176669E-2</v>
      </c>
      <c r="AJ6" s="37">
        <v>5.6881963457281443E-2</v>
      </c>
      <c r="AK6" s="37">
        <v>5.734650959963284E-2</v>
      </c>
      <c r="AL6" s="44">
        <v>1.5018230029009517E-2</v>
      </c>
      <c r="AM6" s="44">
        <v>1.8081437600368153E-3</v>
      </c>
      <c r="AN6" s="44">
        <v>4.9767543216763981E-3</v>
      </c>
    </row>
    <row r="7" spans="1:44" ht="13.35" customHeight="1">
      <c r="A7" s="274" t="s">
        <v>43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>
        <v>-2.4642950038322627E-2</v>
      </c>
      <c r="S7" s="44">
        <v>-2.9714856095778799E-2</v>
      </c>
      <c r="T7" s="44">
        <v>-1.5572530616912541E-2</v>
      </c>
      <c r="U7" s="44">
        <v>-1.2208827200815512E-2</v>
      </c>
      <c r="V7" s="44">
        <v>1.344115107666821E-2</v>
      </c>
      <c r="W7" s="44">
        <v>9.7134799967818625E-3</v>
      </c>
      <c r="X7" s="44">
        <v>2.2724565215691644E-2</v>
      </c>
      <c r="Y7" s="44">
        <v>3.5730355658347264E-2</v>
      </c>
      <c r="Z7" s="44">
        <v>2.7064475134799863E-2</v>
      </c>
      <c r="AA7" s="44">
        <v>3.597412552329142E-2</v>
      </c>
      <c r="AB7" s="44">
        <v>2.1053037266250033E-2</v>
      </c>
      <c r="AC7" s="44">
        <v>2.8875392952506181E-2</v>
      </c>
      <c r="AD7" s="44">
        <v>1.895269074783109E-2</v>
      </c>
      <c r="AE7" s="44">
        <v>1.9008235247611954E-2</v>
      </c>
      <c r="AF7" s="44">
        <v>2.8326844255874086E-2</v>
      </c>
      <c r="AG7" s="44">
        <v>4.5709304776300391E-2</v>
      </c>
      <c r="AH7" s="44">
        <v>3.32761012113061E-2</v>
      </c>
      <c r="AI7" s="44">
        <v>4.6283490390984304E-2</v>
      </c>
      <c r="AJ7" s="44">
        <v>5.57907995585833E-2</v>
      </c>
      <c r="AK7" s="44">
        <v>3.7751642365912254E-2</v>
      </c>
      <c r="AL7" s="44">
        <v>2.1085841998594812E-2</v>
      </c>
      <c r="AM7" s="44">
        <v>7.3826698058261624E-3</v>
      </c>
      <c r="AN7" s="44">
        <v>4.5273684192083524E-3</v>
      </c>
    </row>
    <row r="8" spans="1:44" ht="13.35" customHeight="1">
      <c r="A8" s="274" t="s">
        <v>44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>
        <v>-1.5789227278105691E-2</v>
      </c>
      <c r="S8" s="44">
        <v>-1.1434577106714468E-2</v>
      </c>
      <c r="T8" s="44">
        <v>-7.0649846968415097E-3</v>
      </c>
      <c r="U8" s="44">
        <v>-7.7446016207813736E-3</v>
      </c>
      <c r="V8" s="44">
        <v>7.3110767252497297E-3</v>
      </c>
      <c r="W8" s="44">
        <v>2.9311311471642756E-4</v>
      </c>
      <c r="X8" s="44">
        <v>-4.5602810112076878E-3</v>
      </c>
      <c r="Y8" s="44">
        <v>-1.236699819538045E-2</v>
      </c>
      <c r="Z8" s="44">
        <v>-1.2860557522579804E-2</v>
      </c>
      <c r="AA8" s="44">
        <v>-1.1123396757492172E-3</v>
      </c>
      <c r="AB8" s="44">
        <v>1.3846491248706301E-2</v>
      </c>
      <c r="AC8" s="44">
        <v>1.1681738070575343E-2</v>
      </c>
      <c r="AD8" s="44">
        <v>2.19053459241818E-2</v>
      </c>
      <c r="AE8" s="44">
        <v>1.623370993311227E-2</v>
      </c>
      <c r="AF8" s="44">
        <v>2.6591002350835346E-2</v>
      </c>
      <c r="AG8" s="44">
        <v>8.6756082910598425E-3</v>
      </c>
      <c r="AH8" s="44">
        <v>1.0925942601338305E-2</v>
      </c>
      <c r="AI8" s="37">
        <v>6.2946174711923644E-3</v>
      </c>
      <c r="AJ8" s="37">
        <v>1.091163898698145E-3</v>
      </c>
      <c r="AK8" s="37">
        <v>1.9594867233720586E-2</v>
      </c>
      <c r="AL8" s="44">
        <v>-6.0676119695852945E-3</v>
      </c>
      <c r="AM8" s="44">
        <v>-5.5745260457893469E-3</v>
      </c>
      <c r="AN8" s="44">
        <v>4.4938590246804399E-4</v>
      </c>
    </row>
    <row r="9" spans="1:44" ht="13.35" customHeight="1">
      <c r="A9" s="45" t="s">
        <v>45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>
        <v>4.3426001605853951E-3</v>
      </c>
      <c r="S9" s="44">
        <v>-8.7863962294353129E-3</v>
      </c>
      <c r="T9" s="44">
        <v>-5.3689351329813395E-3</v>
      </c>
      <c r="U9" s="44">
        <v>1.7349494526916188E-2</v>
      </c>
      <c r="V9" s="44">
        <v>1.9183206696618351E-2</v>
      </c>
      <c r="W9" s="44">
        <v>-1.1442213634267839E-2</v>
      </c>
      <c r="X9" s="44">
        <v>-9.0818082923413354E-3</v>
      </c>
      <c r="Y9" s="44">
        <v>-1.8672605229979627E-2</v>
      </c>
      <c r="Z9" s="44">
        <v>-8.7659387300354115E-3</v>
      </c>
      <c r="AA9" s="44">
        <v>4.1715318382257458E-3</v>
      </c>
      <c r="AB9" s="44">
        <v>1.1488626809842141E-2</v>
      </c>
      <c r="AC9" s="44">
        <v>2.1801783306790182E-2</v>
      </c>
      <c r="AD9" s="44">
        <v>-2.7350803201397936E-3</v>
      </c>
      <c r="AE9" s="44">
        <v>6.7896561473823032E-3</v>
      </c>
      <c r="AF9" s="44">
        <v>7.7451191583095928E-3</v>
      </c>
      <c r="AG9" s="44">
        <v>1.1007586227071091E-2</v>
      </c>
      <c r="AH9" s="44">
        <v>7.8972380419900495E-3</v>
      </c>
      <c r="AI9" s="37">
        <v>6.8329643232489688E-3</v>
      </c>
      <c r="AJ9" s="37">
        <v>-7.6513930066960303E-3</v>
      </c>
      <c r="AK9" s="37">
        <v>3.1211055522199099E-3</v>
      </c>
      <c r="AL9" s="44">
        <v>5.3431741110708383E-3</v>
      </c>
      <c r="AM9" s="44">
        <v>1.3818222697206256E-2</v>
      </c>
      <c r="AN9" s="44">
        <v>1.2651978450173886E-2</v>
      </c>
    </row>
    <row r="10" spans="1:44" ht="13.35" customHeight="1">
      <c r="A10" s="45" t="s">
        <v>46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>
        <v>-9.9538844741408478E-3</v>
      </c>
      <c r="S10" s="44">
        <v>-2.0807739559009723E-2</v>
      </c>
      <c r="T10" s="44">
        <v>-2.3942977257337657E-3</v>
      </c>
      <c r="U10" s="44">
        <v>-8.396846592816979E-3</v>
      </c>
      <c r="V10" s="44">
        <v>5.8124606452280139E-2</v>
      </c>
      <c r="W10" s="44">
        <v>1.0915607509520569E-2</v>
      </c>
      <c r="X10" s="44">
        <v>4.8717401143201695E-4</v>
      </c>
      <c r="Y10" s="44">
        <v>-7.968537875393016E-4</v>
      </c>
      <c r="Z10" s="44">
        <v>1.5610833761671279E-2</v>
      </c>
      <c r="AA10" s="44">
        <v>1.8803388924820655E-2</v>
      </c>
      <c r="AB10" s="44">
        <v>1.546382131121671E-2</v>
      </c>
      <c r="AC10" s="44">
        <v>5.6064444074144792E-3</v>
      </c>
      <c r="AD10" s="44">
        <v>-6.7717779012520024E-3</v>
      </c>
      <c r="AE10" s="44">
        <v>1.1149382208494629E-2</v>
      </c>
      <c r="AF10" s="44">
        <v>1.0214189745524013E-2</v>
      </c>
      <c r="AG10" s="44">
        <v>1.3540666818673655E-2</v>
      </c>
      <c r="AH10" s="44">
        <v>1.9760209710967612E-2</v>
      </c>
      <c r="AI10" s="37">
        <v>2.2495150843207256E-2</v>
      </c>
      <c r="AJ10" s="37">
        <v>1.6362386188314398E-2</v>
      </c>
      <c r="AK10" s="37">
        <v>1.540883088824269E-2</v>
      </c>
      <c r="AL10" s="44">
        <v>-5.1937424351039705E-3</v>
      </c>
      <c r="AM10" s="44">
        <v>6.4275245732122585E-3</v>
      </c>
      <c r="AN10" s="44">
        <v>-1.0482794251657131E-2</v>
      </c>
    </row>
    <row r="11" spans="1:44" ht="13.35" customHeight="1">
      <c r="A11" s="45" t="s">
        <v>47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>
        <v>4.6542130405780677E-3</v>
      </c>
      <c r="S11" s="44">
        <v>2.6218413435993782E-2</v>
      </c>
      <c r="T11" s="44">
        <v>1.1953233136521892E-2</v>
      </c>
      <c r="U11" s="44">
        <v>-1.1871766166235686E-2</v>
      </c>
      <c r="V11" s="44">
        <v>-2.1774583798934671E-3</v>
      </c>
      <c r="W11" s="44">
        <v>-1.1829879244650041E-2</v>
      </c>
      <c r="X11" s="44">
        <v>-7.9977132326653887E-3</v>
      </c>
      <c r="Y11" s="44">
        <v>-9.207040877569286E-3</v>
      </c>
      <c r="Z11" s="44">
        <v>4.5601460472720233E-3</v>
      </c>
      <c r="AA11" s="44">
        <v>2.7776197250865872E-2</v>
      </c>
      <c r="AB11" s="44">
        <v>1.2672167995309644E-2</v>
      </c>
      <c r="AC11" s="44">
        <v>1.9153056019208359E-2</v>
      </c>
      <c r="AD11" s="44">
        <v>-2.3645654057503859E-3</v>
      </c>
      <c r="AE11" s="44">
        <v>-2.6920990148065621E-2</v>
      </c>
      <c r="AF11" s="44">
        <v>-1.3871645462450658E-2</v>
      </c>
      <c r="AG11" s="44">
        <v>-7.175133495284548E-3</v>
      </c>
      <c r="AH11" s="44">
        <v>-1.0160085627158309E-2</v>
      </c>
      <c r="AI11" s="37">
        <v>-5.8396976121664078E-2</v>
      </c>
      <c r="AJ11" s="37">
        <v>-2.9345055747110136E-2</v>
      </c>
      <c r="AK11" s="37">
        <v>-3.9540305322983665E-2</v>
      </c>
      <c r="AL11" s="44">
        <v>1.0150743000651642E-2</v>
      </c>
      <c r="AM11" s="44">
        <v>5.4126513984680387E-2</v>
      </c>
      <c r="AN11" s="44">
        <v>3.0857698688349058E-2</v>
      </c>
    </row>
    <row r="12" spans="1:44" ht="13.35" customHeight="1">
      <c r="A12" s="45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37"/>
      <c r="AJ12" s="37"/>
      <c r="AK12" s="37"/>
      <c r="AL12" s="44"/>
      <c r="AM12" s="44"/>
      <c r="AN12" s="44"/>
    </row>
    <row r="13" spans="1:44" ht="13.35" customHeight="1">
      <c r="A13" s="45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37"/>
    </row>
    <row r="14" spans="1:44" ht="13.35" customHeight="1">
      <c r="A14" s="2" t="s">
        <v>48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37"/>
      <c r="AJ14" s="419">
        <v>2022</v>
      </c>
      <c r="AK14" s="419">
        <v>2023</v>
      </c>
      <c r="AL14" s="419">
        <v>2024</v>
      </c>
      <c r="AM14" s="419">
        <v>2025</v>
      </c>
      <c r="AN14" s="421"/>
    </row>
    <row r="15" spans="1:44" ht="13.35" customHeight="1">
      <c r="A15" s="418" t="s">
        <v>41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37"/>
      <c r="AJ15" s="37">
        <v>5.0327096366073576E-2</v>
      </c>
      <c r="AK15" s="37">
        <v>7.4221127615357707E-2</v>
      </c>
      <c r="AL15" s="44">
        <v>5.1220453810812527E-2</v>
      </c>
      <c r="AM15" s="44">
        <v>6.8439142216278892E-2</v>
      </c>
      <c r="AN15" s="44"/>
    </row>
    <row r="16" spans="1:44" ht="13.35" customHeight="1">
      <c r="A16" s="45" t="s">
        <v>42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37"/>
      <c r="AJ16" s="37">
        <v>-2.084280704996647E-2</v>
      </c>
      <c r="AK16" s="37">
        <v>2.5794311856915185E-2</v>
      </c>
      <c r="AL16" s="44">
        <v>1.3606347507398775E-2</v>
      </c>
      <c r="AM16" s="44">
        <v>1.4115309530807649E-2</v>
      </c>
      <c r="AN16" s="44"/>
    </row>
    <row r="17" spans="1:42" ht="13.35" customHeight="1">
      <c r="A17" s="45" t="s">
        <v>44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37"/>
      <c r="AJ17" s="37">
        <v>3.9600885857383663E-3</v>
      </c>
      <c r="AK17" s="37">
        <v>1.7825652029705895E-2</v>
      </c>
      <c r="AL17" s="44">
        <v>9.6061549197984219E-3</v>
      </c>
      <c r="AM17" s="44">
        <v>3.0928313190610726E-3</v>
      </c>
      <c r="AN17" s="44"/>
    </row>
    <row r="18" spans="1:42" ht="13.35" customHeight="1">
      <c r="A18" s="45" t="s">
        <v>47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37"/>
      <c r="AJ18" s="37">
        <v>1.6834027951269526E-2</v>
      </c>
      <c r="AK18" s="37">
        <v>-1.3323311304983718E-2</v>
      </c>
      <c r="AL18" s="44">
        <v>-3.6384836185142454E-2</v>
      </c>
      <c r="AM18" s="44">
        <v>2.856225870695708E-2</v>
      </c>
      <c r="AN18" s="44"/>
    </row>
    <row r="19" spans="1:42" ht="13.35" customHeight="1">
      <c r="A19" s="45" t="s">
        <v>45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37"/>
      <c r="AJ19" s="37">
        <v>8.3859558004529371E-3</v>
      </c>
      <c r="AK19" s="37">
        <v>6.5062716050412334E-3</v>
      </c>
      <c r="AL19" s="44">
        <v>2.1246737722813553E-3</v>
      </c>
      <c r="AM19" s="44">
        <v>1.5024287768065598E-2</v>
      </c>
      <c r="AN19" s="44"/>
    </row>
    <row r="20" spans="1:42" ht="13.35" customHeight="1">
      <c r="A20" s="45" t="s">
        <v>43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37"/>
      <c r="AJ20" s="37">
        <v>2.8366755472095911E-2</v>
      </c>
      <c r="AK20" s="37">
        <v>2.9112019488521768E-2</v>
      </c>
      <c r="AL20" s="44">
        <v>4.3943646120688441E-2</v>
      </c>
      <c r="AM20" s="44">
        <v>7.2481372852799463E-3</v>
      </c>
      <c r="AN20" s="44"/>
    </row>
    <row r="21" spans="1:42" ht="13.35" customHeight="1">
      <c r="A21" s="45" t="s">
        <v>46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37"/>
      <c r="AJ21" s="37">
        <v>1.3623090371172725E-2</v>
      </c>
      <c r="AK21" s="37">
        <v>8.3061698829277105E-3</v>
      </c>
      <c r="AL21" s="44">
        <v>1.8324467675787815E-2</v>
      </c>
      <c r="AM21" s="44">
        <v>3.9631760610755372E-4</v>
      </c>
      <c r="AN21" s="44"/>
    </row>
    <row r="22" spans="1:42" ht="13.35" customHeight="1">
      <c r="A22" s="45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37"/>
      <c r="AA22" s="49"/>
      <c r="AB22" s="49"/>
      <c r="AC22" s="49"/>
      <c r="AD22" s="49"/>
    </row>
    <row r="23" spans="1:42" ht="13.35" customHeight="1">
      <c r="A23" s="2" t="s">
        <v>49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37"/>
      <c r="AA23" s="49"/>
      <c r="AB23" s="49"/>
      <c r="AC23" s="49"/>
      <c r="AD23" s="49"/>
    </row>
    <row r="24" spans="1:42" ht="13.35" customHeight="1">
      <c r="A24" s="16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3">
        <v>0.15524750671932019</v>
      </c>
      <c r="O24" s="43">
        <v>8.9858859932284804E-2</v>
      </c>
      <c r="P24" s="43">
        <v>-2.4692580046930146E-2</v>
      </c>
      <c r="Q24" s="43">
        <v>-0.18462568221028289</v>
      </c>
      <c r="R24" s="43">
        <v>-0.32896211988870583</v>
      </c>
      <c r="S24" s="43">
        <v>-0.30104802922761831</v>
      </c>
      <c r="T24" s="43">
        <v>-5.3599151228545937E-2</v>
      </c>
      <c r="U24" s="43">
        <v>0.23664214738098127</v>
      </c>
      <c r="V24" s="43">
        <v>0.38540587241914931</v>
      </c>
      <c r="W24" s="43">
        <v>9.052352574810045E-2</v>
      </c>
      <c r="X24" s="43">
        <v>-5.4151085476382123E-2</v>
      </c>
      <c r="Y24" s="43">
        <v>-0.16494603688038437</v>
      </c>
      <c r="Z24" s="52">
        <v>-0.38860441608589658</v>
      </c>
      <c r="AA24" s="50">
        <v>-0.20786180400414622</v>
      </c>
      <c r="AB24" s="50">
        <v>-2.2608761040778597E-2</v>
      </c>
      <c r="AC24" s="50">
        <v>-4.1766269193357075E-2</v>
      </c>
      <c r="AD24" s="50">
        <v>0.4870473733601054</v>
      </c>
      <c r="AE24" s="50">
        <v>0.41387226280433032</v>
      </c>
      <c r="AF24" s="50">
        <v>0.18097868288309091</v>
      </c>
      <c r="AG24" s="50">
        <v>5.7047234031821964E-2</v>
      </c>
      <c r="AH24" s="50">
        <v>0.13246439463441187</v>
      </c>
      <c r="AI24" s="50">
        <v>0.17437178477197796</v>
      </c>
      <c r="AJ24" s="50">
        <v>5.4913435205712041E-2</v>
      </c>
      <c r="AK24" s="50">
        <v>9.3533061536744247E-2</v>
      </c>
      <c r="AL24" s="50">
        <v>7.3292487039156706E-3</v>
      </c>
      <c r="AM24" s="50">
        <v>1.4724689895078772E-2</v>
      </c>
      <c r="AN24" s="50">
        <v>0.19416585037481174</v>
      </c>
      <c r="AO24" s="50">
        <v>0.16521646772782952</v>
      </c>
      <c r="AP24" s="50"/>
    </row>
    <row r="25" spans="1:42" ht="13.35" customHeight="1">
      <c r="A25" s="45" t="s">
        <v>51</v>
      </c>
      <c r="B25" s="20"/>
      <c r="C25" s="20"/>
      <c r="D25" s="20"/>
      <c r="E25" s="20"/>
      <c r="F25" s="42"/>
      <c r="G25" s="42"/>
      <c r="H25" s="42"/>
      <c r="I25" s="42"/>
      <c r="J25" s="42"/>
      <c r="K25" s="42"/>
      <c r="L25" s="42"/>
      <c r="M25" s="20"/>
      <c r="N25" s="49">
        <v>6.3562498550877422E-2</v>
      </c>
      <c r="O25" s="49">
        <v>5.99904873904858E-3</v>
      </c>
      <c r="P25" s="49">
        <v>7.8288429567819645E-2</v>
      </c>
      <c r="Q25" s="49">
        <v>-8.770714843240808E-2</v>
      </c>
      <c r="R25" s="49">
        <v>-0.12889206026430849</v>
      </c>
      <c r="S25" s="49">
        <v>-0.19067152371129353</v>
      </c>
      <c r="T25" s="49">
        <v>-9.276887336647735E-2</v>
      </c>
      <c r="U25" s="49">
        <v>0.15863519021211545</v>
      </c>
      <c r="V25" s="49">
        <v>0.13291466977233471</v>
      </c>
      <c r="W25" s="49">
        <v>3.7959418415188607E-2</v>
      </c>
      <c r="X25" s="49">
        <v>-0.13851362289263047</v>
      </c>
      <c r="Y25" s="49">
        <v>-0.20521262207885571</v>
      </c>
      <c r="Z25" s="49">
        <v>-0.17778091296038681</v>
      </c>
      <c r="AA25" s="49">
        <v>-2.2950528378035587E-2</v>
      </c>
      <c r="AB25" s="49">
        <v>0.13841347273722232</v>
      </c>
      <c r="AC25" s="49">
        <v>0.17740958069130161</v>
      </c>
      <c r="AD25" s="49">
        <v>0.46192856427346662</v>
      </c>
      <c r="AE25" s="49">
        <v>0.38344077866695908</v>
      </c>
      <c r="AF25" s="49">
        <v>0.2585724521014966</v>
      </c>
      <c r="AG25" s="49">
        <v>0.115114201934708</v>
      </c>
      <c r="AH25" s="49">
        <v>9.5520955973523766E-2</v>
      </c>
      <c r="AI25" s="49">
        <v>0.13635409946794153</v>
      </c>
      <c r="AJ25" s="49">
        <v>3.4084472836109547E-2</v>
      </c>
      <c r="AK25" s="49">
        <v>-7.1254972457537886E-3</v>
      </c>
      <c r="AL25" s="49">
        <v>-6.9914247790918371E-2</v>
      </c>
      <c r="AM25" s="49">
        <v>-8.1926783070633419E-2</v>
      </c>
      <c r="AN25" s="49">
        <v>-1.9562596319335619E-2</v>
      </c>
      <c r="AO25" s="49">
        <v>2.0337500683224565E-2</v>
      </c>
      <c r="AP25" s="49"/>
    </row>
    <row r="26" spans="1:42" ht="13.35" customHeight="1">
      <c r="A26" s="45" t="s">
        <v>52</v>
      </c>
      <c r="B26" s="20"/>
      <c r="C26" s="20"/>
      <c r="D26" s="20"/>
      <c r="E26" s="20"/>
      <c r="F26" s="42"/>
      <c r="G26" s="42"/>
      <c r="H26" s="42"/>
      <c r="I26" s="42"/>
      <c r="J26" s="42"/>
      <c r="K26" s="42"/>
      <c r="L26" s="42"/>
      <c r="M26" s="20"/>
      <c r="N26" s="49">
        <v>0.10479522798976608</v>
      </c>
      <c r="O26" s="49">
        <v>2.9034111384985455E-2</v>
      </c>
      <c r="P26" s="49">
        <v>-8.2547781936616063E-2</v>
      </c>
      <c r="Q26" s="49">
        <v>-0.12159571221528109</v>
      </c>
      <c r="R26" s="49">
        <v>-0.15052482932426145</v>
      </c>
      <c r="S26" s="49">
        <v>-0.1005602697113236</v>
      </c>
      <c r="T26" s="49">
        <v>4.7292334928440609E-3</v>
      </c>
      <c r="U26" s="49">
        <v>8.9289194780103193E-2</v>
      </c>
      <c r="V26" s="49">
        <v>0.16079724865508596</v>
      </c>
      <c r="W26" s="49">
        <v>5.7594322376677796E-2</v>
      </c>
      <c r="X26" s="49">
        <v>0.12944416381123264</v>
      </c>
      <c r="Y26" s="49">
        <v>4.7438346655429627E-2</v>
      </c>
      <c r="Z26" s="49">
        <v>-0.15808870392625934</v>
      </c>
      <c r="AA26" s="49">
        <v>-9.4251581653425912E-2</v>
      </c>
      <c r="AB26" s="49">
        <v>-9.6158632543014766E-2</v>
      </c>
      <c r="AC26" s="49">
        <v>-0.11603781177614236</v>
      </c>
      <c r="AD26" s="49">
        <v>9.7103372333555191E-2</v>
      </c>
      <c r="AE26" s="49">
        <v>9.1459491816832522E-2</v>
      </c>
      <c r="AF26" s="49">
        <v>-5.3883292618172839E-3</v>
      </c>
      <c r="AG26" s="49">
        <v>-1.9617390021061915E-2</v>
      </c>
      <c r="AH26" s="49">
        <v>1.1228754320095026E-2</v>
      </c>
      <c r="AI26" s="49">
        <v>2.815175106503065E-2</v>
      </c>
      <c r="AJ26" s="49">
        <v>2.3711555801116922E-2</v>
      </c>
      <c r="AK26" s="49">
        <v>9.9199815996804441E-2</v>
      </c>
      <c r="AL26" s="49">
        <v>9.2208343336368112E-2</v>
      </c>
      <c r="AM26" s="49">
        <v>0.11760621118570316</v>
      </c>
      <c r="AN26" s="49">
        <v>0.16079903064205364</v>
      </c>
      <c r="AO26" s="49">
        <v>0.12508217720026782</v>
      </c>
      <c r="AP26" s="49"/>
    </row>
    <row r="27" spans="1:42" ht="13.35" customHeight="1">
      <c r="A27" s="45" t="s">
        <v>53</v>
      </c>
      <c r="B27" s="20"/>
      <c r="C27" s="20"/>
      <c r="D27" s="20"/>
      <c r="E27" s="20"/>
      <c r="F27" s="42"/>
      <c r="G27" s="42"/>
      <c r="H27" s="42"/>
      <c r="I27" s="42"/>
      <c r="J27" s="42"/>
      <c r="K27" s="42"/>
      <c r="L27" s="42"/>
      <c r="M27" s="20"/>
      <c r="N27" s="49">
        <v>4.5338952279052568E-3</v>
      </c>
      <c r="O27" s="49">
        <v>6.7846377822557508E-2</v>
      </c>
      <c r="P27" s="49">
        <v>2.3852188667058377E-2</v>
      </c>
      <c r="Q27" s="49">
        <v>3.121389921442266E-2</v>
      </c>
      <c r="R27" s="49">
        <v>-3.0602383602964297E-2</v>
      </c>
      <c r="S27" s="49">
        <v>2.2725691573455758E-2</v>
      </c>
      <c r="T27" s="49">
        <v>2.358556153064063E-2</v>
      </c>
      <c r="U27" s="49">
        <v>6.4908752106499065E-3</v>
      </c>
      <c r="V27" s="49">
        <v>4.0785665198453579E-2</v>
      </c>
      <c r="W27" s="49">
        <v>-3.1874081894421077E-2</v>
      </c>
      <c r="X27" s="49">
        <v>-2.3445955112773875E-2</v>
      </c>
      <c r="Y27" s="49">
        <v>2.7969045656750214E-3</v>
      </c>
      <c r="Z27" s="49">
        <v>-2.7124598545397481E-4</v>
      </c>
      <c r="AA27" s="49">
        <v>-3.79309290091603E-2</v>
      </c>
      <c r="AB27" s="49">
        <v>-8.0288330652919168E-2</v>
      </c>
      <c r="AC27" s="49">
        <v>-0.10179790702749172</v>
      </c>
      <c r="AD27" s="49">
        <v>-0.11242285423607465</v>
      </c>
      <c r="AE27" s="49">
        <v>-8.4532474877383121E-2</v>
      </c>
      <c r="AF27" s="49">
        <v>-1.7900410357743475E-3</v>
      </c>
      <c r="AG27" s="49">
        <v>1.1169226586794017E-2</v>
      </c>
      <c r="AH27" s="49">
        <v>3.1737141746105403E-2</v>
      </c>
      <c r="AI27" s="49">
        <v>4.001624754492282E-2</v>
      </c>
      <c r="AJ27" s="49">
        <v>7.7348072064359506E-3</v>
      </c>
      <c r="AK27" s="49">
        <v>2.8144676509478283E-2</v>
      </c>
      <c r="AL27" s="49">
        <v>-5.2505682277013133E-3</v>
      </c>
      <c r="AM27" s="49">
        <v>-1.2942937122538886E-4</v>
      </c>
      <c r="AN27" s="49">
        <v>6.4777594650090184E-2</v>
      </c>
      <c r="AO27" s="49">
        <v>9.1433989738840642E-3</v>
      </c>
      <c r="AP27" s="49"/>
    </row>
    <row r="28" spans="1:42" ht="13.35" customHeight="1">
      <c r="A28" s="45" t="s">
        <v>54</v>
      </c>
      <c r="B28" s="20"/>
      <c r="C28" s="20"/>
      <c r="D28" s="20"/>
      <c r="E28" s="20"/>
      <c r="F28" s="42"/>
      <c r="G28" s="42"/>
      <c r="H28" s="42"/>
      <c r="I28" s="42"/>
      <c r="J28" s="42"/>
      <c r="K28" s="42"/>
      <c r="L28" s="42"/>
      <c r="M28" s="20"/>
      <c r="N28" s="49">
        <v>-2.2431027290568057E-3</v>
      </c>
      <c r="O28" s="49">
        <v>3.8422615962593739E-3</v>
      </c>
      <c r="P28" s="49">
        <v>3.7168277142575444E-3</v>
      </c>
      <c r="Q28" s="49">
        <v>1.0819929628310165E-2</v>
      </c>
      <c r="R28" s="49">
        <v>-4.1347050096743082E-2</v>
      </c>
      <c r="S28" s="49">
        <v>-3.8356775217343597E-2</v>
      </c>
      <c r="T28" s="49">
        <v>-1.3713109082847511E-2</v>
      </c>
      <c r="U28" s="49">
        <v>-8.3985399269585741E-3</v>
      </c>
      <c r="V28" s="49">
        <v>4.5409314147101983E-2</v>
      </c>
      <c r="W28" s="49">
        <v>3.3332282318691599E-2</v>
      </c>
      <c r="X28" s="49">
        <v>-1.177800676359065E-2</v>
      </c>
      <c r="Y28" s="49">
        <v>-2.0653736284823906E-2</v>
      </c>
      <c r="Z28" s="49">
        <v>-4.6845186159218816E-2</v>
      </c>
      <c r="AA28" s="49">
        <v>-4.8484388772105917E-2</v>
      </c>
      <c r="AB28" s="49">
        <v>8.5200731330158375E-3</v>
      </c>
      <c r="AC28" s="49">
        <v>1.2903171833590034E-2</v>
      </c>
      <c r="AD28" s="49">
        <v>5.738445255895417E-2</v>
      </c>
      <c r="AE28" s="49">
        <v>4.9555171606644195E-2</v>
      </c>
      <c r="AF28" s="49">
        <v>-3.6878541894191262E-3</v>
      </c>
      <c r="AG28" s="49">
        <v>-7.5462630928594156E-3</v>
      </c>
      <c r="AH28" s="49">
        <v>-3.528347404007386E-3</v>
      </c>
      <c r="AI28" s="49">
        <v>-6.583961759426109E-3</v>
      </c>
      <c r="AJ28" s="49">
        <v>-6.291095953195801E-3</v>
      </c>
      <c r="AK28" s="49">
        <v>-5.4171538120788469E-3</v>
      </c>
      <c r="AL28" s="49">
        <v>-4.7260532184231424E-3</v>
      </c>
      <c r="AM28" s="49">
        <v>-4.5005350630781009E-3</v>
      </c>
      <c r="AN28" s="49">
        <v>-4.8926436335976825E-3</v>
      </c>
      <c r="AO28" s="49">
        <v>-3.7190919239363141E-3</v>
      </c>
      <c r="AP28" s="49"/>
    </row>
    <row r="29" spans="1:42" ht="13.35" customHeight="1">
      <c r="A29" s="45" t="s">
        <v>55</v>
      </c>
      <c r="B29" s="20"/>
      <c r="C29" s="20"/>
      <c r="D29" s="20"/>
      <c r="E29" s="20"/>
      <c r="F29" s="42"/>
      <c r="G29" s="42"/>
      <c r="H29" s="42"/>
      <c r="I29" s="42"/>
      <c r="J29" s="42"/>
      <c r="K29" s="42"/>
      <c r="L29" s="42"/>
      <c r="M29" s="20"/>
      <c r="N29" s="49">
        <v>-1.540101232017181E-2</v>
      </c>
      <c r="O29" s="49">
        <v>-1.6862939610566098E-2</v>
      </c>
      <c r="P29" s="49">
        <v>-4.8002244059449667E-2</v>
      </c>
      <c r="Q29" s="49">
        <v>-1.7356650405326423E-2</v>
      </c>
      <c r="R29" s="49">
        <v>2.2404203399571457E-2</v>
      </c>
      <c r="S29" s="49">
        <v>5.8148478388867272E-3</v>
      </c>
      <c r="T29" s="49">
        <v>2.4568036197294404E-2</v>
      </c>
      <c r="U29" s="49">
        <v>-9.3745728949286983E-3</v>
      </c>
      <c r="V29" s="49">
        <v>5.4989746461730953E-3</v>
      </c>
      <c r="W29" s="49">
        <v>-6.4884154680365617E-3</v>
      </c>
      <c r="X29" s="49">
        <v>-9.8576645186197673E-3</v>
      </c>
      <c r="Y29" s="49">
        <v>1.0685070262190529E-2</v>
      </c>
      <c r="Z29" s="49">
        <v>-5.6183670545776349E-3</v>
      </c>
      <c r="AA29" s="49">
        <v>-4.2443761914183796E-3</v>
      </c>
      <c r="AB29" s="49">
        <v>6.9046562849170903E-3</v>
      </c>
      <c r="AC29" s="49">
        <v>-1.4243302914614415E-2</v>
      </c>
      <c r="AD29" s="49">
        <v>-1.6946161569795896E-2</v>
      </c>
      <c r="AE29" s="49">
        <v>-2.6050704408722404E-2</v>
      </c>
      <c r="AF29" s="49">
        <v>-6.672754473139475E-2</v>
      </c>
      <c r="AG29" s="49">
        <v>-4.2072541375758984E-2</v>
      </c>
      <c r="AH29" s="49">
        <v>-2.4941100013049279E-3</v>
      </c>
      <c r="AI29" s="49">
        <v>-2.3566351546490793E-2</v>
      </c>
      <c r="AJ29" s="49">
        <v>-4.3263046847546657E-3</v>
      </c>
      <c r="AK29" s="49">
        <v>-2.126877991170564E-2</v>
      </c>
      <c r="AL29" s="49">
        <v>-4.9882253954095478E-3</v>
      </c>
      <c r="AM29" s="49">
        <v>-1.6324773785687589E-2</v>
      </c>
      <c r="AN29" s="49">
        <v>-6.9555349643987546E-3</v>
      </c>
      <c r="AO29" s="49">
        <v>1.4372482794389265E-2</v>
      </c>
      <c r="AP29" s="49"/>
    </row>
    <row r="31" spans="1:42" ht="13.35" customHeight="1">
      <c r="A31" s="2" t="s">
        <v>56</v>
      </c>
    </row>
    <row r="32" spans="1:42" ht="13.35" customHeight="1">
      <c r="A32" s="1" t="s">
        <v>47</v>
      </c>
      <c r="R32" s="49">
        <v>0.11987906477716992</v>
      </c>
      <c r="S32" s="49">
        <v>0.12444518445242747</v>
      </c>
      <c r="T32" s="49">
        <v>8.0609760894469806E-2</v>
      </c>
      <c r="U32" s="49">
        <v>-0.10243468125842725</v>
      </c>
      <c r="V32" s="49">
        <v>-4.5010487116502573E-2</v>
      </c>
      <c r="W32" s="49">
        <v>-4.5859802622648438E-2</v>
      </c>
      <c r="X32" s="49">
        <v>-4.8591811201685542E-2</v>
      </c>
      <c r="Y32" s="49">
        <v>-8.9422318139505741E-2</v>
      </c>
      <c r="Z32" s="49">
        <v>0.11333901727036322</v>
      </c>
      <c r="AA32" s="49">
        <v>0.11354588940018417</v>
      </c>
      <c r="AB32" s="49">
        <v>8.0416936563980634E-2</v>
      </c>
      <c r="AC32" s="49">
        <v>0.19741873948870636</v>
      </c>
      <c r="AD32" s="49">
        <v>-5.077577064986516E-2</v>
      </c>
      <c r="AE32" s="143">
        <v>-0.10520081877052312</v>
      </c>
      <c r="AF32" s="143">
        <v>-8.7294562850362967E-2</v>
      </c>
      <c r="AG32" s="143">
        <v>-6.67618576326382E-2</v>
      </c>
      <c r="AH32" s="143">
        <v>-0.24817099012329025</v>
      </c>
      <c r="AI32" s="143">
        <v>-0.2697135705290935</v>
      </c>
      <c r="AJ32" s="143">
        <v>-0.2188775413400047</v>
      </c>
      <c r="AK32" s="143">
        <v>-0.42547359637277693</v>
      </c>
      <c r="AL32" s="143">
        <v>0.35640265307688601</v>
      </c>
      <c r="AM32" s="143">
        <v>0.35640265307688601</v>
      </c>
      <c r="AN32" s="143">
        <v>0.30755598305879106</v>
      </c>
      <c r="AO32" s="143">
        <v>0.30350948235422104</v>
      </c>
    </row>
    <row r="33" spans="1:41" ht="13.35" customHeight="1">
      <c r="A33" s="1" t="s">
        <v>45</v>
      </c>
      <c r="R33" s="49">
        <v>3.9500878190855904E-2</v>
      </c>
      <c r="S33" s="49">
        <v>-7.7486289124039986E-2</v>
      </c>
      <c r="T33" s="49">
        <v>-4.3516605843585521E-2</v>
      </c>
      <c r="U33" s="49">
        <v>8.5165693032323686E-2</v>
      </c>
      <c r="V33" s="49">
        <v>0.15086591861773258</v>
      </c>
      <c r="W33" s="49">
        <v>-0.10045458674023622</v>
      </c>
      <c r="X33" s="49">
        <v>-7.4924810927525898E-2</v>
      </c>
      <c r="Y33" s="49">
        <v>-8.5338881908677111E-2</v>
      </c>
      <c r="Z33" s="49">
        <v>-6.8782677817115001E-2</v>
      </c>
      <c r="AA33" s="49">
        <v>4.096294197985606E-2</v>
      </c>
      <c r="AB33" s="49">
        <v>0.10181473698023646</v>
      </c>
      <c r="AC33" s="49">
        <v>0.10527258286438013</v>
      </c>
      <c r="AD33" s="49">
        <v>-2.2168260602651757E-2</v>
      </c>
      <c r="AE33" s="143">
        <v>6.8178221874723777E-2</v>
      </c>
      <c r="AF33" s="143">
        <v>6.6744585876494122E-2</v>
      </c>
      <c r="AG33" s="143">
        <v>5.1980462601391331E-2</v>
      </c>
      <c r="AH33" s="143">
        <v>7.0678919386406136E-2</v>
      </c>
      <c r="AI33" s="143">
        <v>6.7931819962769868E-2</v>
      </c>
      <c r="AJ33" s="143">
        <v>-6.6866052923248764E-2</v>
      </c>
      <c r="AK33" s="143">
        <v>1.5120824601204452E-2</v>
      </c>
      <c r="AL33" s="143">
        <v>4.8268441475490587E-2</v>
      </c>
      <c r="AM33" s="143">
        <v>0.13393202026148665</v>
      </c>
      <c r="AN33" s="143">
        <v>0.12367819556036919</v>
      </c>
      <c r="AO33" s="143">
        <v>0.12336642095918493</v>
      </c>
    </row>
    <row r="34" spans="1:41" ht="13.35" customHeight="1">
      <c r="A34" s="1" t="s">
        <v>22</v>
      </c>
      <c r="R34" s="143">
        <v>-7.3967938952687828E-2</v>
      </c>
      <c r="S34" s="143">
        <v>-9.925613096464303E-2</v>
      </c>
      <c r="T34" s="143">
        <v>-4.9976162446493388E-2</v>
      </c>
      <c r="U34" s="143">
        <v>-4.2264318280099578E-2</v>
      </c>
      <c r="V34" s="143">
        <v>3.6846223351694407E-2</v>
      </c>
      <c r="W34" s="143">
        <v>2.4609165170035086E-2</v>
      </c>
      <c r="X34" s="143">
        <v>4.1094323537718136E-2</v>
      </c>
      <c r="Y34" s="143">
        <v>5.2204284480289687E-2</v>
      </c>
      <c r="Z34" s="143">
        <v>2.7929135396124405E-2</v>
      </c>
      <c r="AA34" s="143">
        <v>8.4190092494158542E-2</v>
      </c>
      <c r="AB34" s="143">
        <v>7.5363187315037772E-2</v>
      </c>
      <c r="AC34" s="143">
        <v>8.3229924047169002E-2</v>
      </c>
      <c r="AD34" s="143">
        <v>7.5178835749561745E-2</v>
      </c>
      <c r="AE34" s="143">
        <v>8.3560950991965699E-2</v>
      </c>
      <c r="AF34" s="143">
        <v>0.11815497885569304</v>
      </c>
      <c r="AG34" s="143">
        <v>0.11136898044807975</v>
      </c>
      <c r="AH34" s="143">
        <v>8.1676480225597148E-2</v>
      </c>
      <c r="AI34" s="143">
        <v>0.12167603139412675</v>
      </c>
      <c r="AJ34" s="143">
        <v>0.11839920615203114</v>
      </c>
      <c r="AK34" s="143">
        <v>0.11404104110654734</v>
      </c>
      <c r="AL34" s="143">
        <v>2.7725830161364318E-2</v>
      </c>
      <c r="AM34" s="143">
        <v>3.88398248595756E-3</v>
      </c>
      <c r="AN34" s="143">
        <v>9.6680095695116375E-3</v>
      </c>
      <c r="AO34" s="143">
        <v>3.7295631988811584E-2</v>
      </c>
    </row>
    <row r="35" spans="1:41" ht="13.35" customHeight="1">
      <c r="A35" s="378" t="s">
        <v>57</v>
      </c>
      <c r="R35" s="49">
        <v>-4.9709767759991808E-2</v>
      </c>
      <c r="S35" s="49">
        <v>-7.8132167576462908E-2</v>
      </c>
      <c r="T35" s="49">
        <v>-3.932626492539204E-2</v>
      </c>
      <c r="U35" s="49">
        <v>-3.097919610972566E-2</v>
      </c>
      <c r="V35" s="49">
        <v>2.5642899110625228E-2</v>
      </c>
      <c r="W35" s="49">
        <v>2.544373718568993E-2</v>
      </c>
      <c r="X35" s="49">
        <v>5.8157680216397445E-2</v>
      </c>
      <c r="Y35" s="49">
        <v>9.4528042552978198E-2</v>
      </c>
      <c r="Z35" s="49">
        <v>5.7805549701910319E-2</v>
      </c>
      <c r="AA35" s="49">
        <v>9.2457769371469212E-2</v>
      </c>
      <c r="AB35" s="49">
        <v>5.0599018447890387E-2</v>
      </c>
      <c r="AC35" s="49">
        <v>6.7447488116153531E-2</v>
      </c>
      <c r="AD35" s="49">
        <v>3.6810091091040942E-2</v>
      </c>
      <c r="AE35" s="143">
        <v>4.7602294558386049E-2</v>
      </c>
      <c r="AF35" s="143">
        <v>6.9429259215627592E-2</v>
      </c>
      <c r="AG35" s="143">
        <v>0.10811604614510828</v>
      </c>
      <c r="AH35" s="143">
        <v>6.7304872417792483E-2</v>
      </c>
      <c r="AI35" s="143">
        <v>0.11701072696831272</v>
      </c>
      <c r="AJ35" s="143">
        <v>0.13832240982725907</v>
      </c>
      <c r="AK35" s="143">
        <v>8.6968663297012805E-2</v>
      </c>
      <c r="AL35" s="143">
        <v>4.3184217502219235E-2</v>
      </c>
      <c r="AM35" s="143">
        <v>1.7396718570247272E-2</v>
      </c>
      <c r="AN35" s="143">
        <v>1.0292574526751919E-2</v>
      </c>
      <c r="AO35" s="143">
        <v>1.2195887459909294E-3</v>
      </c>
    </row>
    <row r="36" spans="1:41" ht="13.35" customHeight="1">
      <c r="A36" s="45" t="s">
        <v>58</v>
      </c>
      <c r="R36" s="49">
        <v>-0.13561863640732919</v>
      </c>
      <c r="S36" s="49">
        <v>-0.16149804286396519</v>
      </c>
      <c r="T36" s="49">
        <v>-0.14411638052058695</v>
      </c>
      <c r="U36" s="49">
        <v>-7.3294164828998754E-2</v>
      </c>
      <c r="V36" s="49">
        <v>6.097149608948027E-2</v>
      </c>
      <c r="W36" s="49">
        <v>4.5346769953019006E-2</v>
      </c>
      <c r="X36" s="49">
        <v>4.9131546854606523E-2</v>
      </c>
      <c r="Y36" s="49">
        <v>7.1000227866293786E-2</v>
      </c>
      <c r="Z36" s="49">
        <v>8.4625988505395267E-2</v>
      </c>
      <c r="AA36" s="49">
        <v>0.18086916169136469</v>
      </c>
      <c r="AB36" s="49">
        <v>0.12260145872002259</v>
      </c>
      <c r="AC36" s="49">
        <v>3.7414516927462449E-2</v>
      </c>
      <c r="AD36" s="49">
        <v>0.10002089208434883</v>
      </c>
      <c r="AE36" s="143">
        <v>5.5357257443299224E-2</v>
      </c>
      <c r="AF36" s="143">
        <v>6.4224782644380252E-2</v>
      </c>
      <c r="AG36" s="143">
        <v>6.2017389595657502E-2</v>
      </c>
      <c r="AH36" s="143">
        <v>9.0804453371022609E-2</v>
      </c>
      <c r="AI36" s="143">
        <v>0.1220396254784073</v>
      </c>
      <c r="AJ36" s="143">
        <v>0.1578105032009709</v>
      </c>
      <c r="AK36" s="143">
        <v>0.10105977824208434</v>
      </c>
      <c r="AL36" s="143">
        <v>-5.4692182238996523E-2</v>
      </c>
      <c r="AM36" s="143">
        <v>-5.9238446392569033E-2</v>
      </c>
      <c r="AN36" s="143">
        <v>-4.0788600817694864E-2</v>
      </c>
      <c r="AO36" s="143">
        <v>-3.3679696705443241E-2</v>
      </c>
    </row>
    <row r="37" spans="1:41" ht="13.35" customHeight="1">
      <c r="A37" s="45" t="s">
        <v>44</v>
      </c>
      <c r="R37" s="49">
        <v>-0.31031661071161787</v>
      </c>
      <c r="S37" s="49">
        <v>-0.33372973843751252</v>
      </c>
      <c r="T37" s="49">
        <v>-0.12398341871685481</v>
      </c>
      <c r="U37" s="49">
        <v>-9.9273349409958356E-2</v>
      </c>
      <c r="V37" s="49">
        <v>0.18724645793879802</v>
      </c>
      <c r="W37" s="49">
        <v>1.179174536086447E-2</v>
      </c>
      <c r="X37" s="49">
        <v>-8.8939680126792764E-2</v>
      </c>
      <c r="Y37" s="49">
        <v>-0.17781365393338278</v>
      </c>
      <c r="Z37" s="49">
        <v>-0.31855661357311826</v>
      </c>
      <c r="AA37" s="49">
        <v>-4.4498778530578598E-2</v>
      </c>
      <c r="AB37" s="49">
        <v>0.29455255245262446</v>
      </c>
      <c r="AC37" s="49">
        <v>0.19741468607901536</v>
      </c>
      <c r="AD37" s="49">
        <v>0.76591239052093041</v>
      </c>
      <c r="AE37" s="143">
        <v>0.72349374018471679</v>
      </c>
      <c r="AF37" s="143">
        <v>0.46815759402178436</v>
      </c>
      <c r="AG37" s="143">
        <v>0.13234926371779121</v>
      </c>
      <c r="AH37" s="143">
        <v>0.23358019072148939</v>
      </c>
      <c r="AI37" s="143">
        <v>0.17214188525689855</v>
      </c>
      <c r="AJ37" s="143">
        <v>1.4155081149105131E-2</v>
      </c>
      <c r="AK37" s="143">
        <v>0.28491162334529085</v>
      </c>
      <c r="AL37" s="143">
        <v>-0.11364125904908451</v>
      </c>
      <c r="AM37" s="143">
        <v>-0.13541183962488901</v>
      </c>
      <c r="AN37" s="143">
        <v>5.9999959308476569E-3</v>
      </c>
      <c r="AO37" s="143">
        <v>0.22991659064334913</v>
      </c>
    </row>
    <row r="38" spans="1:41" ht="13.35" customHeight="1">
      <c r="A38" s="45" t="s">
        <v>59</v>
      </c>
      <c r="R38" s="49">
        <v>5.1804089529295716E-2</v>
      </c>
      <c r="S38" s="49">
        <v>5.7240833066549257E-2</v>
      </c>
      <c r="T38" s="49">
        <v>5.5999907787246617E-2</v>
      </c>
      <c r="U38" s="49">
        <v>4.2001206576070871E-2</v>
      </c>
      <c r="V38" s="49">
        <v>0.13675406894886244</v>
      </c>
      <c r="W38" s="49">
        <v>0.24400493690842318</v>
      </c>
      <c r="X38" s="49">
        <v>0.14585963515189238</v>
      </c>
      <c r="Y38" s="49">
        <v>0.30196767906198763</v>
      </c>
      <c r="Z38" s="49">
        <v>0.14690578989009917</v>
      </c>
      <c r="AA38" s="49">
        <v>0.10493080201404914</v>
      </c>
      <c r="AB38" s="49">
        <v>1.3266135849880456E-2</v>
      </c>
      <c r="AC38" s="49">
        <v>1.0047911157741618E-2</v>
      </c>
      <c r="AD38" s="49">
        <v>5.3565903841045426E-2</v>
      </c>
      <c r="AE38" s="143">
        <v>0.16986685133528212</v>
      </c>
      <c r="AF38" s="143">
        <v>0.27369802037530633</v>
      </c>
      <c r="AG38" s="143">
        <v>0.17527345589642662</v>
      </c>
      <c r="AH38" s="143">
        <v>0.28844458165800058</v>
      </c>
      <c r="AI38" s="143">
        <v>0.12101202522019627</v>
      </c>
      <c r="AJ38" s="143">
        <v>0.10908124735639135</v>
      </c>
      <c r="AK38" s="143">
        <v>0.21284418598821331</v>
      </c>
      <c r="AL38" s="143">
        <v>0.17450842214672124</v>
      </c>
      <c r="AM38" s="143">
        <v>0.15918119401539066</v>
      </c>
      <c r="AN38" s="143">
        <v>-2.7526553397733799E-2</v>
      </c>
      <c r="AO38" s="143">
        <v>-1.45153837392199E-2</v>
      </c>
    </row>
    <row r="39" spans="1:41" ht="13.35" customHeight="1">
      <c r="A39" s="45" t="s">
        <v>60</v>
      </c>
      <c r="R39" s="49">
        <v>-3.0265646660068035E-2</v>
      </c>
      <c r="S39" s="49">
        <v>-5.5751186817891596E-2</v>
      </c>
      <c r="T39" s="49">
        <v>-1.5371784830764401E-3</v>
      </c>
      <c r="U39" s="49">
        <v>-1.3888836398335935E-2</v>
      </c>
      <c r="V39" s="49">
        <v>7.7479679659910872E-3</v>
      </c>
      <c r="W39" s="49">
        <v>-8.8651439012721323E-4</v>
      </c>
      <c r="X39" s="49">
        <v>5.3749626945989615E-2</v>
      </c>
      <c r="Y39" s="49">
        <v>9.0730177630905962E-2</v>
      </c>
      <c r="Z39" s="49">
        <v>4.2636486184632005E-2</v>
      </c>
      <c r="AA39" s="49">
        <v>5.8501685129412451E-2</v>
      </c>
      <c r="AB39" s="49">
        <v>2.7350347057545576E-2</v>
      </c>
      <c r="AC39" s="49">
        <v>8.7089670816405285E-2</v>
      </c>
      <c r="AD39" s="49">
        <v>1.6326034828024083E-2</v>
      </c>
      <c r="AE39" s="143">
        <v>3.0367120902226485E-2</v>
      </c>
      <c r="AF39" s="143">
        <v>5.2092706771714292E-2</v>
      </c>
      <c r="AG39" s="143">
        <v>0.12390043506096848</v>
      </c>
      <c r="AH39" s="143">
        <v>3.8619777365361152E-2</v>
      </c>
      <c r="AI39" s="143">
        <v>0.11437102393600873</v>
      </c>
      <c r="AJ39" s="143">
        <v>0.13366065538639704</v>
      </c>
      <c r="AK39" s="143">
        <v>6.9967608731664743E-2</v>
      </c>
      <c r="AL39" s="143">
        <v>6.1012774392819713E-2</v>
      </c>
      <c r="AM39" s="143">
        <v>3.1286345479825339E-2</v>
      </c>
      <c r="AN39" s="143">
        <v>3.6065649710955938E-2</v>
      </c>
      <c r="AO39" s="143">
        <v>1.8448790012612237E-2</v>
      </c>
    </row>
    <row r="40" spans="1:41" ht="13.35" customHeight="1">
      <c r="A40" s="1" t="s">
        <v>61</v>
      </c>
      <c r="R40" s="143">
        <v>-8.115916851640459E-2</v>
      </c>
      <c r="S40" s="143">
        <v>-0.15067191233616239</v>
      </c>
      <c r="T40" s="143">
        <v>-1.8956424455804699E-2</v>
      </c>
      <c r="U40" s="143">
        <v>-0.12348008751967332</v>
      </c>
      <c r="V40" s="143">
        <v>0.46355644233236326</v>
      </c>
      <c r="W40" s="143">
        <v>8.5466966989426352E-2</v>
      </c>
      <c r="X40" s="143">
        <v>3.8277008483942332E-3</v>
      </c>
      <c r="Y40" s="143">
        <v>-1.3506965605595056E-2</v>
      </c>
      <c r="Z40" s="143">
        <v>9.7677528370431421E-2</v>
      </c>
      <c r="AA40" s="143">
        <v>0.13646737888890081</v>
      </c>
      <c r="AB40" s="143">
        <v>0.1202756607808817</v>
      </c>
      <c r="AC40" s="143">
        <v>9.3092371584513112E-2</v>
      </c>
      <c r="AD40" s="143">
        <v>-3.7130297238459842E-2</v>
      </c>
      <c r="AE40" s="143">
        <v>7.5792133372497794E-2</v>
      </c>
      <c r="AF40" s="143">
        <v>7.5979064886316561E-2</v>
      </c>
      <c r="AG40" s="143">
        <v>0.22233300825919144</v>
      </c>
      <c r="AH40" s="143">
        <v>0.12149740891866978</v>
      </c>
      <c r="AI40" s="143">
        <v>0.15032935695615879</v>
      </c>
      <c r="AJ40" s="143">
        <v>0.12236875078177811</v>
      </c>
      <c r="AK40" s="143">
        <v>0.22339358148307742</v>
      </c>
      <c r="AL40" s="143">
        <v>-3.0772737399679118E-2</v>
      </c>
      <c r="AM40" s="143">
        <v>3.8876583763450823E-2</v>
      </c>
      <c r="AN40" s="143">
        <v>-7.2908622191374173E-2</v>
      </c>
      <c r="AO40" s="143">
        <v>0.10635471502511273</v>
      </c>
    </row>
    <row r="41" spans="1:41" ht="13.35" customHeight="1"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</row>
    <row r="42" spans="1:41" ht="13.35" customHeight="1">
      <c r="A42" s="2" t="s">
        <v>62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41" s="16" customFormat="1" ht="13.35" customHeight="1">
      <c r="A43" s="16" t="s">
        <v>63</v>
      </c>
      <c r="B43" s="43">
        <v>2.7905605368337191E-2</v>
      </c>
      <c r="C43" s="43">
        <v>5.2130469955644632E-3</v>
      </c>
      <c r="D43" s="43">
        <v>-5.7816189757442848E-2</v>
      </c>
      <c r="E43" s="43">
        <v>9.185078522237089E-2</v>
      </c>
      <c r="F43" s="43">
        <v>5.8477919491876307E-2</v>
      </c>
      <c r="G43" s="43">
        <v>5.5826609655042825E-2</v>
      </c>
      <c r="H43" s="43">
        <v>7.8449136603435887E-2</v>
      </c>
      <c r="I43" s="43">
        <v>3.2984243051708662E-2</v>
      </c>
      <c r="J43" s="43">
        <v>6.5078400884326593E-2</v>
      </c>
      <c r="K43" s="43">
        <v>7.4822460130915758E-2</v>
      </c>
      <c r="L43" s="43">
        <v>6.175794902003906E-2</v>
      </c>
      <c r="M43" s="43">
        <v>9.7318359113304664E-2</v>
      </c>
      <c r="N43" s="43">
        <v>8.5648616593322568E-2</v>
      </c>
      <c r="O43" s="43">
        <v>7.1372269965675805E-2</v>
      </c>
      <c r="P43" s="43">
        <v>5.9837255651293386E-2</v>
      </c>
      <c r="Q43" s="43">
        <v>1.4387542702027689E-2</v>
      </c>
      <c r="R43" s="43">
        <v>-7.2989016918064586E-2</v>
      </c>
      <c r="S43" s="43">
        <v>-7.6833724447975316E-2</v>
      </c>
      <c r="T43" s="43">
        <v>-3.2202649099894343E-2</v>
      </c>
      <c r="U43" s="43">
        <v>-2.0820350795979214E-3</v>
      </c>
      <c r="V43" s="43">
        <v>0.15104803230232755</v>
      </c>
      <c r="W43" s="43">
        <v>-5.4387664005098868E-3</v>
      </c>
      <c r="X43" s="43">
        <v>-1.2297780994298457E-2</v>
      </c>
      <c r="Y43" s="43">
        <v>-2.7498187517786096E-2</v>
      </c>
      <c r="Z43" s="52">
        <v>-2.4505176830609487E-2</v>
      </c>
      <c r="AA43" s="52">
        <v>1.8343136835585971E-2</v>
      </c>
      <c r="AB43" s="52">
        <v>7.4398965656963023E-2</v>
      </c>
      <c r="AC43" s="52">
        <v>0.11212856309854624</v>
      </c>
      <c r="AD43" s="52">
        <v>7.8849435986273253E-2</v>
      </c>
      <c r="AE43" s="52">
        <v>4.9202117346843766E-2</v>
      </c>
      <c r="AF43" s="50">
        <v>8.8228664938577284E-2</v>
      </c>
      <c r="AG43" s="50">
        <v>7.1582647903667418E-2</v>
      </c>
      <c r="AH43" s="50">
        <v>7.8910659732228217E-2</v>
      </c>
      <c r="AI43" s="50">
        <v>3.6308439450520424E-2</v>
      </c>
      <c r="AJ43" s="50">
        <v>3.6553534007375488E-2</v>
      </c>
      <c r="AK43" s="50">
        <v>5.5180057513412484E-2</v>
      </c>
      <c r="AL43" s="50">
        <v>2.5303357157552497E-2</v>
      </c>
      <c r="AM43" s="50">
        <v>8.4630903705054994E-2</v>
      </c>
      <c r="AN43" s="50">
        <v>6.2629337525356599E-2</v>
      </c>
      <c r="AO43" s="50">
        <v>9.2155550634686723E-2</v>
      </c>
    </row>
    <row r="44" spans="1:41" s="16" customFormat="1" ht="13.35" customHeight="1">
      <c r="A44" s="16" t="s">
        <v>64</v>
      </c>
      <c r="B44" s="43">
        <v>9.1318758784998399E-2</v>
      </c>
      <c r="C44" s="43">
        <v>2.2037909386642518E-2</v>
      </c>
      <c r="D44" s="43">
        <v>1.872998941436177E-2</v>
      </c>
      <c r="E44" s="43">
        <v>-4.6171299278295885E-3</v>
      </c>
      <c r="F44" s="43">
        <v>0.13580728087501726</v>
      </c>
      <c r="G44" s="43">
        <v>4.8581054629297515E-3</v>
      </c>
      <c r="H44" s="43">
        <v>2.2809602399763484E-2</v>
      </c>
      <c r="I44" s="43">
        <v>0.23434734628799214</v>
      </c>
      <c r="J44" s="43">
        <v>0.30487887117058166</v>
      </c>
      <c r="K44" s="43">
        <v>0.17539791967138929</v>
      </c>
      <c r="L44" s="43">
        <v>0.20975892264298657</v>
      </c>
      <c r="M44" s="43">
        <v>0.19250836648833713</v>
      </c>
      <c r="N44" s="43">
        <v>5.1487053045689235E-2</v>
      </c>
      <c r="O44" s="43">
        <v>6.1821416510731808E-2</v>
      </c>
      <c r="P44" s="43">
        <v>3.2863181663324026E-2</v>
      </c>
      <c r="Q44" s="43">
        <v>4.1525414716703457E-2</v>
      </c>
      <c r="R44" s="43">
        <v>3.3240993479071168E-2</v>
      </c>
      <c r="S44" s="43">
        <v>-7.2160608653945135E-2</v>
      </c>
      <c r="T44" s="43">
        <v>-8.4505777467290488E-2</v>
      </c>
      <c r="U44" s="43">
        <v>-0.25160246492141369</v>
      </c>
      <c r="V44" s="43">
        <v>-3.0799742741805192E-2</v>
      </c>
      <c r="W44" s="43">
        <v>8.8707675388399077E-2</v>
      </c>
      <c r="X44" s="43">
        <v>0.27320683130290857</v>
      </c>
      <c r="Y44" s="43">
        <v>0.29759886254055434</v>
      </c>
      <c r="Z44" s="52">
        <v>0.14792456084453742</v>
      </c>
      <c r="AA44" s="52">
        <v>0.18491139057257833</v>
      </c>
      <c r="AB44" s="52">
        <v>-6.1490594465709703E-2</v>
      </c>
      <c r="AC44" s="52">
        <v>0.11694367335566058</v>
      </c>
      <c r="AD44" s="52">
        <v>-1.7895991602693062E-2</v>
      </c>
      <c r="AE44" s="52">
        <v>-7.6452757774362778E-2</v>
      </c>
      <c r="AF44" s="50">
        <v>6.4667943370943393E-2</v>
      </c>
      <c r="AG44" s="50">
        <v>0.17499302922260229</v>
      </c>
      <c r="AH44" s="50">
        <v>0.25580717317066504</v>
      </c>
      <c r="AI44" s="50">
        <v>0.18506949367075509</v>
      </c>
      <c r="AJ44" s="50">
        <v>0.18667730302218133</v>
      </c>
      <c r="AK44" s="50">
        <v>7.8795217084524971E-2</v>
      </c>
      <c r="AL44" s="50">
        <v>5.5194455989522995E-2</v>
      </c>
      <c r="AM44" s="50">
        <v>8.527043757488717E-2</v>
      </c>
      <c r="AN44" s="50">
        <v>-3.7565584271050279E-2</v>
      </c>
      <c r="AO44" s="50">
        <v>-3.5201104163534058E-2</v>
      </c>
    </row>
    <row r="45" spans="1:41" s="16" customFormat="1" ht="13.35" customHeight="1">
      <c r="A45" s="45" t="s">
        <v>65</v>
      </c>
      <c r="B45" s="44">
        <v>9.8886262248626275E-2</v>
      </c>
      <c r="C45" s="44">
        <v>-3.2122931244031622E-2</v>
      </c>
      <c r="D45" s="44">
        <v>2.058128473204162E-2</v>
      </c>
      <c r="E45" s="44">
        <v>5.3836673896701534E-2</v>
      </c>
      <c r="F45" s="44">
        <f t="shared" ref="F45:W45" si="0">+F46+F47</f>
        <v>-9.7445672069652618E-3</v>
      </c>
      <c r="G45" s="44">
        <f t="shared" si="0"/>
        <v>2.0786782558250276E-2</v>
      </c>
      <c r="H45" s="44">
        <f t="shared" si="0"/>
        <v>3.0908503594732323E-2</v>
      </c>
      <c r="I45" s="44">
        <f t="shared" si="0"/>
        <v>3.8927428369020925E-2</v>
      </c>
      <c r="J45" s="44">
        <f t="shared" si="0"/>
        <v>0.17293542355107722</v>
      </c>
      <c r="K45" s="44">
        <f t="shared" si="0"/>
        <v>4.7637755828901361E-2</v>
      </c>
      <c r="L45" s="44">
        <f t="shared" si="0"/>
        <v>7.8124274693646394E-3</v>
      </c>
      <c r="M45" s="44">
        <f t="shared" si="0"/>
        <v>9.1259881650247524E-2</v>
      </c>
      <c r="N45" s="44">
        <f t="shared" si="0"/>
        <v>5.233243049892123E-2</v>
      </c>
      <c r="O45" s="44">
        <f t="shared" si="0"/>
        <v>4.8235975341596238E-2</v>
      </c>
      <c r="P45" s="44">
        <f t="shared" si="0"/>
        <v>6.913203736660789E-2</v>
      </c>
      <c r="Q45" s="44">
        <f t="shared" si="0"/>
        <v>4.9479035821741388E-2</v>
      </c>
      <c r="R45" s="44">
        <f t="shared" si="0"/>
        <v>7.3039202379889201E-2</v>
      </c>
      <c r="S45" s="44">
        <f t="shared" si="0"/>
        <v>4.8237382849897509E-2</v>
      </c>
      <c r="T45" s="44">
        <f t="shared" si="0"/>
        <v>5.6517411176791252E-2</v>
      </c>
      <c r="U45" s="44">
        <f t="shared" si="0"/>
        <v>-2.2925044182076366E-2</v>
      </c>
      <c r="V45" s="44">
        <f t="shared" si="0"/>
        <v>-0.12821628971558907</v>
      </c>
      <c r="W45" s="44">
        <f t="shared" si="0"/>
        <v>-5.5215495927973285E-2</v>
      </c>
      <c r="X45" s="44">
        <v>-5.7902403270217513E-2</v>
      </c>
      <c r="Y45" s="44">
        <v>0.10692537145422569</v>
      </c>
      <c r="Z45" s="37">
        <v>7.375625444457988E-2</v>
      </c>
      <c r="AA45" s="37">
        <v>4.9661734154289705E-2</v>
      </c>
      <c r="AB45" s="37">
        <v>5.8520568094366239E-2</v>
      </c>
      <c r="AC45" s="37">
        <v>7.6572400778825517E-2</v>
      </c>
      <c r="AD45" s="37">
        <v>4.0680972876864847E-2</v>
      </c>
      <c r="AE45" s="37">
        <v>0.10806983259007939</v>
      </c>
      <c r="AF45" s="50">
        <v>0.12879640287561156</v>
      </c>
      <c r="AG45" s="50">
        <v>5.4464967150267126E-3</v>
      </c>
      <c r="AH45" s="50">
        <v>0.17781264948052958</v>
      </c>
      <c r="AI45" s="50">
        <v>0.15842561097317395</v>
      </c>
      <c r="AJ45" s="50">
        <v>7.3304286845286434E-2</v>
      </c>
      <c r="AK45" s="50">
        <v>7.5263469691039975E-2</v>
      </c>
      <c r="AL45" s="50">
        <v>8.9822491610502292E-2</v>
      </c>
      <c r="AM45" s="50">
        <v>5.0373817631173982E-2</v>
      </c>
      <c r="AN45" s="50">
        <v>7.6211868192351345E-2</v>
      </c>
      <c r="AO45" s="50">
        <v>8.1613665188387165E-3</v>
      </c>
    </row>
    <row r="46" spans="1:41" ht="13.35" customHeight="1">
      <c r="A46" s="48" t="s">
        <v>66</v>
      </c>
      <c r="B46" s="44">
        <v>6.9619964248999147E-2</v>
      </c>
      <c r="C46" s="44">
        <v>-4.4318922568980658E-2</v>
      </c>
      <c r="D46" s="44">
        <v>-1.2981779427191252E-2</v>
      </c>
      <c r="E46" s="44">
        <v>4.7975221413408514E-2</v>
      </c>
      <c r="F46" s="44">
        <v>-1.4815632497293893E-3</v>
      </c>
      <c r="G46" s="44">
        <v>1.360695884262016E-2</v>
      </c>
      <c r="H46" s="44">
        <v>5.6855521782597861E-2</v>
      </c>
      <c r="I46" s="44">
        <v>2.9985926310968337E-2</v>
      </c>
      <c r="J46" s="44">
        <v>0.16345594389613144</v>
      </c>
      <c r="K46" s="44">
        <v>5.0611528753059853E-2</v>
      </c>
      <c r="L46" s="44">
        <v>1.1722907204260034E-2</v>
      </c>
      <c r="M46" s="44">
        <v>8.5438167791565683E-2</v>
      </c>
      <c r="N46" s="44">
        <v>3.843162060183121E-2</v>
      </c>
      <c r="O46" s="44">
        <v>2.7728088462620228E-2</v>
      </c>
      <c r="P46" s="44">
        <v>5.1574154744519075E-2</v>
      </c>
      <c r="Q46" s="44">
        <v>3.1739889567195534E-2</v>
      </c>
      <c r="R46" s="44">
        <v>5.2697580765209633E-2</v>
      </c>
      <c r="S46" s="44">
        <v>3.5269958273415551E-2</v>
      </c>
      <c r="T46" s="44">
        <v>3.3338100746569302E-2</v>
      </c>
      <c r="U46" s="44">
        <v>-5.513976057186705E-2</v>
      </c>
      <c r="V46" s="44">
        <v>-0.10604709883018934</v>
      </c>
      <c r="W46" s="44">
        <v>-4.5451319211850173E-2</v>
      </c>
      <c r="X46" s="44">
        <v>-4.4859487527313412E-2</v>
      </c>
      <c r="Y46" s="44">
        <v>1.3222403617647486E-2</v>
      </c>
      <c r="Z46" s="37">
        <v>6.5186695172263456E-2</v>
      </c>
      <c r="AA46" s="37">
        <v>3.5923324488799854E-2</v>
      </c>
      <c r="AB46" s="37">
        <v>5.3642380159683811E-2</v>
      </c>
      <c r="AC46" s="37">
        <v>5.0661188642499147E-2</v>
      </c>
      <c r="AD46" s="37">
        <v>2.0470095981010714E-2</v>
      </c>
      <c r="AE46" s="37">
        <v>6.8458215811555215E-2</v>
      </c>
      <c r="AF46" s="49">
        <v>9.1361548463626943E-2</v>
      </c>
      <c r="AG46" s="49">
        <v>6.3402283297478587E-2</v>
      </c>
      <c r="AH46" s="49">
        <v>0.12154140076460002</v>
      </c>
      <c r="AI46" s="49">
        <v>0.11399546730755233</v>
      </c>
      <c r="AJ46" s="49">
        <v>6.6422549837219583E-2</v>
      </c>
      <c r="AK46" s="49">
        <v>6.1952142895567601E-2</v>
      </c>
      <c r="AL46" s="49">
        <v>9.659053090419481E-2</v>
      </c>
      <c r="AM46" s="49">
        <v>6.0892786586588955E-2</v>
      </c>
      <c r="AN46" s="49">
        <v>6.7162285291110541E-2</v>
      </c>
      <c r="AO46" s="49">
        <v>4.7239014599488351E-2</v>
      </c>
    </row>
    <row r="47" spans="1:41" ht="13.35" customHeight="1">
      <c r="A47" s="48" t="s">
        <v>67</v>
      </c>
      <c r="B47" s="44">
        <v>2.9266297999627149E-2</v>
      </c>
      <c r="C47" s="44">
        <v>1.2195991324949033E-2</v>
      </c>
      <c r="D47" s="44">
        <v>3.3563064159232874E-2</v>
      </c>
      <c r="E47" s="44">
        <v>5.8614524832930164E-3</v>
      </c>
      <c r="F47" s="44">
        <v>-8.2630039572358718E-3</v>
      </c>
      <c r="G47" s="44">
        <v>7.179823715630116E-3</v>
      </c>
      <c r="H47" s="44">
        <v>-2.5947018187865538E-2</v>
      </c>
      <c r="I47" s="44">
        <v>8.9415020580525875E-3</v>
      </c>
      <c r="J47" s="44">
        <v>9.4794796549457702E-3</v>
      </c>
      <c r="K47" s="44">
        <v>-2.973772924158494E-3</v>
      </c>
      <c r="L47" s="44">
        <v>-3.9104797348953942E-3</v>
      </c>
      <c r="M47" s="44">
        <v>5.8217138586818392E-3</v>
      </c>
      <c r="N47" s="44">
        <v>1.3900809897090022E-2</v>
      </c>
      <c r="O47" s="44">
        <v>2.050788687897601E-2</v>
      </c>
      <c r="P47" s="44">
        <v>1.7557882622088822E-2</v>
      </c>
      <c r="Q47" s="44">
        <v>1.773914625454585E-2</v>
      </c>
      <c r="R47" s="44">
        <v>2.0341621614679561E-2</v>
      </c>
      <c r="S47" s="44">
        <v>1.2967424576481959E-2</v>
      </c>
      <c r="T47" s="44">
        <v>2.317931043022195E-2</v>
      </c>
      <c r="U47" s="44">
        <v>3.2214716389790683E-2</v>
      </c>
      <c r="V47" s="44">
        <v>-2.2169190885399741E-2</v>
      </c>
      <c r="W47" s="44">
        <v>-9.7641767161231151E-3</v>
      </c>
      <c r="X47" s="44">
        <v>-1.3042915742904072E-2</v>
      </c>
      <c r="Y47" s="44">
        <v>9.3702967836578291E-2</v>
      </c>
      <c r="Z47" s="37">
        <v>8.5695592723164585E-3</v>
      </c>
      <c r="AA47" s="37">
        <v>1.3738409665489885E-2</v>
      </c>
      <c r="AB47" s="37">
        <v>4.878187934682446E-3</v>
      </c>
      <c r="AC47" s="37">
        <v>2.5911212136326373E-2</v>
      </c>
      <c r="AD47" s="37">
        <v>2.0210876895854175E-2</v>
      </c>
      <c r="AE47" s="37">
        <v>3.9611616778524178E-2</v>
      </c>
      <c r="AF47" s="49">
        <v>3.7434854411984596E-2</v>
      </c>
      <c r="AG47" s="49">
        <v>-5.7955786582451957E-2</v>
      </c>
      <c r="AH47" s="49">
        <v>5.6271250340442572E-2</v>
      </c>
      <c r="AI47" s="49">
        <v>4.4430145059769152E-2</v>
      </c>
      <c r="AJ47" s="49">
        <v>6.8817370080668542E-3</v>
      </c>
      <c r="AK47" s="49">
        <v>1.3311326795472369E-2</v>
      </c>
      <c r="AL47" s="49">
        <v>-6.7680407993900822E-3</v>
      </c>
      <c r="AM47" s="49">
        <v>-1.051897030071665E-2</v>
      </c>
      <c r="AN47" s="49">
        <v>9.0495829012408012E-3</v>
      </c>
      <c r="AO47" s="49">
        <v>-3.9077648080649584E-2</v>
      </c>
    </row>
    <row r="48" spans="1:41" ht="13.35" customHeight="1">
      <c r="A48" s="45" t="s">
        <v>68</v>
      </c>
      <c r="B48" s="44">
        <v>-1.3337394969930983E-2</v>
      </c>
      <c r="C48" s="44">
        <v>5.5683853760227012E-2</v>
      </c>
      <c r="D48" s="44">
        <v>-2.07172343711437E-3</v>
      </c>
      <c r="E48" s="44">
        <v>-5.8627941829050179E-2</v>
      </c>
      <c r="F48" s="44">
        <f t="shared" ref="F48" si="1">+F49+F50</f>
        <v>0.14481981577673289</v>
      </c>
      <c r="G48" s="44">
        <f t="shared" ref="G48" si="2">+G49+G50</f>
        <v>-1.5506006817762978E-2</v>
      </c>
      <c r="H48" s="44">
        <f t="shared" ref="H48" si="3">+H49+H50</f>
        <v>-6.5360213723692218E-3</v>
      </c>
      <c r="I48" s="44">
        <f t="shared" ref="I48" si="4">+I49+I50</f>
        <v>0.18277311087284784</v>
      </c>
      <c r="J48" s="44">
        <f t="shared" ref="J48" si="5">+J49+J50</f>
        <v>0.15245352224581019</v>
      </c>
      <c r="K48" s="44">
        <f t="shared" ref="K48" si="6">+K49+K50</f>
        <v>0.13381656880869008</v>
      </c>
      <c r="L48" s="44">
        <f t="shared" ref="L48" si="7">+L49+L50</f>
        <v>0.20475542706199232</v>
      </c>
      <c r="M48" s="44">
        <f t="shared" ref="M48" si="8">+M49+M50</f>
        <v>0.12636070678151456</v>
      </c>
      <c r="N48" s="44">
        <f t="shared" ref="N48" si="9">+N49+N50</f>
        <v>1.4990366610661894E-2</v>
      </c>
      <c r="O48" s="44">
        <f t="shared" ref="O48" si="10">+O49+O50</f>
        <v>2.1704752951621518E-2</v>
      </c>
      <c r="P48" s="44">
        <f t="shared" ref="P48" si="11">+P49+P50</f>
        <v>-3.1186553321246799E-2</v>
      </c>
      <c r="Q48" s="44">
        <f t="shared" ref="Q48" si="12">+Q49+Q50</f>
        <v>1.5354093856450694E-3</v>
      </c>
      <c r="R48" s="44">
        <f t="shared" ref="R48" si="13">+R49+R50</f>
        <v>-3.094204624461698E-2</v>
      </c>
      <c r="S48" s="44">
        <f t="shared" ref="S48" si="14">+S49+S50</f>
        <v>-0.12914742879812949</v>
      </c>
      <c r="T48" s="44">
        <f t="shared" ref="T48" si="15">+T49+T50</f>
        <v>-0.15160863650181397</v>
      </c>
      <c r="U48" s="44">
        <f t="shared" ref="U48" si="16">+U49+U50</f>
        <v>-0.29444069825092789</v>
      </c>
      <c r="V48" s="44">
        <f t="shared" ref="V48" si="17">+V49+V50</f>
        <v>8.4740988392612931E-2</v>
      </c>
      <c r="W48" s="44">
        <f t="shared" ref="W48" si="18">+W49+W50</f>
        <v>0.15518241909527758</v>
      </c>
      <c r="X48" s="44">
        <v>0.34871742614039569</v>
      </c>
      <c r="Y48" s="44">
        <v>0.17459765879911451</v>
      </c>
      <c r="Z48" s="37">
        <v>0.10205872503707679</v>
      </c>
      <c r="AA48" s="37">
        <v>0.17844519850548884</v>
      </c>
      <c r="AB48" s="37">
        <v>-0.14289423138303994</v>
      </c>
      <c r="AC48" s="37">
        <v>7.1035440821110407E-2</v>
      </c>
      <c r="AD48" s="37">
        <v>-6.5710908470683796E-2</v>
      </c>
      <c r="AE48" s="37">
        <v>-0.21780850687729331</v>
      </c>
      <c r="AF48" s="49">
        <v>-5.1285943465969361E-2</v>
      </c>
      <c r="AG48" s="49">
        <v>0.21638832804533356</v>
      </c>
      <c r="AH48" s="49">
        <v>0.14788402784717339</v>
      </c>
      <c r="AI48" s="49">
        <v>7.5404991080038716E-2</v>
      </c>
      <c r="AJ48" s="49">
        <v>0.14560127496292935</v>
      </c>
      <c r="AK48" s="49">
        <v>3.4262838678759525E-2</v>
      </c>
      <c r="AL48" s="49">
        <v>-8.0262136385997364E-3</v>
      </c>
      <c r="AM48" s="49">
        <v>7.2828757760540819E-2</v>
      </c>
      <c r="AN48" s="49">
        <v>-0.1266427225081643</v>
      </c>
      <c r="AO48" s="49">
        <v>-5.8186391882085346E-2</v>
      </c>
    </row>
    <row r="49" spans="1:41" ht="13.35" customHeight="1">
      <c r="A49" s="48" t="s">
        <v>69</v>
      </c>
      <c r="B49" s="44">
        <v>3.0038744901046039E-2</v>
      </c>
      <c r="C49" s="44">
        <v>2.4542181892887881E-2</v>
      </c>
      <c r="D49" s="44">
        <v>-4.0333041221181094E-2</v>
      </c>
      <c r="E49" s="44">
        <v>4.9474391619418565E-2</v>
      </c>
      <c r="F49" s="44">
        <v>1.7671743313830694E-2</v>
      </c>
      <c r="G49" s="44">
        <v>5.8866546364418175E-2</v>
      </c>
      <c r="H49" s="44">
        <v>3.6814813185642725E-2</v>
      </c>
      <c r="I49" s="44">
        <v>9.1886595522547035E-2</v>
      </c>
      <c r="J49" s="44">
        <v>0.10699389985771487</v>
      </c>
      <c r="K49" s="44">
        <v>6.6964807256444381E-2</v>
      </c>
      <c r="L49" s="44">
        <v>0.11904367201093681</v>
      </c>
      <c r="M49" s="44">
        <v>1.8910092529382153E-2</v>
      </c>
      <c r="N49" s="44">
        <v>7.5757345298454085E-2</v>
      </c>
      <c r="O49" s="44">
        <v>3.8610422122735175E-2</v>
      </c>
      <c r="P49" s="44">
        <v>4.4021840189733402E-2</v>
      </c>
      <c r="Q49" s="44">
        <v>1.5249342266715179E-2</v>
      </c>
      <c r="R49" s="44">
        <v>-4.5319259804754305E-2</v>
      </c>
      <c r="S49" s="44">
        <v>-7.4738355095259668E-2</v>
      </c>
      <c r="T49" s="44">
        <v>-1.6576156726364595E-2</v>
      </c>
      <c r="U49" s="44">
        <v>-0.11878427174237978</v>
      </c>
      <c r="V49" s="44">
        <v>3.2758112327466317E-2</v>
      </c>
      <c r="W49" s="44">
        <v>3.2076661096775157E-2</v>
      </c>
      <c r="X49" s="44">
        <v>-3.2967231627846212E-2</v>
      </c>
      <c r="Y49" s="44">
        <v>0.13810610954061189</v>
      </c>
      <c r="Z49" s="37">
        <v>4.8544569221892807E-3</v>
      </c>
      <c r="AA49" s="37">
        <v>6.5738749983759795E-2</v>
      </c>
      <c r="AB49" s="37">
        <v>4.6411746201450485E-2</v>
      </c>
      <c r="AC49" s="37">
        <v>3.6275979977478563E-2</v>
      </c>
      <c r="AD49" s="37">
        <v>3.9854412179226077E-2</v>
      </c>
      <c r="AE49" s="37">
        <v>6.2614860092540577E-3</v>
      </c>
      <c r="AF49" s="49">
        <v>2.2483585787605995E-2</v>
      </c>
      <c r="AG49" s="49">
        <v>5.6022746186752117E-3</v>
      </c>
      <c r="AH49" s="49">
        <v>0.11109284853539324</v>
      </c>
      <c r="AI49" s="49">
        <v>6.5866788531558154E-3</v>
      </c>
      <c r="AJ49" s="49">
        <v>3.5877576257464926E-2</v>
      </c>
      <c r="AK49" s="49">
        <v>0.12633527941337938</v>
      </c>
      <c r="AL49" s="49">
        <v>4.789844792194372E-2</v>
      </c>
      <c r="AM49" s="49">
        <v>7.9572916494299928E-2</v>
      </c>
      <c r="AN49" s="49">
        <v>6.5058332667461846E-2</v>
      </c>
      <c r="AO49" s="49">
        <v>-4.271464755894417E-2</v>
      </c>
    </row>
    <row r="50" spans="1:41" ht="13.35" customHeight="1">
      <c r="A50" s="48" t="s">
        <v>70</v>
      </c>
      <c r="B50" s="44">
        <v>-4.3376139870977021E-2</v>
      </c>
      <c r="C50" s="44">
        <v>3.1141671867339127E-2</v>
      </c>
      <c r="D50" s="44">
        <v>3.8261317784066724E-2</v>
      </c>
      <c r="E50" s="44">
        <v>-0.10810233344846874</v>
      </c>
      <c r="F50" s="44">
        <v>0.12714807246290219</v>
      </c>
      <c r="G50" s="44">
        <v>-7.4372553182181153E-2</v>
      </c>
      <c r="H50" s="44">
        <v>-4.3350834558011947E-2</v>
      </c>
      <c r="I50" s="44">
        <v>9.0886515350300803E-2</v>
      </c>
      <c r="J50" s="44">
        <v>4.5459622388095304E-2</v>
      </c>
      <c r="K50" s="44">
        <v>6.6851761552245717E-2</v>
      </c>
      <c r="L50" s="44">
        <v>8.5711755051055508E-2</v>
      </c>
      <c r="M50" s="44">
        <v>0.10745061425213243</v>
      </c>
      <c r="N50" s="44">
        <v>-6.0766978687792191E-2</v>
      </c>
      <c r="O50" s="44">
        <v>-1.6905669171113656E-2</v>
      </c>
      <c r="P50" s="44">
        <v>-7.5208393510980201E-2</v>
      </c>
      <c r="Q50" s="44">
        <v>-1.3713932881070109E-2</v>
      </c>
      <c r="R50" s="44">
        <v>1.4377213560137325E-2</v>
      </c>
      <c r="S50" s="44">
        <v>-5.4409073702869813E-2</v>
      </c>
      <c r="T50" s="44">
        <v>-0.13503247977544938</v>
      </c>
      <c r="U50" s="44">
        <v>-0.1756564265085481</v>
      </c>
      <c r="V50" s="44">
        <v>5.1982876065146608E-2</v>
      </c>
      <c r="W50" s="44">
        <v>0.12310575799850243</v>
      </c>
      <c r="X50" s="44">
        <v>0.38168465776824173</v>
      </c>
      <c r="Y50" s="44">
        <v>3.6491562255400345E-2</v>
      </c>
      <c r="Z50" s="37">
        <v>9.720426811488754E-2</v>
      </c>
      <c r="AA50" s="37">
        <v>0.11270644852172901</v>
      </c>
      <c r="AB50" s="37">
        <v>-0.18930597758449036</v>
      </c>
      <c r="AC50" s="37">
        <v>3.475946084363183E-2</v>
      </c>
      <c r="AD50" s="37">
        <v>-0.10556532064990992</v>
      </c>
      <c r="AE50" s="37">
        <v>-0.2240699928865473</v>
      </c>
      <c r="AF50" s="49">
        <v>-7.3769529253575314E-2</v>
      </c>
      <c r="AG50" s="49">
        <v>0.21078605342665835</v>
      </c>
      <c r="AH50" s="49">
        <v>3.6791179311780157E-2</v>
      </c>
      <c r="AI50" s="49">
        <v>6.8818313621030316E-2</v>
      </c>
      <c r="AJ50" s="49">
        <v>0.10972369870546439</v>
      </c>
      <c r="AK50" s="49">
        <v>-9.2072440734619912E-2</v>
      </c>
      <c r="AL50" s="49">
        <v>-5.5924661560543439E-2</v>
      </c>
      <c r="AM50" s="49">
        <v>-6.7441600790606841E-3</v>
      </c>
      <c r="AN50" s="49">
        <v>-0.19170105517562613</v>
      </c>
      <c r="AO50" s="49">
        <v>-1.5471744323141126E-2</v>
      </c>
    </row>
    <row r="51" spans="1:41" ht="13.35" customHeight="1">
      <c r="A51" s="45" t="s">
        <v>71</v>
      </c>
      <c r="B51" s="44">
        <v>-5.7643216009243742E-2</v>
      </c>
      <c r="C51" s="44">
        <v>-1.8347858805825023E-2</v>
      </c>
      <c r="D51" s="44">
        <v>-7.6325735460027105E-2</v>
      </c>
      <c r="E51" s="44">
        <v>9.6642069437481604E-2</v>
      </c>
      <c r="F51" s="44">
        <f t="shared" ref="F51" si="19">+F52+F53</f>
        <v>-7.6597306750396596E-2</v>
      </c>
      <c r="G51" s="44">
        <f t="shared" ref="G51" si="20">+G52+G53</f>
        <v>5.0545817286433078E-2</v>
      </c>
      <c r="H51" s="44">
        <f t="shared" ref="H51" si="21">+H52+H53</f>
        <v>5.40766378319208E-2</v>
      </c>
      <c r="I51" s="44">
        <f t="shared" ref="I51" si="22">+I52+I53</f>
        <v>-0.18871628127716772</v>
      </c>
      <c r="J51" s="44">
        <f t="shared" ref="J51" si="23">+J52+J53</f>
        <v>-0.26031058710048849</v>
      </c>
      <c r="K51" s="44">
        <f t="shared" ref="K51" si="24">+K52+K53</f>
        <v>-0.10663184875776194</v>
      </c>
      <c r="L51" s="44">
        <f t="shared" ref="L51" si="25">+L52+L53</f>
        <v>-0.15080990551131776</v>
      </c>
      <c r="M51" s="44">
        <f t="shared" ref="M51" si="26">+M52+M53</f>
        <v>-0.12030224375526247</v>
      </c>
      <c r="N51" s="44">
        <f t="shared" ref="N51" si="27">+N52+N53</f>
        <v>1.8325859093900845E-2</v>
      </c>
      <c r="O51" s="44">
        <f t="shared" ref="O51" si="28">+O52+O53</f>
        <v>1.4315416724580768E-3</v>
      </c>
      <c r="P51" s="44">
        <f t="shared" ref="P51" si="29">+P52+P53</f>
        <v>2.1891757153180078E-2</v>
      </c>
      <c r="Q51" s="44">
        <f t="shared" ref="Q51" si="30">+Q52+Q53</f>
        <v>-3.6626902505358869E-2</v>
      </c>
      <c r="R51" s="44">
        <f t="shared" ref="R51" si="31">+R52+R53</f>
        <v>-0.11508619129596191</v>
      </c>
      <c r="S51" s="44">
        <f t="shared" ref="S51" si="32">+S52+S53</f>
        <v>4.0763215002566078E-3</v>
      </c>
      <c r="T51" s="44">
        <f t="shared" ref="T51" si="33">+T52+T53</f>
        <v>6.2888576225128417E-2</v>
      </c>
      <c r="U51" s="44">
        <f t="shared" ref="U51" si="34">+U52+U53</f>
        <v>0.31528368141373098</v>
      </c>
      <c r="V51" s="44">
        <f t="shared" ref="V51" si="35">+V52+V53</f>
        <v>0.19452331394632949</v>
      </c>
      <c r="W51" s="44">
        <f t="shared" ref="W51" si="36">+W52+W53</f>
        <v>-0.10540568956781413</v>
      </c>
      <c r="X51" s="44">
        <v>-0.30311278977395906</v>
      </c>
      <c r="Y51" s="44">
        <v>-0.30902121777112634</v>
      </c>
      <c r="Z51" s="37">
        <v>-0.20032015631226616</v>
      </c>
      <c r="AA51" s="37">
        <v>-0.20976379582419266</v>
      </c>
      <c r="AB51" s="37">
        <v>0.1587726289456366</v>
      </c>
      <c r="AC51" s="208">
        <v>-3.5479278501389648E-2</v>
      </c>
      <c r="AD51" s="208">
        <v>0.10387937158009217</v>
      </c>
      <c r="AE51" s="208">
        <v>0.15894079163405758</v>
      </c>
      <c r="AF51" s="208">
        <v>1.0718205528934948E-2</v>
      </c>
      <c r="AG51" s="208">
        <v>-0.15025217685669284</v>
      </c>
      <c r="AH51" s="208">
        <v>-0.2467860192199878</v>
      </c>
      <c r="AI51" s="209">
        <v>-0.19752216260269226</v>
      </c>
      <c r="AJ51" s="209">
        <v>-0.18235202780084009</v>
      </c>
      <c r="AK51" s="209">
        <v>-5.4346250856387036E-2</v>
      </c>
      <c r="AL51" s="208">
        <v>-5.6492920814349909E-2</v>
      </c>
      <c r="AM51" s="208">
        <v>-3.8571671686659856E-2</v>
      </c>
      <c r="AN51" s="208">
        <v>0.11306019184116982</v>
      </c>
      <c r="AO51" s="504">
        <v>0.14218057599793327</v>
      </c>
    </row>
    <row r="52" spans="1:41" ht="13.35" customHeight="1">
      <c r="A52" s="48" t="s">
        <v>72</v>
      </c>
      <c r="B52" s="44">
        <v>-2.7692394692573414E-2</v>
      </c>
      <c r="C52" s="44">
        <v>2.9224968396063516E-2</v>
      </c>
      <c r="D52" s="44">
        <v>2.3175912985869299E-2</v>
      </c>
      <c r="E52" s="44">
        <v>0.22254794259889923</v>
      </c>
      <c r="F52" s="44">
        <v>8.7191390482253314E-2</v>
      </c>
      <c r="G52" s="44">
        <v>4.1506869717546899E-2</v>
      </c>
      <c r="H52" s="44">
        <v>8.9331196970207763E-2</v>
      </c>
      <c r="I52" s="44">
        <v>-0.11163147180615302</v>
      </c>
      <c r="J52" s="44">
        <v>5.1253691259085403E-2</v>
      </c>
      <c r="K52" s="44">
        <v>0.11150974412078077</v>
      </c>
      <c r="L52" s="44">
        <v>-4.5270702189313273E-3</v>
      </c>
      <c r="M52" s="44">
        <v>-2.6846466295264455E-2</v>
      </c>
      <c r="N52" s="44">
        <v>2.0818803830952227E-2</v>
      </c>
      <c r="O52" s="44">
        <v>4.1883103476964625E-2</v>
      </c>
      <c r="P52" s="44">
        <v>0.12596722514702574</v>
      </c>
      <c r="Q52" s="44">
        <v>3.6415925804404212E-2</v>
      </c>
      <c r="R52" s="44">
        <v>-0.23285483292382286</v>
      </c>
      <c r="S52" s="44">
        <v>-8.1685350388125424E-2</v>
      </c>
      <c r="T52" s="44">
        <v>-4.6168224339848331E-2</v>
      </c>
      <c r="U52" s="44">
        <v>0.18865794954362194</v>
      </c>
      <c r="V52" s="44">
        <v>0.27671018796431179</v>
      </c>
      <c r="W52" s="44">
        <v>-0.10226044973914758</v>
      </c>
      <c r="X52" s="44">
        <v>-0.21622572693473158</v>
      </c>
      <c r="Y52" s="44">
        <v>-0.1529222288021172</v>
      </c>
      <c r="Z52" s="37">
        <v>-0.15656397355329554</v>
      </c>
      <c r="AA52" s="37">
        <v>1.2586157852250479E-2</v>
      </c>
      <c r="AB52" s="37">
        <v>0.42431908860742018</v>
      </c>
      <c r="AC52" s="37">
        <v>0.21558712202834859</v>
      </c>
      <c r="AD52" s="37">
        <v>0.4439939889731439</v>
      </c>
      <c r="AE52" s="37">
        <v>0.3099700737190717</v>
      </c>
      <c r="AF52" s="49">
        <v>0.12123326422443337</v>
      </c>
      <c r="AG52" s="49">
        <v>-5.5311243370162015E-2</v>
      </c>
      <c r="AH52" s="49">
        <v>-7.5145911115314559E-2</v>
      </c>
      <c r="AI52" s="49">
        <v>3.1861407373696159E-2</v>
      </c>
      <c r="AJ52" s="49">
        <v>-2.4429619626769743E-2</v>
      </c>
      <c r="AK52" s="49">
        <v>6.5860132963950782E-2</v>
      </c>
      <c r="AL52" s="49">
        <v>-2.4257082626921601E-2</v>
      </c>
      <c r="AM52" s="49">
        <v>-3.5815506404510429E-2</v>
      </c>
      <c r="AN52" s="49">
        <v>9.4671319704960566E-2</v>
      </c>
      <c r="AO52" s="49">
        <v>9.5821786038243928E-2</v>
      </c>
    </row>
    <row r="53" spans="1:41" ht="13.35" customHeight="1">
      <c r="A53" s="48" t="s">
        <v>73</v>
      </c>
      <c r="B53" s="44">
        <v>-2.9950844267227297E-2</v>
      </c>
      <c r="C53" s="44">
        <v>-4.7572827201888539E-2</v>
      </c>
      <c r="D53" s="44">
        <v>-9.9501648445896401E-2</v>
      </c>
      <c r="E53" s="44">
        <v>-0.12590587316141763</v>
      </c>
      <c r="F53" s="44">
        <v>-0.16378869723264991</v>
      </c>
      <c r="G53" s="44">
        <v>9.0389475688861815E-3</v>
      </c>
      <c r="H53" s="44">
        <v>-3.5254559138286963E-2</v>
      </c>
      <c r="I53" s="44">
        <v>-7.708480947101469E-2</v>
      </c>
      <c r="J53" s="44">
        <v>-0.3115642783595739</v>
      </c>
      <c r="K53" s="44">
        <v>-0.21814159287854271</v>
      </c>
      <c r="L53" s="44">
        <v>-0.14628283529238642</v>
      </c>
      <c r="M53" s="44">
        <v>-9.3455777459998016E-2</v>
      </c>
      <c r="N53" s="44">
        <v>-2.492944737051383E-3</v>
      </c>
      <c r="O53" s="44">
        <v>-4.0451561804506549E-2</v>
      </c>
      <c r="P53" s="44">
        <v>-0.10407546799384566</v>
      </c>
      <c r="Q53" s="44">
        <v>-7.304282830976308E-2</v>
      </c>
      <c r="R53" s="44">
        <v>0.11776864162786095</v>
      </c>
      <c r="S53" s="44">
        <v>8.5761671888382032E-2</v>
      </c>
      <c r="T53" s="44">
        <v>0.10905680056497676</v>
      </c>
      <c r="U53" s="44">
        <v>0.12662573187010906</v>
      </c>
      <c r="V53" s="44">
        <v>-8.2186874017982289E-2</v>
      </c>
      <c r="W53" s="44">
        <v>-3.1452398286665397E-3</v>
      </c>
      <c r="X53" s="44">
        <v>-8.6887062839227439E-2</v>
      </c>
      <c r="Y53" s="44">
        <v>-0.1560989759721115</v>
      </c>
      <c r="Z53" s="37">
        <v>-4.3756165662399794E-2</v>
      </c>
      <c r="AA53" s="37">
        <v>-0.22234995367644311</v>
      </c>
      <c r="AB53" s="37">
        <v>-0.26554645966178364</v>
      </c>
      <c r="AC53" s="37">
        <v>-0.25106640052973828</v>
      </c>
      <c r="AD53" s="37">
        <v>-0.34011461739305177</v>
      </c>
      <c r="AE53" s="37">
        <v>-0.15102928208501415</v>
      </c>
      <c r="AF53" s="49">
        <v>-0.11051505869549842</v>
      </c>
      <c r="AG53" s="49">
        <v>-9.4940934688225842E-2</v>
      </c>
      <c r="AH53" s="49">
        <v>-0.17164010810467312</v>
      </c>
      <c r="AI53" s="49">
        <v>-0.22938357137053594</v>
      </c>
      <c r="AJ53" s="49">
        <v>-0.15792240817407027</v>
      </c>
      <c r="AK53" s="49">
        <v>-0.12020638269891709</v>
      </c>
      <c r="AL53" s="49">
        <v>-3.2235838187428451E-2</v>
      </c>
      <c r="AM53" s="49">
        <v>-2.7561639368477824E-3</v>
      </c>
      <c r="AN53" s="49">
        <v>1.8388872136209083E-2</v>
      </c>
      <c r="AO53" s="49">
        <v>4.6358789959689284E-2</v>
      </c>
    </row>
    <row r="54" spans="1:41" ht="13.35" customHeight="1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41" ht="13.35" customHeight="1">
      <c r="A55" s="45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37"/>
      <c r="AA55" s="37"/>
      <c r="AB55" s="37"/>
      <c r="AC55" s="37"/>
      <c r="AD55" s="37"/>
      <c r="AE55" s="37"/>
    </row>
    <row r="56" spans="1:41" ht="13.35" customHeight="1">
      <c r="A56" s="45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37"/>
      <c r="AA56" s="37"/>
      <c r="AB56" s="37"/>
      <c r="AC56" s="37"/>
      <c r="AD56" s="37"/>
      <c r="AE56" s="37"/>
      <c r="AJ56" s="419">
        <v>2022</v>
      </c>
      <c r="AK56" s="419">
        <v>2023</v>
      </c>
      <c r="AL56" s="420">
        <v>2024</v>
      </c>
      <c r="AM56" s="421" t="s">
        <v>484</v>
      </c>
      <c r="AN56" s="421"/>
    </row>
    <row r="57" spans="1:41" ht="13.35" customHeight="1">
      <c r="A57" s="16" t="s">
        <v>63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37"/>
      <c r="AA57" s="37"/>
      <c r="AB57" s="37"/>
      <c r="AC57" s="37"/>
      <c r="AD57" s="37"/>
      <c r="AE57" s="37"/>
      <c r="AI57" s="16" t="s">
        <v>63</v>
      </c>
      <c r="AJ57" s="49">
        <v>4.9541573342455139E-2</v>
      </c>
      <c r="AK57" s="49">
        <v>7.2069475917306891E-2</v>
      </c>
      <c r="AL57" s="49">
        <v>5.0517278031636158E-2</v>
      </c>
      <c r="AM57" s="49">
        <v>6.9000000000000006E-2</v>
      </c>
      <c r="AN57" s="49"/>
    </row>
    <row r="58" spans="1:41" ht="13.35" customHeight="1">
      <c r="A58" s="16" t="s">
        <v>64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37"/>
      <c r="AA58" s="37"/>
      <c r="AB58" s="37"/>
      <c r="AC58" s="37"/>
      <c r="AD58" s="37"/>
      <c r="AE58" s="37"/>
      <c r="AI58" s="1" t="s">
        <v>74</v>
      </c>
      <c r="AJ58" s="49"/>
      <c r="AK58" s="49"/>
      <c r="AL58" s="49"/>
      <c r="AM58" s="49"/>
      <c r="AN58" s="49"/>
    </row>
    <row r="59" spans="1:41" ht="13.35" customHeight="1">
      <c r="A59" s="45" t="s">
        <v>65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37"/>
      <c r="AA59" s="37"/>
      <c r="AB59" s="37"/>
      <c r="AC59" s="37"/>
      <c r="AD59" s="37"/>
      <c r="AE59" s="37"/>
      <c r="AI59" s="1" t="s">
        <v>65</v>
      </c>
      <c r="AJ59" s="49">
        <v>6.4608868513419099E-2</v>
      </c>
      <c r="AK59" s="49">
        <v>6.9950556014206314E-2</v>
      </c>
      <c r="AL59" s="49">
        <v>0.11506815639982423</v>
      </c>
      <c r="AM59" s="49">
        <v>5.3010108705586707E-2</v>
      </c>
      <c r="AN59" s="49"/>
    </row>
    <row r="60" spans="1:41" ht="13.35" customHeight="1">
      <c r="A60" s="48" t="s">
        <v>66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37"/>
      <c r="AA60" s="37"/>
      <c r="AB60" s="37"/>
      <c r="AC60" s="37"/>
      <c r="AD60" s="37"/>
      <c r="AE60" s="37"/>
      <c r="AI60" s="1" t="s">
        <v>75</v>
      </c>
      <c r="AJ60" s="49">
        <v>5.0916915550423353E-2</v>
      </c>
      <c r="AK60" s="49">
        <v>6.340825813387313E-2</v>
      </c>
      <c r="AL60" s="49">
        <v>8.746831016712453E-2</v>
      </c>
      <c r="AM60" s="49">
        <v>6.5954588385370619E-2</v>
      </c>
      <c r="AN60" s="49"/>
    </row>
    <row r="61" spans="1:41" ht="13.35" customHeight="1">
      <c r="A61" s="48" t="s">
        <v>67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37"/>
      <c r="AA61" s="37"/>
      <c r="AB61" s="37"/>
      <c r="AC61" s="37"/>
      <c r="AD61" s="37"/>
      <c r="AE61" s="37"/>
      <c r="AI61" s="1" t="s">
        <v>76</v>
      </c>
      <c r="AJ61" s="49">
        <v>1.3691952962995838E-2</v>
      </c>
      <c r="AK61" s="49">
        <v>6.5422978803331491E-3</v>
      </c>
      <c r="AL61" s="49">
        <v>2.759984688969817E-2</v>
      </c>
      <c r="AM61" s="49">
        <v>-1.2944480305188631E-2</v>
      </c>
      <c r="AN61" s="49"/>
    </row>
    <row r="62" spans="1:41" ht="13.35" customHeight="1">
      <c r="A62" s="45" t="s">
        <v>68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37"/>
      <c r="AA62" s="37"/>
      <c r="AB62" s="37"/>
      <c r="AC62" s="37"/>
      <c r="AD62" s="37"/>
      <c r="AE62" s="37"/>
      <c r="AI62" s="1" t="s">
        <v>68</v>
      </c>
      <c r="AJ62" s="49">
        <v>4.8967372421016404E-2</v>
      </c>
      <c r="AK62" s="49">
        <v>-1.5831191711085806E-2</v>
      </c>
      <c r="AL62" s="49">
        <v>9.6908203291117878E-2</v>
      </c>
      <c r="AM62" s="49">
        <v>-3.5501286184619868E-2</v>
      </c>
      <c r="AN62" s="49"/>
    </row>
    <row r="63" spans="1:41" ht="13.35" customHeight="1">
      <c r="A63" s="48" t="s">
        <v>69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37"/>
      <c r="AA63" s="37"/>
      <c r="AB63" s="37"/>
      <c r="AC63" s="37"/>
      <c r="AD63" s="37"/>
      <c r="AE63" s="37"/>
      <c r="AI63" s="1" t="s">
        <v>69</v>
      </c>
      <c r="AJ63" s="49">
        <v>3.9419736941524237E-2</v>
      </c>
      <c r="AK63" s="49">
        <v>1.7121145273028805E-2</v>
      </c>
      <c r="AL63" s="49">
        <v>7.0683312724996228E-2</v>
      </c>
      <c r="AM63" s="49">
        <v>3.3158147805565141E-2</v>
      </c>
      <c r="AN63" s="49"/>
    </row>
    <row r="64" spans="1:41" ht="13.35" customHeight="1">
      <c r="A64" s="48" t="s">
        <v>70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37"/>
      <c r="AA64" s="37"/>
      <c r="AB64" s="37"/>
      <c r="AC64" s="37"/>
      <c r="AD64" s="37"/>
      <c r="AE64" s="37"/>
      <c r="AI64" s="1" t="s">
        <v>70</v>
      </c>
      <c r="AJ64" s="49">
        <v>9.5476354794922155E-3</v>
      </c>
      <c r="AK64" s="49">
        <v>-3.2952336984114615E-2</v>
      </c>
      <c r="AL64" s="49">
        <v>2.6224890894620823E-2</v>
      </c>
      <c r="AM64" s="49">
        <v>-6.8659434302887332E-2</v>
      </c>
      <c r="AN64" s="49"/>
    </row>
    <row r="65" spans="1:41" ht="13.35" customHeight="1">
      <c r="A65" s="45" t="s">
        <v>71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37"/>
      <c r="AA65" s="37"/>
      <c r="AB65" s="37"/>
      <c r="AC65" s="37"/>
      <c r="AD65" s="37"/>
      <c r="AE65" s="37"/>
      <c r="AI65" s="1" t="s">
        <v>71</v>
      </c>
      <c r="AJ65" s="49">
        <v>-6.4034667591980593E-2</v>
      </c>
      <c r="AK65" s="49">
        <v>1.7950111614186387E-2</v>
      </c>
      <c r="AL65" s="49">
        <v>-0.16145908198780515</v>
      </c>
      <c r="AM65" s="49">
        <v>5.1170270130012303E-2</v>
      </c>
      <c r="AN65" s="49"/>
    </row>
    <row r="66" spans="1:41" ht="13.35" customHeight="1">
      <c r="A66" s="48" t="s">
        <v>72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37"/>
      <c r="AA66" s="37"/>
      <c r="AB66" s="37"/>
      <c r="AC66" s="37"/>
      <c r="AD66" s="37"/>
      <c r="AE66" s="37"/>
      <c r="AI66" s="1" t="s">
        <v>72</v>
      </c>
      <c r="AJ66" s="49">
        <v>0.13883807747652202</v>
      </c>
      <c r="AK66" s="49">
        <v>0.17979173505630541</v>
      </c>
      <c r="AL66" s="49">
        <v>5.0272361919313086E-3</v>
      </c>
      <c r="AM66" s="49">
        <v>3.998043795173447E-2</v>
      </c>
      <c r="AN66" s="49"/>
    </row>
    <row r="67" spans="1:41" ht="13.35" customHeight="1">
      <c r="A67" s="48" t="s">
        <v>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37"/>
      <c r="AA67" s="37"/>
      <c r="AB67" s="37"/>
      <c r="AC67" s="37"/>
      <c r="AD67" s="37"/>
      <c r="AE67" s="37"/>
      <c r="AI67" s="1" t="s">
        <v>73</v>
      </c>
      <c r="AJ67" s="49">
        <v>-0.20287274137228986</v>
      </c>
      <c r="AK67" s="49">
        <v>-0.16184162379429312</v>
      </c>
      <c r="AL67" s="49">
        <v>-0.16648631817973639</v>
      </c>
      <c r="AM67" s="49">
        <v>1.1189832490980153E-2</v>
      </c>
      <c r="AN67" s="49"/>
    </row>
    <row r="68" spans="1:41" ht="13.35" customHeight="1">
      <c r="A68" s="45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37"/>
      <c r="AA68" s="37"/>
      <c r="AB68" s="37"/>
      <c r="AC68" s="37"/>
      <c r="AD68" s="37"/>
      <c r="AE68" s="37"/>
    </row>
    <row r="69" spans="1:41" ht="13.35" customHeight="1">
      <c r="A69" s="45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37"/>
      <c r="AA69" s="37"/>
      <c r="AB69" s="37"/>
      <c r="AC69" s="37"/>
      <c r="AD69" s="37"/>
      <c r="AE69" s="37"/>
    </row>
    <row r="70" spans="1:41" ht="13.35" customHeight="1">
      <c r="A70" s="45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37"/>
      <c r="AA70" s="37"/>
      <c r="AB70" s="37"/>
      <c r="AC70" s="37"/>
      <c r="AD70" s="37"/>
      <c r="AE70" s="37"/>
    </row>
    <row r="71" spans="1:41" ht="13.35" customHeight="1">
      <c r="A71" s="45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37"/>
      <c r="AA71" s="37"/>
      <c r="AB71" s="37"/>
      <c r="AC71" s="37"/>
      <c r="AD71" s="37"/>
      <c r="AE71" s="37"/>
    </row>
    <row r="72" spans="1:41" ht="13.35" customHeight="1">
      <c r="A72" s="2" t="s">
        <v>77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41" ht="13.35" customHeight="1">
      <c r="A73" s="1" t="s">
        <v>78</v>
      </c>
      <c r="B73" s="145">
        <v>935625</v>
      </c>
      <c r="C73" s="145">
        <v>970388</v>
      </c>
      <c r="D73" s="145">
        <v>937053</v>
      </c>
      <c r="E73" s="145">
        <v>914900</v>
      </c>
      <c r="F73" s="145">
        <v>976824</v>
      </c>
      <c r="G73" s="145">
        <v>1032112</v>
      </c>
      <c r="H73" s="145">
        <v>1018563</v>
      </c>
      <c r="I73" s="145">
        <v>1041080</v>
      </c>
      <c r="J73" s="145">
        <v>1132259</v>
      </c>
      <c r="K73" s="145">
        <v>1147242</v>
      </c>
      <c r="L73" s="145">
        <v>1168532</v>
      </c>
      <c r="M73" s="145">
        <v>1201880</v>
      </c>
      <c r="N73" s="145">
        <v>1260167</v>
      </c>
      <c r="O73" s="145">
        <v>1356714</v>
      </c>
      <c r="P73" s="145">
        <v>1390382</v>
      </c>
      <c r="Q73" s="145">
        <v>1375080</v>
      </c>
      <c r="R73" s="145">
        <v>1508677</v>
      </c>
      <c r="S73" s="145">
        <v>1484800</v>
      </c>
      <c r="T73" s="145">
        <v>1512688</v>
      </c>
      <c r="U73" s="145">
        <v>1424598</v>
      </c>
      <c r="V73" s="145">
        <v>1450065</v>
      </c>
      <c r="W73" s="145">
        <v>1542867</v>
      </c>
      <c r="X73" s="145">
        <v>1636403</v>
      </c>
      <c r="Y73" s="145">
        <v>1642915</v>
      </c>
      <c r="Z73" s="145">
        <v>1785809</v>
      </c>
      <c r="AA73" s="146">
        <v>1787503</v>
      </c>
      <c r="AB73" s="146">
        <v>1814676</v>
      </c>
      <c r="AC73" s="146">
        <v>1846967</v>
      </c>
      <c r="AD73" s="146">
        <v>1886906</v>
      </c>
      <c r="AE73" s="146">
        <v>2009015</v>
      </c>
      <c r="AF73" s="146">
        <v>2246131</v>
      </c>
      <c r="AG73" s="146">
        <v>2286259</v>
      </c>
      <c r="AH73" s="146">
        <v>2423344</v>
      </c>
      <c r="AI73" s="146">
        <v>2509331</v>
      </c>
      <c r="AJ73" s="146">
        <v>2617237</v>
      </c>
      <c r="AK73" s="146">
        <v>2641671</v>
      </c>
      <c r="AL73" s="146">
        <v>2817611</v>
      </c>
      <c r="AM73" s="146">
        <v>2951287</v>
      </c>
      <c r="AN73" s="146">
        <v>2971516</v>
      </c>
      <c r="AO73" s="146">
        <v>3012907</v>
      </c>
    </row>
    <row r="74" spans="1:41" ht="13.35" customHeight="1">
      <c r="A74" s="1" t="s">
        <v>79</v>
      </c>
      <c r="B74" s="3">
        <v>59.461366342391621</v>
      </c>
      <c r="C74" s="3">
        <v>60.216118035891888</v>
      </c>
      <c r="D74" s="3">
        <v>59.917518358767545</v>
      </c>
      <c r="E74" s="3">
        <v>59.649768800217551</v>
      </c>
      <c r="F74" s="3">
        <v>60.954660761912749</v>
      </c>
      <c r="G74" s="3">
        <v>62.349959276547423</v>
      </c>
      <c r="H74" s="3">
        <v>62.721488737197326</v>
      </c>
      <c r="I74" s="3">
        <v>63.515660427067587</v>
      </c>
      <c r="J74" s="3">
        <v>65.134118376089205</v>
      </c>
      <c r="K74" s="3">
        <v>66.325774043274151</v>
      </c>
      <c r="L74" s="3">
        <v>66.764562845761432</v>
      </c>
      <c r="M74" s="3">
        <v>68.280632487501663</v>
      </c>
      <c r="N74" s="3">
        <v>69.570221398924417</v>
      </c>
      <c r="O74" s="3">
        <v>71.3566988960131</v>
      </c>
      <c r="P74" s="3">
        <v>72.273501993656325</v>
      </c>
      <c r="Q74" s="3">
        <v>72.205558537458131</v>
      </c>
      <c r="R74" s="3">
        <v>73.867685389895158</v>
      </c>
      <c r="S74" s="3">
        <v>74.008242572045205</v>
      </c>
      <c r="T74" s="3">
        <v>74.138134641316825</v>
      </c>
      <c r="U74" s="3">
        <v>74.391635868911621</v>
      </c>
      <c r="V74" s="3">
        <v>75.472899389282389</v>
      </c>
      <c r="W74" s="3">
        <v>78.238526751165509</v>
      </c>
      <c r="X74" s="3">
        <v>80.804126256111488</v>
      </c>
      <c r="Y74" s="3">
        <v>82.896288380780604</v>
      </c>
      <c r="Z74" s="3">
        <v>86.969109601680245</v>
      </c>
      <c r="AA74" s="141">
        <v>90.908293120286501</v>
      </c>
      <c r="AB74" s="141">
        <v>92.631026991287385</v>
      </c>
      <c r="AC74" s="141">
        <v>94.443202507381088</v>
      </c>
      <c r="AD74" s="141">
        <v>97.297768184287023</v>
      </c>
      <c r="AE74" s="141">
        <v>100.39608880676542</v>
      </c>
      <c r="AF74" s="141">
        <v>100.76805551661376</v>
      </c>
      <c r="AG74" s="141">
        <v>101.53808749233372</v>
      </c>
      <c r="AH74" s="141">
        <v>103.50879873722651</v>
      </c>
      <c r="AI74" s="141">
        <v>105.55262382033543</v>
      </c>
      <c r="AJ74" s="141">
        <v>106.66448220613779</v>
      </c>
      <c r="AK74" s="141">
        <v>109.10262729671207</v>
      </c>
      <c r="AL74" s="141">
        <v>112.97185703085677</v>
      </c>
      <c r="AM74" s="141">
        <v>114.38484562973866</v>
      </c>
      <c r="AN74" s="141">
        <v>115.8778812920263</v>
      </c>
      <c r="AO74" s="141">
        <v>118.10995955860925</v>
      </c>
    </row>
    <row r="75" spans="1:41" ht="13.35" customHeight="1">
      <c r="A75" s="45" t="s">
        <v>80</v>
      </c>
      <c r="B75" s="145">
        <f t="shared" ref="B75:AC75" si="37">+B73/B74*100</f>
        <v>1573500.6737189079</v>
      </c>
      <c r="C75" s="147">
        <f t="shared" si="37"/>
        <v>1611508.7316349405</v>
      </c>
      <c r="D75" s="147">
        <f t="shared" si="37"/>
        <v>1563904.8907019426</v>
      </c>
      <c r="E75" s="147">
        <f t="shared" si="37"/>
        <v>1533786.3304453632</v>
      </c>
      <c r="F75" s="147">
        <f t="shared" si="37"/>
        <v>1602541.9349234805</v>
      </c>
      <c r="G75" s="147">
        <f t="shared" si="37"/>
        <v>1655353.1260897277</v>
      </c>
      <c r="H75" s="147">
        <f t="shared" si="37"/>
        <v>1623945.8286262513</v>
      </c>
      <c r="I75" s="147">
        <f t="shared" si="37"/>
        <v>1639091.8286922784</v>
      </c>
      <c r="J75" s="147">
        <f t="shared" si="37"/>
        <v>1738350.0816918302</v>
      </c>
      <c r="K75" s="147">
        <f t="shared" si="37"/>
        <v>1729707.668773656</v>
      </c>
      <c r="L75" s="147">
        <f t="shared" si="37"/>
        <v>1750227.8906543977</v>
      </c>
      <c r="M75" s="147">
        <f t="shared" si="37"/>
        <v>1760206.3077256887</v>
      </c>
      <c r="N75" s="147">
        <f t="shared" si="37"/>
        <v>1811359.7666651709</v>
      </c>
      <c r="O75" s="147">
        <f>+O73/O74*100</f>
        <v>1901312.7302555239</v>
      </c>
      <c r="P75" s="147">
        <f t="shared" si="37"/>
        <v>1923778.3719433413</v>
      </c>
      <c r="Q75" s="147">
        <f t="shared" si="37"/>
        <v>1904396.3205223994</v>
      </c>
      <c r="R75" s="147">
        <f t="shared" si="37"/>
        <v>2042404.5941561097</v>
      </c>
      <c r="S75" s="147">
        <f t="shared" si="37"/>
        <v>2006263.0166559941</v>
      </c>
      <c r="T75" s="147">
        <f t="shared" si="37"/>
        <v>2040364.2569622819</v>
      </c>
      <c r="U75" s="147">
        <f>+U73/U74*100</f>
        <v>1914997.5442270676</v>
      </c>
      <c r="V75" s="147">
        <f t="shared" si="37"/>
        <v>1921305.5437564363</v>
      </c>
      <c r="W75" s="147">
        <f t="shared" si="37"/>
        <v>1972004.1571168979</v>
      </c>
      <c r="X75" s="147">
        <f t="shared" si="37"/>
        <v>2025147.8183346281</v>
      </c>
      <c r="Y75" s="147">
        <f t="shared" si="37"/>
        <v>1981892.1113251047</v>
      </c>
      <c r="Z75" s="147">
        <f t="shared" si="37"/>
        <v>2053383.1014012108</v>
      </c>
      <c r="AA75" s="147">
        <f t="shared" si="37"/>
        <v>1966270.5553549905</v>
      </c>
      <c r="AB75" s="147">
        <f t="shared" si="37"/>
        <v>1959036.9004228825</v>
      </c>
      <c r="AC75" s="147">
        <f t="shared" si="37"/>
        <v>1955637.8341317391</v>
      </c>
      <c r="AD75" s="147">
        <f t="shared" ref="AD75:AH75" si="38">+AD73/AD74*100</f>
        <v>1939310.6699283195</v>
      </c>
      <c r="AE75" s="147">
        <f t="shared" si="38"/>
        <v>2001088.9108108543</v>
      </c>
      <c r="AF75" s="147">
        <f t="shared" si="38"/>
        <v>2229010.958368327</v>
      </c>
      <c r="AG75" s="147">
        <f t="shared" si="38"/>
        <v>2251627.0066369097</v>
      </c>
      <c r="AH75" s="147">
        <f t="shared" si="38"/>
        <v>2341196.1394238984</v>
      </c>
      <c r="AI75" s="147">
        <f t="shared" ref="AI75:AK75" si="39">+AI73/AI74*100</f>
        <v>2377326.9760410828</v>
      </c>
      <c r="AJ75" s="147">
        <f t="shared" si="39"/>
        <v>2453709.9378047669</v>
      </c>
      <c r="AK75" s="147">
        <f t="shared" si="39"/>
        <v>2421271.6645363588</v>
      </c>
      <c r="AL75" s="147">
        <v>2494082.2201678129</v>
      </c>
      <c r="AM75" s="147">
        <v>2580138.1151077077</v>
      </c>
      <c r="AN75" s="147">
        <v>2564351.3385539209</v>
      </c>
      <c r="AO75" s="147">
        <v>2550933.9019838683</v>
      </c>
    </row>
    <row r="76" spans="1:41" ht="13.35" customHeight="1">
      <c r="A76" s="45" t="s">
        <v>81</v>
      </c>
      <c r="B76" s="3"/>
      <c r="C76" s="3"/>
      <c r="D76" s="3"/>
      <c r="E76" s="3"/>
      <c r="F76" s="44">
        <f t="shared" ref="F76:AD76" si="40">+F75/B75-1</f>
        <v>1.8456465694377311E-2</v>
      </c>
      <c r="G76" s="37">
        <f t="shared" si="40"/>
        <v>2.720704740476676E-2</v>
      </c>
      <c r="H76" s="37">
        <f t="shared" si="40"/>
        <v>3.8391681157387891E-2</v>
      </c>
      <c r="I76" s="37">
        <f t="shared" si="40"/>
        <v>6.8657215256533011E-2</v>
      </c>
      <c r="J76" s="37">
        <f t="shared" si="40"/>
        <v>8.4745455834099204E-2</v>
      </c>
      <c r="K76" s="37">
        <f t="shared" si="40"/>
        <v>4.4917632082266623E-2</v>
      </c>
      <c r="L76" s="37">
        <f t="shared" si="40"/>
        <v>7.7762484315731406E-2</v>
      </c>
      <c r="M76" s="37">
        <f t="shared" si="40"/>
        <v>7.3891210311285205E-2</v>
      </c>
      <c r="N76" s="37">
        <f t="shared" si="40"/>
        <v>4.1999414123928824E-2</v>
      </c>
      <c r="O76" s="37">
        <f>+O75/K75-1</f>
        <v>9.9210441498206459E-2</v>
      </c>
      <c r="P76" s="37">
        <f>+P75/L75-1</f>
        <v>9.9158790815551567E-2</v>
      </c>
      <c r="Q76" s="37">
        <f t="shared" si="40"/>
        <v>8.1916541353050043E-2</v>
      </c>
      <c r="R76" s="37">
        <f t="shared" si="40"/>
        <v>0.12755325128828887</v>
      </c>
      <c r="S76" s="37">
        <f t="shared" si="40"/>
        <v>5.5198855364717136E-2</v>
      </c>
      <c r="T76" s="37">
        <f t="shared" si="40"/>
        <v>6.0602555221144883E-2</v>
      </c>
      <c r="U76" s="37">
        <f>+U75/Q75-1</f>
        <v>5.5667108733754578E-3</v>
      </c>
      <c r="V76" s="37">
        <f t="shared" si="40"/>
        <v>-5.9292390325683564E-2</v>
      </c>
      <c r="W76" s="37">
        <f t="shared" si="40"/>
        <v>-1.7075956270279247E-2</v>
      </c>
      <c r="X76" s="37">
        <f t="shared" si="40"/>
        <v>-7.4577069146997133E-3</v>
      </c>
      <c r="Y76" s="37">
        <f t="shared" si="40"/>
        <v>3.493193362033109E-2</v>
      </c>
      <c r="Z76" s="37">
        <f t="shared" si="40"/>
        <v>6.8743650937759471E-2</v>
      </c>
      <c r="AA76" s="37">
        <f t="shared" si="40"/>
        <v>-2.9074998352386361E-3</v>
      </c>
      <c r="AB76" s="37">
        <f t="shared" si="40"/>
        <v>-3.2644983893625912E-2</v>
      </c>
      <c r="AC76" s="37">
        <f t="shared" si="40"/>
        <v>-1.3247076893510568E-2</v>
      </c>
      <c r="AD76" s="37">
        <f t="shared" si="40"/>
        <v>-5.5553409100839057E-2</v>
      </c>
      <c r="AE76" s="37">
        <f t="shared" ref="AE76:AJ76" si="41">+AE75/AA75-1</f>
        <v>1.770781511274655E-2</v>
      </c>
      <c r="AF76" s="37">
        <f t="shared" si="41"/>
        <v>0.13780958280426847</v>
      </c>
      <c r="AG76" s="37">
        <f t="shared" si="41"/>
        <v>0.15135173156259962</v>
      </c>
      <c r="AH76" s="37">
        <f t="shared" si="41"/>
        <v>0.2072310928451877</v>
      </c>
      <c r="AI76" s="37">
        <f t="shared" si="41"/>
        <v>0.18801666592504085</v>
      </c>
      <c r="AJ76" s="37">
        <f t="shared" si="41"/>
        <v>0.10080658356247985</v>
      </c>
      <c r="AK76" s="37">
        <f>+AK75/AG75-1</f>
        <v>7.5343144046240207E-2</v>
      </c>
      <c r="AL76" s="37">
        <v>6.5297405825594845E-2</v>
      </c>
      <c r="AM76" s="37">
        <v>8.5164113820972442E-2</v>
      </c>
      <c r="AN76" s="37">
        <v>4.4987996308107014E-2</v>
      </c>
      <c r="AO76" s="37">
        <v>5.3447026250107443E-2</v>
      </c>
    </row>
    <row r="77" spans="1:41" ht="13.35" customHeight="1">
      <c r="A77" s="45" t="s">
        <v>82</v>
      </c>
      <c r="B77" s="44"/>
      <c r="C77" s="44"/>
      <c r="D77" s="44"/>
      <c r="E77" s="44"/>
      <c r="F77" s="44">
        <v>-1.9595058298517202E-3</v>
      </c>
      <c r="G77" s="37">
        <v>2.2246201683508326E-2</v>
      </c>
      <c r="H77" s="37">
        <v>9.2677697028874295E-2</v>
      </c>
      <c r="I77" s="37">
        <v>5.509357420509664E-2</v>
      </c>
      <c r="J77" s="37">
        <v>0.22927712179475712</v>
      </c>
      <c r="K77" s="37">
        <v>8.5463633373753289E-2</v>
      </c>
      <c r="L77" s="37">
        <v>1.8860165503050474E-2</v>
      </c>
      <c r="M77" s="37">
        <v>0.15368735065806272</v>
      </c>
      <c r="N77" s="37">
        <v>4.67068394271557E-2</v>
      </c>
      <c r="O77" s="37">
        <v>4.6363187143816598E-2</v>
      </c>
      <c r="P77" s="37">
        <v>8.6467565073671704E-2</v>
      </c>
      <c r="Q77" s="37">
        <v>5.4304538030855776E-2</v>
      </c>
      <c r="R77" s="37">
        <v>6.6427312374276459E-2</v>
      </c>
      <c r="S77" s="37">
        <v>6.0383217062029093E-2</v>
      </c>
      <c r="T77" s="37">
        <v>5.4523582212835597E-2</v>
      </c>
      <c r="U77" s="37">
        <v>-9.0768136519343678E-2</v>
      </c>
      <c r="V77" s="37">
        <v>-0.11620061201808451</v>
      </c>
      <c r="W77" s="37">
        <v>-6.7744630739040357E-2</v>
      </c>
      <c r="X77" s="37">
        <v>-6.7332690320256239E-2</v>
      </c>
      <c r="Y77" s="37">
        <v>2.3889064749220035E-2</v>
      </c>
      <c r="Z77" s="37">
        <v>9.3026854750899668E-2</v>
      </c>
      <c r="AA77" s="37">
        <v>5.7121754959636117E-2</v>
      </c>
      <c r="AB77" s="37">
        <v>8.5266605457638311E-2</v>
      </c>
      <c r="AC77" s="37">
        <v>8.6936395044325154E-2</v>
      </c>
      <c r="AD77" s="37">
        <v>2.6071342171338757E-2</v>
      </c>
      <c r="AE77" s="37">
        <v>0.10486238404499687</v>
      </c>
      <c r="AF77" s="37">
        <v>0.14376842919059427</v>
      </c>
      <c r="AG77" s="37">
        <v>0.11132225923584357</v>
      </c>
      <c r="AH77" s="37">
        <v>0.16276125451029255</v>
      </c>
      <c r="AI77" s="37">
        <v>0.16581839404567078</v>
      </c>
      <c r="AJ77" s="37">
        <v>9.9448371533515934E-2</v>
      </c>
      <c r="AK77" s="37">
        <v>0.10488638283500107</v>
      </c>
      <c r="AL77" s="37">
        <v>0.12002073351250542</v>
      </c>
      <c r="AM77" s="37">
        <v>7.8735230260822187E-2</v>
      </c>
      <c r="AN77" s="37">
        <v>9.480352740496989E-2</v>
      </c>
      <c r="AO77" s="37">
        <v>7.63787521132651E-2</v>
      </c>
    </row>
    <row r="78" spans="1:41" ht="13.35" customHeight="1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41" ht="13.35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49"/>
      <c r="O79" s="49"/>
      <c r="P79" s="49"/>
      <c r="Q79" s="49"/>
      <c r="R79" s="49"/>
      <c r="S79" s="49"/>
      <c r="T79" s="49"/>
      <c r="U79" s="49"/>
      <c r="V79" s="125"/>
      <c r="W79" s="49"/>
      <c r="X79" s="49"/>
      <c r="Y79" s="49"/>
      <c r="Z79" s="49"/>
      <c r="AA79" s="49"/>
      <c r="AB79" s="49"/>
      <c r="AC79" s="138"/>
      <c r="AD79" s="55"/>
      <c r="AE79" s="56"/>
      <c r="AF79" s="57"/>
      <c r="AG79" s="57"/>
    </row>
    <row r="80" spans="1:41" ht="13.35" customHeight="1">
      <c r="A80" s="2" t="s">
        <v>83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D80" s="141"/>
      <c r="AE80" s="56"/>
      <c r="AF80" s="57"/>
      <c r="AG80" s="57"/>
    </row>
    <row r="81" spans="1:39" ht="13.35" customHeight="1">
      <c r="A81" s="45" t="s">
        <v>84</v>
      </c>
      <c r="B81" s="139">
        <v>3252.4294</v>
      </c>
      <c r="C81" s="139">
        <v>6425.8547634999995</v>
      </c>
      <c r="D81" s="139">
        <v>6397.3864915999993</v>
      </c>
      <c r="E81" s="139">
        <v>9532.6680460000007</v>
      </c>
      <c r="F81" s="139">
        <v>8016.1742629999999</v>
      </c>
      <c r="G81" s="139">
        <v>10940.638580000001</v>
      </c>
      <c r="H81" s="139">
        <v>6575.7641570000033</v>
      </c>
      <c r="I81" s="139">
        <v>7459.0664629999992</v>
      </c>
      <c r="J81" s="139">
        <v>6612.6475999999993</v>
      </c>
      <c r="K81" s="139">
        <v>11411.600759999999</v>
      </c>
      <c r="L81" s="139">
        <v>9003.0814800000007</v>
      </c>
      <c r="M81" s="139">
        <v>8730.9723180000055</v>
      </c>
      <c r="N81" s="139">
        <v>7733.12093</v>
      </c>
      <c r="O81" s="139">
        <v>10296.971590000001</v>
      </c>
      <c r="P81" s="139">
        <v>10598.78392</v>
      </c>
      <c r="Q81" s="139">
        <v>7837.8873899999999</v>
      </c>
      <c r="R81" s="140">
        <v>3121.6424080000002</v>
      </c>
      <c r="S81" s="140">
        <v>5531.6059100000011</v>
      </c>
      <c r="T81" s="140">
        <v>11168.482148999999</v>
      </c>
      <c r="U81" s="140">
        <v>8765.3683500000006</v>
      </c>
      <c r="V81" s="140">
        <v>6671.8142600000001</v>
      </c>
      <c r="W81" s="140">
        <v>2615.7877000000003</v>
      </c>
      <c r="X81" s="140">
        <v>2701.8618999999999</v>
      </c>
      <c r="Y81" s="140">
        <v>3718.6242000000002</v>
      </c>
      <c r="Z81" s="140">
        <v>2523.1590000000001</v>
      </c>
      <c r="AA81" s="55">
        <v>5558.2</v>
      </c>
      <c r="AB81" s="55">
        <v>10937.33</v>
      </c>
      <c r="AC81" s="55">
        <v>12667.369999999999</v>
      </c>
      <c r="AD81" s="55">
        <v>14142.773950000001</v>
      </c>
      <c r="AE81" s="55">
        <v>15375.5633</v>
      </c>
      <c r="AF81" s="55">
        <v>19405.763440000002</v>
      </c>
      <c r="AG81" s="55">
        <v>20684.346882000002</v>
      </c>
      <c r="AH81" s="1">
        <v>18133.608900000003</v>
      </c>
      <c r="AI81" s="1">
        <v>22486.159259999997</v>
      </c>
      <c r="AJ81" s="1">
        <v>20605.411926000004</v>
      </c>
      <c r="AK81" s="1">
        <v>22529.823034999998</v>
      </c>
      <c r="AL81" s="1">
        <v>17533.18794</v>
      </c>
      <c r="AM81" s="1">
        <v>20341.884180000005</v>
      </c>
    </row>
    <row r="82" spans="1:39" ht="13.35" customHeight="1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D82" s="55"/>
      <c r="AE82" s="56"/>
      <c r="AF82" s="57"/>
      <c r="AG82" s="57"/>
    </row>
  </sheetData>
  <customSheetViews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V13"/>
  <sheetViews>
    <sheetView zoomScale="115" zoomScaleNormal="115" workbookViewId="0">
      <selection activeCell="L38" sqref="L37:L38"/>
    </sheetView>
  </sheetViews>
  <sheetFormatPr defaultColWidth="8.42578125" defaultRowHeight="12.75"/>
  <cols>
    <col min="1" max="1" width="50.28515625" style="17" customWidth="1"/>
    <col min="2" max="16384" width="8.42578125" style="17"/>
  </cols>
  <sheetData>
    <row r="1" spans="1:22" ht="15" customHeight="1">
      <c r="A1" s="391"/>
      <c r="B1" s="697">
        <v>2023</v>
      </c>
      <c r="C1" s="697"/>
      <c r="D1" s="697"/>
      <c r="E1" s="698"/>
      <c r="F1" s="697">
        <v>2024</v>
      </c>
      <c r="G1" s="697"/>
      <c r="H1" s="697"/>
      <c r="I1" s="698"/>
      <c r="J1" s="697">
        <v>2025</v>
      </c>
      <c r="K1" s="697"/>
      <c r="L1" s="697"/>
      <c r="M1" s="698"/>
      <c r="N1" s="697">
        <v>2026</v>
      </c>
      <c r="O1" s="697"/>
      <c r="P1" s="697"/>
      <c r="Q1" s="698"/>
      <c r="R1" s="697">
        <v>2027</v>
      </c>
      <c r="S1" s="697"/>
      <c r="T1" s="697"/>
      <c r="U1" s="698"/>
      <c r="V1" s="347"/>
    </row>
    <row r="2" spans="1:22">
      <c r="A2" s="392" t="s">
        <v>85</v>
      </c>
      <c r="B2" s="389" t="s">
        <v>4</v>
      </c>
      <c r="C2" s="389" t="s">
        <v>1</v>
      </c>
      <c r="D2" s="389" t="s">
        <v>2</v>
      </c>
      <c r="E2" s="390" t="s">
        <v>3</v>
      </c>
      <c r="F2" s="389" t="s">
        <v>4</v>
      </c>
      <c r="G2" s="389" t="s">
        <v>1</v>
      </c>
      <c r="H2" s="389" t="s">
        <v>2</v>
      </c>
      <c r="I2" s="390" t="s">
        <v>3</v>
      </c>
      <c r="J2" s="389" t="s">
        <v>4</v>
      </c>
      <c r="K2" s="389" t="s">
        <v>1</v>
      </c>
      <c r="L2" s="389" t="s">
        <v>2</v>
      </c>
      <c r="M2" s="390" t="s">
        <v>3</v>
      </c>
      <c r="N2" s="389" t="s">
        <v>4</v>
      </c>
      <c r="O2" s="389" t="s">
        <v>1</v>
      </c>
      <c r="P2" s="389" t="s">
        <v>2</v>
      </c>
      <c r="Q2" s="390" t="s">
        <v>3</v>
      </c>
      <c r="R2" s="389" t="s">
        <v>4</v>
      </c>
      <c r="S2" s="389" t="s">
        <v>1</v>
      </c>
      <c r="T2" s="389" t="s">
        <v>2</v>
      </c>
      <c r="U2" s="390" t="s">
        <v>3</v>
      </c>
    </row>
    <row r="3" spans="1:22">
      <c r="A3" s="392" t="s">
        <v>6</v>
      </c>
      <c r="B3" s="386">
        <v>7.3858119439696557E-2</v>
      </c>
      <c r="C3" s="386">
        <v>7.1781939023995989E-2</v>
      </c>
      <c r="D3" s="386">
        <v>7.456097582235488E-2</v>
      </c>
      <c r="E3" s="387">
        <v>7.4221116746049365E-2</v>
      </c>
      <c r="F3" s="386">
        <v>7.4490302652580498E-2</v>
      </c>
      <c r="G3" s="386">
        <v>6.9736906312265257E-2</v>
      </c>
      <c r="H3" s="386">
        <v>5.9711133409060091E-2</v>
      </c>
      <c r="I3" s="387">
        <v>5.1220453838194846E-2</v>
      </c>
      <c r="J3" s="386">
        <v>4.1004986472168437E-2</v>
      </c>
      <c r="K3" s="386">
        <v>5.0798025663657764E-2</v>
      </c>
      <c r="L3" s="428">
        <v>5.6344433679915928E-2</v>
      </c>
      <c r="M3" s="429">
        <v>4.3216707990366476E-2</v>
      </c>
      <c r="N3" s="428">
        <v>3.0766673986764248E-2</v>
      </c>
      <c r="O3" s="428">
        <v>3.6237804828933573E-3</v>
      </c>
      <c r="P3" s="428">
        <v>-2.2360379749900461E-2</v>
      </c>
      <c r="Q3" s="429">
        <v>-2.8726697316343034E-2</v>
      </c>
      <c r="R3" s="428">
        <v>-3.5579665272337795E-2</v>
      </c>
      <c r="S3" s="428">
        <v>-4.0947642984825998E-2</v>
      </c>
      <c r="T3" s="428">
        <v>-4.4908746130567841E-2</v>
      </c>
      <c r="U3" s="429">
        <v>-5.194210045274527E-2</v>
      </c>
    </row>
    <row r="4" spans="1:22">
      <c r="A4" s="392" t="s">
        <v>7</v>
      </c>
      <c r="B4" s="386">
        <v>0</v>
      </c>
      <c r="C4" s="386">
        <v>0</v>
      </c>
      <c r="D4" s="386">
        <v>0</v>
      </c>
      <c r="E4" s="387">
        <v>0</v>
      </c>
      <c r="F4" s="386">
        <v>0</v>
      </c>
      <c r="G4" s="386">
        <v>0</v>
      </c>
      <c r="H4" s="386">
        <v>0</v>
      </c>
      <c r="I4" s="387">
        <v>0</v>
      </c>
      <c r="J4" s="386">
        <v>0</v>
      </c>
      <c r="K4" s="386">
        <v>0</v>
      </c>
      <c r="L4" s="428">
        <v>0</v>
      </c>
      <c r="M4" s="429">
        <v>6.943960844471686E-3</v>
      </c>
      <c r="N4" s="428">
        <v>1.5789075540171282E-2</v>
      </c>
      <c r="O4" s="428">
        <v>2.5419142633474667E-2</v>
      </c>
      <c r="P4" s="428">
        <v>3.5739952658589869E-2</v>
      </c>
      <c r="Q4" s="429">
        <v>4.0279750998511672E-2</v>
      </c>
      <c r="R4" s="428">
        <v>4.3572859008372704E-2</v>
      </c>
      <c r="S4" s="428">
        <v>4.6528772450540649E-2</v>
      </c>
      <c r="T4" s="428">
        <v>4.9072788208845426E-2</v>
      </c>
      <c r="U4" s="429">
        <v>5.0946319542836453E-2</v>
      </c>
    </row>
    <row r="5" spans="1:22">
      <c r="A5" s="392" t="s">
        <v>8</v>
      </c>
      <c r="B5" s="386">
        <v>0</v>
      </c>
      <c r="C5" s="386">
        <v>0</v>
      </c>
      <c r="D5" s="386">
        <v>0</v>
      </c>
      <c r="E5" s="387">
        <v>0</v>
      </c>
      <c r="F5" s="386">
        <v>0</v>
      </c>
      <c r="G5" s="386">
        <v>0</v>
      </c>
      <c r="H5" s="386">
        <v>0</v>
      </c>
      <c r="I5" s="387">
        <v>0</v>
      </c>
      <c r="J5" s="386">
        <v>0</v>
      </c>
      <c r="K5" s="386">
        <v>0</v>
      </c>
      <c r="L5" s="428">
        <v>0</v>
      </c>
      <c r="M5" s="429">
        <v>4.0318331119792994E-3</v>
      </c>
      <c r="N5" s="428">
        <v>9.1992246140664147E-3</v>
      </c>
      <c r="O5" s="428">
        <v>1.484141311630327E-2</v>
      </c>
      <c r="P5" s="428">
        <v>2.0905087328557448E-2</v>
      </c>
      <c r="Q5" s="429">
        <v>2.3668746733166435E-2</v>
      </c>
      <c r="R5" s="428">
        <v>2.5689118323025006E-2</v>
      </c>
      <c r="S5" s="428">
        <v>2.748436360198192E-2</v>
      </c>
      <c r="T5" s="428">
        <v>2.9010948474802012E-2</v>
      </c>
      <c r="U5" s="429">
        <v>3.0170948715955603E-2</v>
      </c>
    </row>
    <row r="6" spans="1:22">
      <c r="A6" s="392" t="s">
        <v>86</v>
      </c>
      <c r="B6" s="386">
        <v>0</v>
      </c>
      <c r="C6" s="386">
        <v>0</v>
      </c>
      <c r="D6" s="386">
        <v>0</v>
      </c>
      <c r="E6" s="387">
        <v>0</v>
      </c>
      <c r="F6" s="386">
        <v>-1.918194314498578E-8</v>
      </c>
      <c r="G6" s="386">
        <v>0</v>
      </c>
      <c r="H6" s="386">
        <v>0</v>
      </c>
      <c r="I6" s="387">
        <v>0</v>
      </c>
      <c r="J6" s="386">
        <v>0</v>
      </c>
      <c r="K6" s="386">
        <v>0</v>
      </c>
      <c r="L6" s="428">
        <v>0</v>
      </c>
      <c r="M6" s="429">
        <v>3.454794259674987E-3</v>
      </c>
      <c r="N6" s="428">
        <v>7.9008818305217332E-3</v>
      </c>
      <c r="O6" s="428">
        <v>1.2764841773917235E-2</v>
      </c>
      <c r="P6" s="428">
        <v>1.8001851595478291E-2</v>
      </c>
      <c r="Q6" s="429">
        <v>2.0445093952071058E-2</v>
      </c>
      <c r="R6" s="428">
        <v>2.2239822457690517E-2</v>
      </c>
      <c r="S6" s="428">
        <v>2.3823897995003174E-2</v>
      </c>
      <c r="T6" s="428">
        <v>2.516068037318564E-2</v>
      </c>
      <c r="U6" s="429">
        <v>2.6197416506744897E-2</v>
      </c>
    </row>
    <row r="7" spans="1:22">
      <c r="A7" s="392">
        <v>0.3</v>
      </c>
      <c r="B7" s="386">
        <v>0</v>
      </c>
      <c r="C7" s="386">
        <v>0</v>
      </c>
      <c r="D7" s="386">
        <v>0</v>
      </c>
      <c r="E7" s="387">
        <v>0</v>
      </c>
      <c r="F7" s="386">
        <v>1.918194314498578E-8</v>
      </c>
      <c r="G7" s="386">
        <v>0</v>
      </c>
      <c r="H7" s="386">
        <v>0</v>
      </c>
      <c r="I7" s="387">
        <v>0</v>
      </c>
      <c r="J7" s="386">
        <v>0</v>
      </c>
      <c r="K7" s="386">
        <v>0</v>
      </c>
      <c r="L7" s="428">
        <v>0</v>
      </c>
      <c r="M7" s="429">
        <v>3.5013907614294126E-3</v>
      </c>
      <c r="N7" s="428">
        <v>8.0244473282196083E-3</v>
      </c>
      <c r="O7" s="428">
        <v>1.2981330177867623E-2</v>
      </c>
      <c r="P7" s="428">
        <v>1.8327452733313709E-2</v>
      </c>
      <c r="Q7" s="429">
        <v>2.0874709694028937E-2</v>
      </c>
      <c r="R7" s="428">
        <v>2.2753586698319728E-2</v>
      </c>
      <c r="S7" s="428">
        <v>2.4401845181358361E-2</v>
      </c>
      <c r="T7" s="428">
        <v>2.578351353670506E-2</v>
      </c>
      <c r="U7" s="429">
        <v>2.6874895583455682E-2</v>
      </c>
    </row>
    <row r="8" spans="1:22">
      <c r="A8" s="392">
        <v>0.6</v>
      </c>
      <c r="B8" s="386">
        <v>0</v>
      </c>
      <c r="C8" s="386">
        <v>0</v>
      </c>
      <c r="D8" s="386">
        <v>0</v>
      </c>
      <c r="E8" s="387">
        <v>0</v>
      </c>
      <c r="F8" s="386">
        <v>0</v>
      </c>
      <c r="G8" s="386">
        <v>0</v>
      </c>
      <c r="H8" s="386">
        <v>0</v>
      </c>
      <c r="I8" s="387">
        <v>0</v>
      </c>
      <c r="J8" s="386">
        <v>0</v>
      </c>
      <c r="K8" s="386">
        <v>0</v>
      </c>
      <c r="L8" s="428">
        <v>0</v>
      </c>
      <c r="M8" s="429">
        <v>4.2075517598068046E-3</v>
      </c>
      <c r="N8" s="428">
        <v>9.6652117051521103E-3</v>
      </c>
      <c r="O8" s="428">
        <v>1.5657842078282237E-2</v>
      </c>
      <c r="P8" s="428">
        <v>2.2133025126036775E-2</v>
      </c>
      <c r="Q8" s="429">
        <v>2.52890801506791E-2</v>
      </c>
      <c r="R8" s="428">
        <v>2.7626877642577208E-2</v>
      </c>
      <c r="S8" s="428">
        <v>2.9664204171041746E-2</v>
      </c>
      <c r="T8" s="428">
        <v>3.1360097532581822E-2</v>
      </c>
      <c r="U8" s="429">
        <v>3.272626736233674E-2</v>
      </c>
    </row>
    <row r="9" spans="1:22">
      <c r="A9" s="393">
        <v>0.9</v>
      </c>
      <c r="B9" s="385">
        <v>0</v>
      </c>
      <c r="C9" s="385">
        <v>0</v>
      </c>
      <c r="D9" s="385">
        <v>0</v>
      </c>
      <c r="E9" s="388">
        <v>0</v>
      </c>
      <c r="F9" s="385">
        <v>0</v>
      </c>
      <c r="G9" s="385">
        <v>0</v>
      </c>
      <c r="H9" s="385">
        <v>0</v>
      </c>
      <c r="I9" s="388">
        <v>0</v>
      </c>
      <c r="J9" s="385">
        <v>0</v>
      </c>
      <c r="K9" s="385">
        <v>0</v>
      </c>
      <c r="L9" s="432">
        <v>0</v>
      </c>
      <c r="M9" s="433">
        <v>7.5710040130765321E-3</v>
      </c>
      <c r="N9" s="432">
        <v>1.7452081304784706E-2</v>
      </c>
      <c r="O9" s="432">
        <v>2.8332969843294597E-2</v>
      </c>
      <c r="P9" s="432">
        <v>4.0122696726013984E-2</v>
      </c>
      <c r="Q9" s="433">
        <v>4.6064607667141606E-2</v>
      </c>
      <c r="R9" s="432">
        <v>5.0491640157465094E-2</v>
      </c>
      <c r="S9" s="432">
        <v>5.4311892390316106E-2</v>
      </c>
      <c r="T9" s="432">
        <v>5.74605472222234E-2</v>
      </c>
      <c r="U9" s="433">
        <v>6.0071120801928897E-2</v>
      </c>
    </row>
    <row r="10" spans="1:22">
      <c r="A10" s="395" t="s">
        <v>87</v>
      </c>
      <c r="B10" s="396">
        <v>7.3858119439696557E-2</v>
      </c>
      <c r="C10" s="396">
        <v>7.1781939023995989E-2</v>
      </c>
      <c r="D10" s="396">
        <v>7.456097582235488E-2</v>
      </c>
      <c r="E10" s="397">
        <v>7.4221116746049365E-2</v>
      </c>
      <c r="F10" s="396">
        <v>7.4490302652580498E-2</v>
      </c>
      <c r="G10" s="396">
        <v>6.9736906312265257E-2</v>
      </c>
      <c r="H10" s="396">
        <v>5.9711133409060091E-2</v>
      </c>
      <c r="I10" s="397">
        <v>5.1220453838194846E-2</v>
      </c>
      <c r="J10" s="396">
        <v>4.1004986472168437E-2</v>
      </c>
      <c r="K10" s="396">
        <v>5.0798025663657764E-2</v>
      </c>
      <c r="L10" s="434">
        <v>5.6344433679915928E-2</v>
      </c>
      <c r="M10" s="435">
        <v>5.7647296206492449E-2</v>
      </c>
      <c r="N10" s="434">
        <v>6.3655855971523678E-2</v>
      </c>
      <c r="O10" s="434">
        <v>5.664917800658853E-2</v>
      </c>
      <c r="P10" s="434">
        <v>5.2286511832725147E-2</v>
      </c>
      <c r="Q10" s="435">
        <v>5.5666894367406128E-2</v>
      </c>
      <c r="R10" s="434">
        <v>5.5922134516750432E-2</v>
      </c>
      <c r="S10" s="434">
        <v>5.6889391062699746E-2</v>
      </c>
      <c r="T10" s="434">
        <v>5.8335670926265237E-2</v>
      </c>
      <c r="U10" s="435">
        <v>5.5372584312791684E-2</v>
      </c>
    </row>
    <row r="11" spans="1:22">
      <c r="A11" s="394" t="s">
        <v>88</v>
      </c>
      <c r="B11" s="386">
        <v>7.3642908154792686E-2</v>
      </c>
      <c r="C11" s="386">
        <v>7.1781939023995989E-2</v>
      </c>
      <c r="D11" s="386">
        <v>7.456097582235488E-2</v>
      </c>
      <c r="E11" s="387">
        <v>7.4221116746049365E-2</v>
      </c>
      <c r="F11" s="386">
        <v>7.4490302652580498E-2</v>
      </c>
      <c r="G11" s="386">
        <v>6.9736906312265257E-2</v>
      </c>
      <c r="H11" s="386">
        <v>5.9711133409060091E-2</v>
      </c>
      <c r="I11" s="387">
        <v>5.1220453838194846E-2</v>
      </c>
      <c r="J11" s="430">
        <v>4.1004986472168437E-2</v>
      </c>
      <c r="K11" s="430">
        <v>5.0798025663657764E-2</v>
      </c>
      <c r="L11" s="430">
        <v>5.5572888990313984E-2</v>
      </c>
      <c r="M11" s="431">
        <v>5.7691721269666374E-2</v>
      </c>
      <c r="N11" s="430">
        <v>6.3293178654828974E-2</v>
      </c>
      <c r="O11" s="430">
        <v>5.567033782889097E-2</v>
      </c>
      <c r="P11" s="430">
        <v>5.3530898433922669E-2</v>
      </c>
      <c r="Q11" s="431">
        <v>5.6046049316931912E-2</v>
      </c>
      <c r="R11" s="430">
        <v>5.7883531586993886E-2</v>
      </c>
      <c r="S11" s="430">
        <v>6.0468281457182194E-2</v>
      </c>
      <c r="T11" s="430">
        <v>6.1027075186454116E-2</v>
      </c>
      <c r="U11" s="431">
        <v>5.765723115413901E-2</v>
      </c>
    </row>
    <row r="12" spans="1:22">
      <c r="B12" s="51"/>
      <c r="C12" s="51"/>
      <c r="D12" s="51"/>
      <c r="E12" s="51"/>
      <c r="F12" s="51"/>
    </row>
    <row r="13" spans="1:22">
      <c r="B13" s="51"/>
      <c r="C13" s="51"/>
      <c r="D13" s="51"/>
      <c r="E13" s="51"/>
      <c r="F13" s="51"/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zoomScale="80" zoomScaleNormal="80" workbookViewId="0">
      <pane xSplit="17" ySplit="2" topLeftCell="R3" activePane="bottomRight" state="frozen"/>
      <selection pane="topRight" activeCell="R1" sqref="R1"/>
      <selection pane="bottomLeft" activeCell="A3" sqref="A3"/>
      <selection pane="bottomRight" activeCell="AZ57" sqref="AZ57"/>
    </sheetView>
  </sheetViews>
  <sheetFormatPr defaultColWidth="7.42578125" defaultRowHeight="12.6" customHeight="1"/>
  <cols>
    <col min="1" max="1" width="52.42578125" style="27" customWidth="1"/>
    <col min="2" max="10" width="7.42578125" style="27" hidden="1" customWidth="1"/>
    <col min="11" max="11" width="7.42578125" style="6" hidden="1" customWidth="1"/>
    <col min="12" max="14" width="7.42578125" style="27" hidden="1" customWidth="1"/>
    <col min="15" max="15" width="7.42578125" style="6" hidden="1" customWidth="1"/>
    <col min="16" max="17" width="7.42578125" style="27" hidden="1" customWidth="1"/>
    <col min="18" max="18" width="8" style="27" bestFit="1" customWidth="1"/>
    <col min="19" max="23" width="8" style="27" customWidth="1"/>
    <col min="24" max="24" width="8.42578125" style="27" customWidth="1"/>
    <col min="25" max="36" width="8" style="27" customWidth="1"/>
    <col min="37" max="45" width="7.42578125" style="27"/>
    <col min="46" max="48" width="7.42578125" style="27" bestFit="1" customWidth="1"/>
    <col min="49" max="74" width="7.42578125" style="27" customWidth="1"/>
    <col min="75" max="16384" width="7.42578125" style="27"/>
  </cols>
  <sheetData>
    <row r="1" spans="1:75" s="24" customFormat="1" ht="12.6" customHeight="1">
      <c r="B1" s="25">
        <v>2014</v>
      </c>
      <c r="C1" s="25"/>
      <c r="D1" s="25"/>
      <c r="E1" s="25"/>
      <c r="F1" s="25">
        <v>2015</v>
      </c>
      <c r="G1" s="25"/>
      <c r="H1" s="25"/>
      <c r="I1" s="25"/>
      <c r="J1" s="25">
        <v>2016</v>
      </c>
      <c r="K1" s="26"/>
      <c r="L1" s="25"/>
      <c r="M1" s="25"/>
      <c r="N1" s="25">
        <v>2017</v>
      </c>
      <c r="O1" s="26"/>
      <c r="P1" s="25"/>
      <c r="Q1" s="25"/>
      <c r="R1" s="25">
        <v>2018</v>
      </c>
      <c r="S1" s="25"/>
      <c r="T1" s="25"/>
      <c r="U1" s="25"/>
      <c r="V1" s="25">
        <v>2019</v>
      </c>
      <c r="W1" s="25"/>
      <c r="X1" s="25"/>
      <c r="Y1" s="25"/>
      <c r="Z1" s="25">
        <v>2020</v>
      </c>
      <c r="AA1" s="25"/>
      <c r="AB1" s="25"/>
      <c r="AC1" s="25"/>
      <c r="AD1" s="25">
        <v>2021</v>
      </c>
      <c r="AE1" s="25"/>
      <c r="AF1" s="25"/>
      <c r="AG1" s="25"/>
      <c r="AH1" s="137">
        <v>2022</v>
      </c>
      <c r="AI1" s="137"/>
      <c r="AJ1" s="137"/>
      <c r="AK1" s="137"/>
      <c r="AL1" s="137">
        <v>2023</v>
      </c>
      <c r="AM1" s="137"/>
      <c r="AN1" s="137"/>
      <c r="AO1" s="137"/>
      <c r="AP1" s="137">
        <v>2024</v>
      </c>
      <c r="AQ1" s="137"/>
      <c r="AR1" s="137"/>
      <c r="AS1" s="137"/>
      <c r="AT1" s="25">
        <v>2025</v>
      </c>
      <c r="AU1" s="25"/>
      <c r="AV1" s="25"/>
      <c r="AW1" s="25"/>
    </row>
    <row r="2" spans="1:75" s="24" customFormat="1" ht="12.6" customHeight="1">
      <c r="B2" s="28" t="s">
        <v>4</v>
      </c>
      <c r="C2" s="28" t="s">
        <v>1</v>
      </c>
      <c r="D2" s="28" t="s">
        <v>2</v>
      </c>
      <c r="E2" s="28" t="s">
        <v>3</v>
      </c>
      <c r="F2" s="28" t="s">
        <v>4</v>
      </c>
      <c r="G2" s="28" t="s">
        <v>1</v>
      </c>
      <c r="H2" s="28" t="s">
        <v>2</v>
      </c>
      <c r="I2" s="28" t="s">
        <v>3</v>
      </c>
      <c r="J2" s="28" t="s">
        <v>4</v>
      </c>
      <c r="K2" s="26" t="s">
        <v>1</v>
      </c>
      <c r="L2" s="28" t="s">
        <v>2</v>
      </c>
      <c r="M2" s="28" t="s">
        <v>3</v>
      </c>
      <c r="N2" s="28" t="s">
        <v>4</v>
      </c>
      <c r="O2" s="26" t="s">
        <v>1</v>
      </c>
      <c r="P2" s="28" t="s">
        <v>2</v>
      </c>
      <c r="Q2" s="28" t="s">
        <v>3</v>
      </c>
      <c r="R2" s="28" t="s">
        <v>4</v>
      </c>
      <c r="S2" s="26" t="s">
        <v>1</v>
      </c>
      <c r="T2" s="28" t="s">
        <v>2</v>
      </c>
      <c r="U2" s="28" t="s">
        <v>3</v>
      </c>
      <c r="V2" s="28" t="s">
        <v>4</v>
      </c>
      <c r="W2" s="26" t="s">
        <v>1</v>
      </c>
      <c r="X2" s="28" t="s">
        <v>2</v>
      </c>
      <c r="Y2" s="28" t="s">
        <v>3</v>
      </c>
      <c r="Z2" s="28" t="s">
        <v>4</v>
      </c>
      <c r="AA2" s="26" t="s">
        <v>1</v>
      </c>
      <c r="AB2" s="28" t="s">
        <v>2</v>
      </c>
      <c r="AC2" s="26" t="s">
        <v>3</v>
      </c>
      <c r="AD2" s="28" t="s">
        <v>4</v>
      </c>
      <c r="AE2" s="26" t="s">
        <v>1</v>
      </c>
      <c r="AF2" s="28" t="s">
        <v>2</v>
      </c>
      <c r="AG2" s="26" t="s">
        <v>3</v>
      </c>
      <c r="AH2" s="135" t="s">
        <v>4</v>
      </c>
      <c r="AI2" s="136" t="s">
        <v>1</v>
      </c>
      <c r="AJ2" s="136" t="s">
        <v>2</v>
      </c>
      <c r="AK2" s="136" t="s">
        <v>3</v>
      </c>
      <c r="AL2" s="135" t="s">
        <v>4</v>
      </c>
      <c r="AM2" s="135" t="s">
        <v>1</v>
      </c>
      <c r="AN2" s="135" t="s">
        <v>2</v>
      </c>
      <c r="AO2" s="136" t="s">
        <v>3</v>
      </c>
      <c r="AP2" s="136" t="s">
        <v>4</v>
      </c>
      <c r="AQ2" s="136" t="s">
        <v>1</v>
      </c>
      <c r="AR2" s="136" t="s">
        <v>2</v>
      </c>
      <c r="AS2" s="136" t="s">
        <v>3</v>
      </c>
      <c r="AT2" s="28" t="s">
        <v>4</v>
      </c>
      <c r="AU2" s="28" t="s">
        <v>1</v>
      </c>
      <c r="AV2" s="28" t="s">
        <v>2</v>
      </c>
      <c r="AW2" s="28" t="s">
        <v>3</v>
      </c>
    </row>
    <row r="3" spans="1:75" ht="12.6" customHeight="1">
      <c r="A3" s="29" t="s">
        <v>89</v>
      </c>
      <c r="B3" s="32"/>
      <c r="C3" s="32"/>
      <c r="D3" s="32"/>
      <c r="E3" s="32"/>
      <c r="F3" s="32"/>
      <c r="G3" s="32"/>
      <c r="H3" s="32"/>
      <c r="I3" s="32"/>
      <c r="J3" s="32"/>
      <c r="K3" s="33"/>
      <c r="L3" s="33"/>
      <c r="M3" s="33"/>
      <c r="N3" s="32"/>
      <c r="O3" s="33"/>
      <c r="P3" s="33"/>
      <c r="Q3" s="33"/>
      <c r="R3" s="33"/>
      <c r="S3" s="33"/>
      <c r="T3" s="33"/>
      <c r="U3" s="33"/>
      <c r="V3" s="32"/>
      <c r="W3" s="32"/>
      <c r="X3" s="32"/>
      <c r="Y3" s="32"/>
      <c r="AA3" s="22"/>
      <c r="AC3" s="22"/>
      <c r="AE3" s="22"/>
      <c r="AG3" s="22"/>
      <c r="AI3" s="22"/>
      <c r="AJ3" s="22"/>
    </row>
    <row r="4" spans="1:75" s="30" customFormat="1" ht="12.6" customHeight="1">
      <c r="A4" s="34" t="s">
        <v>90</v>
      </c>
      <c r="B4" s="37">
        <v>1.6043937035114864E-2</v>
      </c>
      <c r="C4" s="37">
        <v>-6.2441004366653452E-3</v>
      </c>
      <c r="D4" s="37">
        <v>1.623997175014491E-2</v>
      </c>
      <c r="E4" s="37">
        <v>1.2628852303504079E-2</v>
      </c>
      <c r="F4" s="37">
        <v>4.2180783145350231E-2</v>
      </c>
      <c r="G4" s="37">
        <v>3.6271284120081626E-2</v>
      </c>
      <c r="H4" s="37">
        <v>1.0862779113795851E-2</v>
      </c>
      <c r="I4" s="37">
        <v>2.961545412644373E-2</v>
      </c>
      <c r="J4" s="37">
        <v>4.8551138582549447E-2</v>
      </c>
      <c r="K4" s="37">
        <v>6.0726081951291588E-2</v>
      </c>
      <c r="L4" s="37">
        <v>5.2913774712209038E-2</v>
      </c>
      <c r="M4" s="37">
        <v>6.6631941433106689E-2</v>
      </c>
      <c r="N4" s="37">
        <v>3.3264053507589431E-2</v>
      </c>
      <c r="O4" s="37">
        <v>6.0164162507632124E-2</v>
      </c>
      <c r="P4" s="37">
        <v>4.6584373787627698E-2</v>
      </c>
      <c r="Q4" s="37">
        <v>6.6239868659559331E-2</v>
      </c>
      <c r="R4" s="37">
        <v>-1.554153416578985E-2</v>
      </c>
      <c r="S4" s="37">
        <v>1.5819122678451869E-2</v>
      </c>
      <c r="T4" s="37">
        <v>1.2566182281916083E-2</v>
      </c>
      <c r="U4" s="37">
        <v>-7.7280338491900746E-3</v>
      </c>
      <c r="V4" s="37">
        <v>2.2232496653231459E-2</v>
      </c>
      <c r="W4" s="37">
        <v>-5.8692003738953114E-2</v>
      </c>
      <c r="X4" s="37">
        <v>-1.7548852341251475E-2</v>
      </c>
      <c r="Y4" s="37">
        <v>-1.8832272983513865E-2</v>
      </c>
      <c r="Z4" s="37">
        <v>-4.9958329041378535E-3</v>
      </c>
      <c r="AA4" s="37">
        <v>-1.6160094487418508E-3</v>
      </c>
      <c r="AB4" s="37">
        <v>7.7291343838208348E-3</v>
      </c>
      <c r="AC4" s="37">
        <v>1.2264891642144171E-3</v>
      </c>
      <c r="AD4" s="37">
        <v>-9.1242335690859822E-3</v>
      </c>
      <c r="AE4" s="37">
        <v>2.5477922979444401E-4</v>
      </c>
      <c r="AF4" s="37">
        <v>-1.3663873457192111E-2</v>
      </c>
      <c r="AG4" s="37">
        <v>-1.4080086493900468E-2</v>
      </c>
      <c r="AH4" s="37">
        <v>9.4946146686167854E-3</v>
      </c>
      <c r="AI4" s="37">
        <v>2.2816001145036235E-3</v>
      </c>
      <c r="AJ4" s="37">
        <v>2.7926071831592125E-3</v>
      </c>
      <c r="AK4" s="37">
        <v>2.9648494293617045E-3</v>
      </c>
      <c r="AL4" s="37">
        <v>6.8817850763485122E-2</v>
      </c>
      <c r="AM4" s="37">
        <v>6.7505827243030669E-2</v>
      </c>
      <c r="AN4" s="37">
        <v>6.8646864996865675E-2</v>
      </c>
      <c r="AO4" s="37">
        <v>7.645303396333647E-2</v>
      </c>
      <c r="AP4" s="37">
        <v>1.1461267605633818E-2</v>
      </c>
      <c r="AQ4" s="37">
        <v>1.1177117711771212E-2</v>
      </c>
      <c r="AR4" s="37">
        <v>1.1210121012101171E-2</v>
      </c>
      <c r="AS4" s="37">
        <v>1.1210121430433206E-2</v>
      </c>
      <c r="AT4" s="37">
        <v>2.3820734190875603E-2</v>
      </c>
      <c r="AU4" s="37">
        <v>2.3883110666260476E-2</v>
      </c>
      <c r="AV4" s="37">
        <v>2.384969375210777E-2</v>
      </c>
      <c r="AW4" s="37">
        <v>2.3849692706694903E-2</v>
      </c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</row>
    <row r="5" spans="1:75" s="30" customFormat="1" ht="12.6" customHeight="1">
      <c r="A5" s="47" t="s">
        <v>91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>
        <v>2.4356441206491299E-2</v>
      </c>
      <c r="AA5" s="37">
        <v>1.7685829332099477E-2</v>
      </c>
      <c r="AB5" s="37">
        <v>1.2576131270606009E-2</v>
      </c>
      <c r="AC5" s="37">
        <v>-2.8594785802930678E-2</v>
      </c>
      <c r="AD5" s="37">
        <v>-5.4786340471787293E-2</v>
      </c>
      <c r="AE5" s="37">
        <v>-3.722272743755671E-2</v>
      </c>
      <c r="AF5" s="37">
        <v>-2.0608602142535647E-2</v>
      </c>
      <c r="AG5" s="37">
        <v>1.8639473054273903E-3</v>
      </c>
      <c r="AH5" s="37">
        <v>3.6030431396386939E-2</v>
      </c>
      <c r="AI5" s="37">
        <v>2.6192731648797454E-2</v>
      </c>
      <c r="AJ5" s="37">
        <v>2.3486760108818328E-2</v>
      </c>
      <c r="AK5" s="37">
        <v>1.3329944028964221E-2</v>
      </c>
      <c r="AL5" s="37">
        <v>5.7989483999015976E-2</v>
      </c>
      <c r="AM5" s="37">
        <v>5.3323149163329052E-2</v>
      </c>
      <c r="AN5" s="37">
        <v>6.6532613597514514E-2</v>
      </c>
      <c r="AO5" s="37">
        <v>7.934252285538354E-2</v>
      </c>
      <c r="AP5" s="37">
        <v>3.3191021126760499E-2</v>
      </c>
      <c r="AQ5" s="37">
        <v>2.9834983498349815E-2</v>
      </c>
      <c r="AR5" s="37">
        <v>1.7466666666666658E-2</v>
      </c>
      <c r="AS5" s="37">
        <v>1.5677457524624714E-2</v>
      </c>
      <c r="AT5" s="37">
        <v>2.4310716958799657E-2</v>
      </c>
      <c r="AU5" s="37">
        <v>2.1084033247748071E-2</v>
      </c>
      <c r="AV5" s="37">
        <v>1.4414430096062849E-2</v>
      </c>
      <c r="AW5" s="37">
        <v>1.345291633003032E-2</v>
      </c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</row>
    <row r="6" spans="1:75" s="30" customFormat="1" ht="12.6" customHeight="1">
      <c r="A6" s="47" t="s">
        <v>92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>
        <v>-1.1562052271301354E-2</v>
      </c>
      <c r="AA6" s="37">
        <v>-6.8683927923251543E-3</v>
      </c>
      <c r="AB6" s="37">
        <v>-3.1825847462790941E-3</v>
      </c>
      <c r="AC6" s="37">
        <v>-1.3643812538049302E-3</v>
      </c>
      <c r="AD6" s="37">
        <v>4.0515549783305362E-4</v>
      </c>
      <c r="AE6" s="37">
        <v>-2.1003980866597885E-4</v>
      </c>
      <c r="AF6" s="37">
        <v>1.9628126081407422E-3</v>
      </c>
      <c r="AG6" s="37">
        <v>-6.7081491363960683E-4</v>
      </c>
      <c r="AH6" s="37">
        <v>-1.0979617423019206E-3</v>
      </c>
      <c r="AI6" s="37">
        <v>1.6615284366660575E-3</v>
      </c>
      <c r="AJ6" s="37">
        <v>2.7124411545982989E-3</v>
      </c>
      <c r="AK6" s="37">
        <v>1.4890766204517596E-3</v>
      </c>
      <c r="AL6" s="37">
        <v>1.0274199762620826E-3</v>
      </c>
      <c r="AM6" s="37">
        <v>3.3117342495328348E-4</v>
      </c>
      <c r="AN6" s="37">
        <v>-3.1690258407981861E-3</v>
      </c>
      <c r="AO6" s="37">
        <v>-1.7052721330112262E-3</v>
      </c>
      <c r="AP6" s="37">
        <v>1.4568661971830984E-3</v>
      </c>
      <c r="AQ6" s="37">
        <v>8.8008800880088093E-5</v>
      </c>
      <c r="AR6" s="37">
        <v>-2.4585258525852585E-3</v>
      </c>
      <c r="AS6" s="37">
        <v>-1.953154023590759E-3</v>
      </c>
      <c r="AT6" s="37">
        <v>-3.6505021670641064E-3</v>
      </c>
      <c r="AU6" s="37">
        <v>-2.3747769702772096E-3</v>
      </c>
      <c r="AV6" s="37">
        <v>1.0400461275688373E-4</v>
      </c>
      <c r="AW6" s="37">
        <v>-2.876247457507443E-4</v>
      </c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</row>
    <row r="7" spans="1:75" s="30" customFormat="1" ht="12.6" customHeight="1">
      <c r="A7" s="47" t="s">
        <v>93</v>
      </c>
      <c r="B7" s="37">
        <v>1.4206019719771666E-3</v>
      </c>
      <c r="C7" s="37">
        <v>6.5252489596203033E-3</v>
      </c>
      <c r="D7" s="37">
        <v>-6.0157622789483636E-3</v>
      </c>
      <c r="E7" s="37">
        <v>-1.1803677766093075E-4</v>
      </c>
      <c r="F7" s="37">
        <v>-1.069376463077251E-2</v>
      </c>
      <c r="G7" s="37">
        <v>-2.1480588882485507E-3</v>
      </c>
      <c r="H7" s="37">
        <v>-1.2714967615267872E-3</v>
      </c>
      <c r="I7" s="37">
        <v>5.049176400888449E-3</v>
      </c>
      <c r="J7" s="37">
        <v>2.8050679902781334E-2</v>
      </c>
      <c r="K7" s="37">
        <v>1.7482915228084352E-2</v>
      </c>
      <c r="L7" s="37">
        <v>2.2178558876664537E-2</v>
      </c>
      <c r="M7" s="37">
        <v>5.4694839459843939E-3</v>
      </c>
      <c r="N7" s="37">
        <v>-1.3739606200422692E-2</v>
      </c>
      <c r="O7" s="37">
        <v>-5.0523273355268804E-5</v>
      </c>
      <c r="P7" s="37">
        <v>-3.269592545330739E-5</v>
      </c>
      <c r="Q7" s="37">
        <v>-3.2450475899739642E-3</v>
      </c>
      <c r="R7" s="37">
        <v>3.5640360305006879E-3</v>
      </c>
      <c r="S7" s="37">
        <v>-1.2444082777720331E-2</v>
      </c>
      <c r="T7" s="37">
        <v>-1.2309729582285177E-2</v>
      </c>
      <c r="U7" s="37">
        <v>-5.2197562591640252E-3</v>
      </c>
      <c r="V7" s="37">
        <v>1.4694191292994069E-2</v>
      </c>
      <c r="W7" s="37">
        <v>1.1954204905959659E-2</v>
      </c>
      <c r="X7" s="37">
        <v>1.5741885572586045E-2</v>
      </c>
      <c r="Y7" s="37">
        <v>7.4697714016175604E-3</v>
      </c>
      <c r="Z7" s="37">
        <v>-3.3208008315463215E-2</v>
      </c>
      <c r="AA7" s="37">
        <v>-2.2301588644959378E-2</v>
      </c>
      <c r="AB7" s="37">
        <v>-1.5920423194715125E-2</v>
      </c>
      <c r="AC7" s="37">
        <v>-6.1225963861016048E-3</v>
      </c>
      <c r="AD7" s="37">
        <v>8.702608335568511E-3</v>
      </c>
      <c r="AE7" s="37">
        <v>8.2909211470057337E-3</v>
      </c>
      <c r="AF7" s="37">
        <v>-8.0093917327448967E-4</v>
      </c>
      <c r="AG7" s="37">
        <v>3.4234046011719626E-3</v>
      </c>
      <c r="AH7" s="37">
        <v>1.5562372965066587E-3</v>
      </c>
      <c r="AI7" s="37">
        <v>-1.2848713810319269E-3</v>
      </c>
      <c r="AJ7" s="37">
        <v>-1.0736589048660308E-2</v>
      </c>
      <c r="AK7" s="37">
        <v>-1.6531411249322937E-2</v>
      </c>
      <c r="AL7" s="37">
        <v>-8.1092790983542939E-3</v>
      </c>
      <c r="AM7" s="37">
        <v>-1.0498432445788557E-2</v>
      </c>
      <c r="AN7" s="37">
        <v>2.7152330026367012E-3</v>
      </c>
      <c r="AO7" s="37">
        <v>-5.3526597508407915E-3</v>
      </c>
      <c r="AP7" s="37">
        <v>-6.7957746478873229E-3</v>
      </c>
      <c r="AQ7" s="37">
        <v>2.6842684268426819E-3</v>
      </c>
      <c r="AR7" s="37">
        <v>6.2327832783278274E-3</v>
      </c>
      <c r="AS7" s="37">
        <v>9.7184392410649134E-3</v>
      </c>
      <c r="AT7" s="37">
        <v>3.1313641189883545E-3</v>
      </c>
      <c r="AU7" s="37">
        <v>-7.1530527873275582E-3</v>
      </c>
      <c r="AV7" s="37">
        <v>-3.240679293725993E-3</v>
      </c>
      <c r="AW7" s="37">
        <v>3.175210133992511E-3</v>
      </c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</row>
    <row r="8" spans="1:75" s="30" customFormat="1" ht="12.6" customHeight="1">
      <c r="A8" s="47" t="s">
        <v>94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>
        <v>4.5599265841987499E-3</v>
      </c>
      <c r="AA8" s="37">
        <v>5.0069492637917932E-3</v>
      </c>
      <c r="AB8" s="37">
        <v>5.2454058756420223E-3</v>
      </c>
      <c r="AC8" s="37">
        <v>3.7826520494798083E-3</v>
      </c>
      <c r="AD8" s="37">
        <v>1.2474177807266448E-2</v>
      </c>
      <c r="AE8" s="37">
        <v>-9.3576031349618539E-4</v>
      </c>
      <c r="AF8" s="37">
        <v>-3.9093459647921653E-3</v>
      </c>
      <c r="AG8" s="37">
        <v>-9.8312797434039288E-3</v>
      </c>
      <c r="AH8" s="37">
        <v>-2.9577056778679032E-2</v>
      </c>
      <c r="AI8" s="37">
        <v>-1.2817168781909912E-2</v>
      </c>
      <c r="AJ8" s="37">
        <v>-6.0440469886102934E-3</v>
      </c>
      <c r="AK8" s="37">
        <v>-8.0583087054441011E-4</v>
      </c>
      <c r="AL8" s="37">
        <v>-6.6415362751227492E-3</v>
      </c>
      <c r="AM8" s="37">
        <v>-7.7875078565610408E-3</v>
      </c>
      <c r="AN8" s="37">
        <v>1.0571256996756695E-3</v>
      </c>
      <c r="AO8" s="37">
        <v>4.6894983657808711E-3</v>
      </c>
      <c r="AP8" s="37">
        <v>1.7165492957746473E-3</v>
      </c>
      <c r="AQ8" s="37">
        <v>-8.80088008800877E-5</v>
      </c>
      <c r="AR8" s="37">
        <v>-1.0143014301430144E-2</v>
      </c>
      <c r="AS8" s="37">
        <v>-1.864757391630803E-2</v>
      </c>
      <c r="AT8" s="37">
        <v>-2.9368505334981111E-3</v>
      </c>
      <c r="AU8" s="37">
        <v>-1.5636015492406109E-3</v>
      </c>
      <c r="AV8" s="37">
        <v>2.657122031353691E-3</v>
      </c>
      <c r="AW8" s="37">
        <v>8.9139891819257511E-3</v>
      </c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</row>
    <row r="9" spans="1:75" ht="12.6" customHeight="1">
      <c r="A9" s="47" t="s">
        <v>95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>
        <v>1.0857391678918278E-2</v>
      </c>
      <c r="AA9" s="37">
        <v>4.8611933926512437E-3</v>
      </c>
      <c r="AB9" s="37">
        <v>9.010605178566878E-3</v>
      </c>
      <c r="AC9" s="37">
        <v>3.3504494625491682E-2</v>
      </c>
      <c r="AD9" s="37">
        <v>2.4080635825910177E-2</v>
      </c>
      <c r="AE9" s="37">
        <v>3.033238564250754E-2</v>
      </c>
      <c r="AF9" s="37">
        <v>9.6922012152694161E-3</v>
      </c>
      <c r="AG9" s="37">
        <v>-8.8653437434564261E-3</v>
      </c>
      <c r="AH9" s="37">
        <v>2.5829644967041987E-3</v>
      </c>
      <c r="AI9" s="37">
        <v>-1.1470619808017923E-2</v>
      </c>
      <c r="AJ9" s="37">
        <v>-6.6259580429869312E-3</v>
      </c>
      <c r="AK9" s="37">
        <v>5.5780981251128499E-3</v>
      </c>
      <c r="AL9" s="37">
        <v>2.4598805200890281E-2</v>
      </c>
      <c r="AM9" s="37">
        <v>3.2090470003203732E-2</v>
      </c>
      <c r="AN9" s="37">
        <v>1.5109185378371364E-3</v>
      </c>
      <c r="AO9" s="37">
        <v>-6.1579271469847671E-4</v>
      </c>
      <c r="AP9" s="37">
        <v>-1.814700704225353E-2</v>
      </c>
      <c r="AQ9" s="37">
        <v>-2.1298129812981289E-2</v>
      </c>
      <c r="AR9" s="37">
        <v>1.1265126512655027E-4</v>
      </c>
      <c r="AS9" s="37">
        <v>6.5029614055226014E-3</v>
      </c>
      <c r="AT9" s="37">
        <v>2.9616542792988984E-3</v>
      </c>
      <c r="AU9" s="37">
        <v>1.3890508725357928E-2</v>
      </c>
      <c r="AV9" s="37">
        <v>9.9143811399166736E-3</v>
      </c>
      <c r="AW9" s="37">
        <v>-1.4047981935027859E-3</v>
      </c>
    </row>
    <row r="10" spans="1:75" ht="12.6" customHeight="1">
      <c r="A10" s="34"/>
      <c r="B10" s="32"/>
      <c r="C10" s="32"/>
      <c r="D10" s="32"/>
      <c r="E10" s="32"/>
      <c r="F10" s="32"/>
      <c r="G10" s="32"/>
      <c r="H10" s="32"/>
      <c r="I10" s="32"/>
      <c r="J10" s="32"/>
      <c r="K10" s="33"/>
      <c r="L10" s="33"/>
      <c r="M10" s="33"/>
      <c r="N10" s="32"/>
      <c r="O10" s="33"/>
      <c r="P10" s="33"/>
      <c r="Q10" s="33"/>
      <c r="R10" s="33"/>
      <c r="S10" s="33"/>
      <c r="T10" s="33"/>
      <c r="U10" s="33"/>
      <c r="V10" s="32"/>
      <c r="W10" s="32"/>
      <c r="X10" s="32"/>
      <c r="Y10" s="32"/>
      <c r="AA10" s="22"/>
      <c r="AC10" s="22"/>
      <c r="AE10" s="22"/>
      <c r="AG10" s="22"/>
      <c r="AI10" s="22"/>
      <c r="AJ10" s="22"/>
    </row>
    <row r="11" spans="1:75" ht="12.6" customHeight="1">
      <c r="A11" s="29" t="s">
        <v>96</v>
      </c>
      <c r="B11" s="30"/>
      <c r="C11" s="30"/>
      <c r="D11" s="30"/>
      <c r="E11" s="30"/>
      <c r="F11" s="30"/>
      <c r="G11" s="30"/>
      <c r="H11" s="30"/>
      <c r="I11" s="30"/>
      <c r="J11" s="30"/>
      <c r="K11" s="35"/>
      <c r="L11" s="30"/>
      <c r="M11" s="30"/>
      <c r="N11" s="30"/>
      <c r="O11" s="35"/>
      <c r="P11" s="30"/>
      <c r="Q11" s="30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</row>
    <row r="12" spans="1:75" ht="12.6" customHeight="1">
      <c r="A12" s="142" t="s">
        <v>97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>
        <v>-4.262398378000698E-2</v>
      </c>
      <c r="S12" s="37">
        <v>3.0297677400335621E-2</v>
      </c>
      <c r="T12" s="37">
        <v>6.7469885290416531E-3</v>
      </c>
      <c r="U12" s="37">
        <v>5.9184616132639256E-3</v>
      </c>
      <c r="V12" s="37">
        <v>1.88741106654573E-2</v>
      </c>
      <c r="W12" s="37">
        <v>-5.3565447243552611E-2</v>
      </c>
      <c r="X12" s="37">
        <v>1.1664152362097946E-2</v>
      </c>
      <c r="Y12" s="37">
        <v>1.3253595859580525E-2</v>
      </c>
      <c r="Z12" s="37">
        <v>3.9270510051820251E-2</v>
      </c>
      <c r="AA12" s="37">
        <v>2.5192522023511632E-2</v>
      </c>
      <c r="AB12" s="37">
        <v>3.6517673180231691E-2</v>
      </c>
      <c r="AC12" s="37">
        <v>9.4849597563317012E-2</v>
      </c>
      <c r="AD12" s="37">
        <v>8.906057554913871E-2</v>
      </c>
      <c r="AE12" s="37">
        <v>7.2985465864675803E-2</v>
      </c>
      <c r="AF12" s="37">
        <v>1.4096076607138741E-2</v>
      </c>
      <c r="AG12" s="37">
        <v>-4.3455149501661183E-2</v>
      </c>
      <c r="AH12" s="37">
        <v>-5.984438690356475E-2</v>
      </c>
      <c r="AI12" s="37">
        <v>-5.6214956991369913E-2</v>
      </c>
      <c r="AJ12" s="37">
        <v>-3.0056925231930043E-2</v>
      </c>
      <c r="AK12" s="37">
        <v>1.136939222643818E-2</v>
      </c>
      <c r="AL12" s="37">
        <v>4.2731491178061631E-2</v>
      </c>
      <c r="AM12" s="37">
        <v>5.9847578767340925E-2</v>
      </c>
      <c r="AN12" s="37">
        <v>6.2507281365817846E-3</v>
      </c>
      <c r="AO12" s="37">
        <v>9.8508106997985401E-3</v>
      </c>
      <c r="AP12" s="37">
        <v>-4.0078068020576008E-2</v>
      </c>
      <c r="AQ12" s="37">
        <v>-5.309898544956948E-2</v>
      </c>
      <c r="AR12" s="37">
        <v>-2.608103553816199E-2</v>
      </c>
      <c r="AS12" s="37">
        <v>-3.0871155739450429E-2</v>
      </c>
      <c r="AT12" s="37">
        <v>6.2662881530117787E-5</v>
      </c>
      <c r="AU12" s="37">
        <v>3.2668359327771679E-2</v>
      </c>
      <c r="AV12" s="37">
        <v>3.4003997146912823E-2</v>
      </c>
      <c r="AW12" s="37">
        <v>1.9852715309807589E-2</v>
      </c>
    </row>
    <row r="13" spans="1:75" ht="12.6" customHeight="1">
      <c r="A13" s="97" t="s">
        <v>98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>
        <v>-1.4841200549191838E-2</v>
      </c>
      <c r="S13" s="37">
        <v>-1.8322028782735013E-2</v>
      </c>
      <c r="T13" s="37">
        <v>1.0276790622967531E-2</v>
      </c>
      <c r="U13" s="37">
        <v>7.6676228910390349E-3</v>
      </c>
      <c r="V13" s="37">
        <v>-0.30977196363367004</v>
      </c>
      <c r="W13" s="37">
        <v>-0.31358540825259423</v>
      </c>
      <c r="X13" s="37">
        <v>-0.27601591388229246</v>
      </c>
      <c r="Y13" s="37">
        <v>-0.30406175344299857</v>
      </c>
      <c r="Z13" s="37">
        <v>0.26433522594547176</v>
      </c>
      <c r="AA13" s="37">
        <v>0.26878701827504581</v>
      </c>
      <c r="AB13" s="37">
        <v>0.28685283796370342</v>
      </c>
      <c r="AC13" s="37">
        <v>0.28804186438676854</v>
      </c>
      <c r="AD13" s="37">
        <v>2.9053832445338438E-2</v>
      </c>
      <c r="AE13" s="37">
        <v>2.9830084021812923E-2</v>
      </c>
      <c r="AF13" s="37">
        <v>-1.2066305112437337E-2</v>
      </c>
      <c r="AG13" s="37">
        <v>-9.5975164751374974E-3</v>
      </c>
      <c r="AH13" s="37">
        <v>-5.2755556444760376E-4</v>
      </c>
      <c r="AI13" s="37">
        <v>-1.9282175221314226E-2</v>
      </c>
      <c r="AJ13" s="37">
        <v>-1.6771014674358084E-3</v>
      </c>
      <c r="AK13" s="37">
        <v>1.2823461890598022E-2</v>
      </c>
      <c r="AL13" s="37">
        <v>3.8177437835379836E-2</v>
      </c>
      <c r="AM13" s="37">
        <v>5.2232295043132072E-2</v>
      </c>
      <c r="AN13" s="37">
        <v>4.0384617602853251E-2</v>
      </c>
      <c r="AO13" s="37">
        <v>4.2627283690940182E-2</v>
      </c>
      <c r="AP13" s="37">
        <v>1.5003496304443757E-2</v>
      </c>
      <c r="AQ13" s="37">
        <v>9.2198156254940742E-3</v>
      </c>
      <c r="AR13" s="37">
        <v>3.6000128387657399E-2</v>
      </c>
      <c r="AS13" s="37">
        <v>3.031478811759317E-2</v>
      </c>
      <c r="AT13" s="37">
        <v>8.579219869504582E-3</v>
      </c>
      <c r="AU13" s="37">
        <v>2.6495327909908963E-2</v>
      </c>
      <c r="AV13" s="37">
        <v>1.7303314712937484E-2</v>
      </c>
      <c r="AW13" s="37">
        <v>2.0966381769003936E-2</v>
      </c>
    </row>
    <row r="14" spans="1:75" ht="12.6" customHeight="1">
      <c r="A14" s="97" t="s">
        <v>99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>
        <v>3.8131864171506722E-4</v>
      </c>
      <c r="S14" s="37">
        <v>3.73623391178005E-2</v>
      </c>
      <c r="T14" s="37">
        <v>2.1913040145360312E-2</v>
      </c>
      <c r="U14" s="37">
        <v>2.6608158700831691E-3</v>
      </c>
      <c r="V14" s="37">
        <v>-0.32058908888670307</v>
      </c>
      <c r="W14" s="37">
        <v>-0.3118209368048987</v>
      </c>
      <c r="X14" s="37">
        <v>-0.33571914662757996</v>
      </c>
      <c r="Y14" s="37">
        <v>-0.32279297056730177</v>
      </c>
      <c r="Z14" s="37">
        <v>0.37099965198819623</v>
      </c>
      <c r="AA14" s="37">
        <v>0.34818563214047055</v>
      </c>
      <c r="AB14" s="37">
        <v>0.3546584376852227</v>
      </c>
      <c r="AC14" s="37">
        <v>0.3797502018444468</v>
      </c>
      <c r="AD14" s="37">
        <v>3.9452891163093626E-2</v>
      </c>
      <c r="AE14" s="37">
        <v>3.542724740796218E-2</v>
      </c>
      <c r="AF14" s="37">
        <v>2.6937302865960154E-2</v>
      </c>
      <c r="AG14" s="37">
        <v>2.8345950656282305E-2</v>
      </c>
      <c r="AH14" s="37">
        <v>-1.8468656776140575E-2</v>
      </c>
      <c r="AI14" s="37">
        <v>8.6311727772331211E-3</v>
      </c>
      <c r="AJ14" s="37">
        <v>9.4539742493879968E-3</v>
      </c>
      <c r="AK14" s="37">
        <v>-1.6871717553600927E-2</v>
      </c>
      <c r="AL14" s="37">
        <v>-4.6109510086455335E-2</v>
      </c>
      <c r="AM14" s="37">
        <v>-4.7307205629994332E-2</v>
      </c>
      <c r="AN14" s="37">
        <v>-7.4044425270982109E-2</v>
      </c>
      <c r="AO14" s="37">
        <v>-5.3964458985693811E-2</v>
      </c>
      <c r="AP14" s="37">
        <v>1.9870395055548839E-2</v>
      </c>
      <c r="AQ14" s="37">
        <v>1.0627429387617158E-2</v>
      </c>
      <c r="AR14" s="37">
        <v>2.3139582602555348E-2</v>
      </c>
      <c r="AS14" s="37">
        <v>9.587585531765903E-3</v>
      </c>
      <c r="AT14" s="37">
        <v>-7.0406223319320303E-3</v>
      </c>
      <c r="AU14" s="37">
        <v>9.1518846687508679E-3</v>
      </c>
      <c r="AV14" s="37">
        <v>1.427838315642777E-2</v>
      </c>
      <c r="AW14" s="37">
        <v>1.4394829274241516E-2</v>
      </c>
    </row>
    <row r="15" spans="1:75" ht="12.6" customHeight="1">
      <c r="A15" s="97" t="s">
        <v>100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>
        <v>-7.6147472659569772E-4</v>
      </c>
      <c r="S15" s="37">
        <v>5.5707764693771035E-3</v>
      </c>
      <c r="T15" s="37">
        <v>2.1332125990099291E-3</v>
      </c>
      <c r="U15" s="37">
        <v>4.6178343949044602E-3</v>
      </c>
      <c r="V15" s="37">
        <v>-2.4034952866331758E-2</v>
      </c>
      <c r="W15" s="37">
        <v>-2.4255237493996367E-2</v>
      </c>
      <c r="X15" s="37">
        <v>-2.617295877333663E-2</v>
      </c>
      <c r="Y15" s="37">
        <v>-2.3472930303824913E-2</v>
      </c>
      <c r="Z15" s="37">
        <v>4.854168752353847E-2</v>
      </c>
      <c r="AA15" s="37">
        <v>4.5070368464178723E-2</v>
      </c>
      <c r="AB15" s="37">
        <v>4.4599260520646153E-2</v>
      </c>
      <c r="AC15" s="37">
        <v>3.6669501035757175E-2</v>
      </c>
      <c r="AD15" s="37">
        <v>-1.0841718252939787E-2</v>
      </c>
      <c r="AE15" s="37">
        <v>-6.0125915697334222E-3</v>
      </c>
      <c r="AF15" s="37">
        <v>-4.0028137693162982E-3</v>
      </c>
      <c r="AG15" s="37">
        <v>-7.1325091225968107E-3</v>
      </c>
      <c r="AH15" s="37">
        <v>4.6595476500611317E-3</v>
      </c>
      <c r="AI15" s="37">
        <v>1.1092703856107857E-2</v>
      </c>
      <c r="AJ15" s="37">
        <v>4.499867980004563E-3</v>
      </c>
      <c r="AK15" s="37">
        <v>1.9961145855633852E-2</v>
      </c>
      <c r="AL15" s="37">
        <v>4.2606047505070891E-3</v>
      </c>
      <c r="AM15" s="37">
        <v>-4.7505965690777842E-3</v>
      </c>
      <c r="AN15" s="37">
        <v>-7.5345554877563475E-3</v>
      </c>
      <c r="AO15" s="37">
        <v>-6.8254997156417078E-3</v>
      </c>
      <c r="AP15" s="37">
        <v>1.7411703543458927E-3</v>
      </c>
      <c r="AQ15" s="37">
        <v>8.4903860307145463E-3</v>
      </c>
      <c r="AR15" s="37">
        <v>1.349675248005979E-2</v>
      </c>
      <c r="AS15" s="37">
        <v>1.5337460934407713E-2</v>
      </c>
      <c r="AT15" s="37">
        <v>2.2312461744870313E-3</v>
      </c>
      <c r="AU15" s="37">
        <v>-2.1290682879366273E-3</v>
      </c>
      <c r="AV15" s="37">
        <v>-4.139565869355908E-3</v>
      </c>
      <c r="AW15" s="37">
        <v>-1.5866295597911188E-2</v>
      </c>
    </row>
    <row r="16" spans="1:75" ht="12.6" customHeight="1">
      <c r="A16" s="97" t="s">
        <v>101</v>
      </c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>
        <v>3.7341325524051596E-3</v>
      </c>
      <c r="S16" s="37">
        <v>3.954058056802663E-4</v>
      </c>
      <c r="T16" s="37">
        <v>-3.3094140432703084E-3</v>
      </c>
      <c r="U16" s="37">
        <v>-1.0064666699081089E-3</v>
      </c>
      <c r="V16" s="37">
        <v>-8.1648166565271296E-2</v>
      </c>
      <c r="W16" s="37">
        <v>-7.8939091671899136E-2</v>
      </c>
      <c r="X16" s="37">
        <v>-8.3318263369041218E-2</v>
      </c>
      <c r="Y16" s="37">
        <v>-7.2029571662826003E-2</v>
      </c>
      <c r="Z16" s="37">
        <v>5.520635193051205E-2</v>
      </c>
      <c r="AA16" s="37">
        <v>7.9236654225766937E-2</v>
      </c>
      <c r="AB16" s="37">
        <v>7.6171783123688747E-2</v>
      </c>
      <c r="AC16" s="37">
        <v>6.957282917340972E-2</v>
      </c>
      <c r="AD16" s="37">
        <v>1.0149059291148473E-3</v>
      </c>
      <c r="AE16" s="37">
        <v>-1.7268940014510729E-2</v>
      </c>
      <c r="AF16" s="37">
        <v>-1.8238444257868348E-2</v>
      </c>
      <c r="AG16" s="37">
        <v>-1.3425194706170691E-2</v>
      </c>
      <c r="AH16" s="37">
        <v>-2.0459889455522696E-3</v>
      </c>
      <c r="AI16" s="37">
        <v>-1.6480370462063298E-2</v>
      </c>
      <c r="AJ16" s="37">
        <v>-1.0790956406549979E-2</v>
      </c>
      <c r="AK16" s="37">
        <v>-1.1429973717653814E-2</v>
      </c>
      <c r="AL16" s="37">
        <v>-5.8219304661240485E-3</v>
      </c>
      <c r="AM16" s="37">
        <v>3.5811478393510212E-3</v>
      </c>
      <c r="AN16" s="37">
        <v>1.5823489311243347E-2</v>
      </c>
      <c r="AO16" s="37">
        <v>1.3470059509755279E-2</v>
      </c>
      <c r="AP16" s="37">
        <v>-1.6670551449381994E-3</v>
      </c>
      <c r="AQ16" s="37">
        <v>-1.7401638763349669E-3</v>
      </c>
      <c r="AR16" s="37">
        <v>-2.1647076085735444E-2</v>
      </c>
      <c r="AS16" s="37">
        <v>-9.5318372730627751E-3</v>
      </c>
      <c r="AT16" s="37">
        <v>5.7560332605623302E-3</v>
      </c>
      <c r="AU16" s="37">
        <v>9.2428508097713771E-3</v>
      </c>
      <c r="AV16" s="37">
        <v>1.7588152626040781E-2</v>
      </c>
      <c r="AW16" s="37">
        <v>8.0752323110534832E-3</v>
      </c>
    </row>
    <row r="17" spans="1:49" ht="12.6" customHeight="1">
      <c r="A17" s="97" t="s">
        <v>102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>
        <v>-3.1136759698339671E-2</v>
      </c>
      <c r="S17" s="37">
        <v>5.2911847902127641E-3</v>
      </c>
      <c r="T17" s="37">
        <v>-2.4266640795025808E-2</v>
      </c>
      <c r="U17" s="37">
        <v>-8.0213448728546285E-3</v>
      </c>
      <c r="V17" s="37">
        <v>0.75491828261743343</v>
      </c>
      <c r="W17" s="37">
        <v>0.67503522697983587</v>
      </c>
      <c r="X17" s="37">
        <v>0.73289043501434814</v>
      </c>
      <c r="Y17" s="37">
        <v>0.73561082183653181</v>
      </c>
      <c r="Z17" s="37">
        <v>-0.69981240733589833</v>
      </c>
      <c r="AA17" s="37">
        <v>-0.71608715108195042</v>
      </c>
      <c r="AB17" s="37">
        <v>-0.72576464611302927</v>
      </c>
      <c r="AC17" s="37">
        <v>-0.67918479887706518</v>
      </c>
      <c r="AD17" s="37">
        <v>3.0380664264531593E-2</v>
      </c>
      <c r="AE17" s="37">
        <v>3.1009666019144851E-2</v>
      </c>
      <c r="AF17" s="37">
        <v>2.146633688080057E-2</v>
      </c>
      <c r="AG17" s="37">
        <v>-4.1645879854038489E-2</v>
      </c>
      <c r="AH17" s="37">
        <v>-4.3461733267485439E-2</v>
      </c>
      <c r="AI17" s="37">
        <v>-4.0176287941333363E-2</v>
      </c>
      <c r="AJ17" s="37">
        <v>-3.154270958733682E-2</v>
      </c>
      <c r="AK17" s="37">
        <v>6.8864757514610492E-3</v>
      </c>
      <c r="AL17" s="37">
        <v>5.2224889144754094E-2</v>
      </c>
      <c r="AM17" s="37">
        <v>5.6091938083929947E-2</v>
      </c>
      <c r="AN17" s="37">
        <v>3.1621601981223643E-2</v>
      </c>
      <c r="AO17" s="37">
        <v>1.4543426200438598E-2</v>
      </c>
      <c r="AP17" s="37">
        <v>-7.5026074589976288E-2</v>
      </c>
      <c r="AQ17" s="37">
        <v>-7.9696452617060293E-2</v>
      </c>
      <c r="AR17" s="37">
        <v>-7.7070422922699069E-2</v>
      </c>
      <c r="AS17" s="37">
        <v>-7.6579153050154447E-2</v>
      </c>
      <c r="AT17" s="37">
        <v>-9.4632140910917949E-3</v>
      </c>
      <c r="AU17" s="37">
        <v>-1.0092635772722909E-2</v>
      </c>
      <c r="AV17" s="37">
        <v>-1.1026287479137302E-2</v>
      </c>
      <c r="AW17" s="37">
        <v>-7.717432446580158E-3</v>
      </c>
    </row>
    <row r="18" spans="1:49" ht="12.6" customHeight="1">
      <c r="A18" s="46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9" ht="12.6" customHeight="1">
      <c r="A19" s="29" t="s">
        <v>103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9" ht="12.6" customHeight="1">
      <c r="A20" s="27" t="s">
        <v>104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>
        <v>0.60584857626539423</v>
      </c>
      <c r="S20" s="37">
        <v>0.6102110419499206</v>
      </c>
      <c r="T20" s="37">
        <v>0.61303557983878221</v>
      </c>
      <c r="U20" s="37">
        <v>0.61907387167657979</v>
      </c>
      <c r="V20" s="37">
        <v>0.60714165316652469</v>
      </c>
      <c r="W20" s="37">
        <v>0.60808550133437156</v>
      </c>
      <c r="X20" s="37">
        <v>0.60114151206054323</v>
      </c>
      <c r="Y20" s="37">
        <v>0.60671534476305544</v>
      </c>
      <c r="Z20" s="37">
        <v>0.5896744168537158</v>
      </c>
      <c r="AA20" s="37">
        <v>0.59756702318490984</v>
      </c>
      <c r="AB20" s="37">
        <v>0.5900540285100857</v>
      </c>
      <c r="AC20" s="37">
        <v>0.56993456275468835</v>
      </c>
      <c r="AD20" s="37">
        <v>0.54900461599832839</v>
      </c>
      <c r="AE20" s="37">
        <v>0.5682803910453551</v>
      </c>
      <c r="AF20" s="37">
        <v>0.57851201476563929</v>
      </c>
      <c r="AG20" s="37">
        <v>0.58275635969705319</v>
      </c>
      <c r="AH20" s="37">
        <v>0.57998657391661068</v>
      </c>
      <c r="AI20" s="37">
        <v>0.59349565998400977</v>
      </c>
      <c r="AJ20" s="37">
        <v>0.59232050847369955</v>
      </c>
      <c r="AK20" s="37">
        <v>0.57927146984984124</v>
      </c>
      <c r="AL20" s="37">
        <v>0.59</v>
      </c>
      <c r="AM20" s="37">
        <v>0.59599999999999997</v>
      </c>
      <c r="AN20" s="37">
        <v>0.61599999999999999</v>
      </c>
      <c r="AO20" s="37">
        <v>0.60499999999999998</v>
      </c>
      <c r="AP20" s="37">
        <v>0.61109999999999998</v>
      </c>
      <c r="AQ20" s="37">
        <v>0.622</v>
      </c>
      <c r="AR20" s="37">
        <v>0.63028057311328456</v>
      </c>
      <c r="AS20" s="37">
        <v>0.62175334034980534</v>
      </c>
      <c r="AT20" s="37">
        <v>0.62014016604180333</v>
      </c>
      <c r="AU20" s="37">
        <v>0.61882300137581869</v>
      </c>
      <c r="AV20" s="37">
        <v>0.62661378173319149</v>
      </c>
      <c r="AW20" s="37">
        <v>0.62322999812715074</v>
      </c>
    </row>
    <row r="21" spans="1:49" ht="12.6" customHeight="1">
      <c r="A21" s="27" t="s">
        <v>105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>
        <v>0.54703017093047568</v>
      </c>
      <c r="S21" s="37">
        <v>0.56414021782234314</v>
      </c>
      <c r="T21" s="37">
        <v>0.57048759091819612</v>
      </c>
      <c r="U21" s="37">
        <v>0.57815993833480972</v>
      </c>
      <c r="V21" s="37">
        <v>0.53522787927595539</v>
      </c>
      <c r="W21" s="37">
        <v>0.54644252234766633</v>
      </c>
      <c r="X21" s="37">
        <v>0.54181044543999823</v>
      </c>
      <c r="Y21" s="37">
        <v>0.55740297603022748</v>
      </c>
      <c r="Z21" s="37">
        <v>0.5507738422952223</v>
      </c>
      <c r="AA21" s="37">
        <v>0.55816195387883705</v>
      </c>
      <c r="AB21" s="37">
        <v>0.54697633834052106</v>
      </c>
      <c r="AC21" s="37">
        <v>0.526797697306013</v>
      </c>
      <c r="AD21" s="37">
        <v>0.50096356590619839</v>
      </c>
      <c r="AE21" s="37">
        <v>0.52059654944471323</v>
      </c>
      <c r="AF21" s="37">
        <v>0.53564959711854987</v>
      </c>
      <c r="AG21" s="37">
        <v>0.53553115467581469</v>
      </c>
      <c r="AH21" s="37">
        <v>0.53085576463050277</v>
      </c>
      <c r="AI21" s="37">
        <v>0.54720231267093022</v>
      </c>
      <c r="AJ21" s="37">
        <v>0.56028414485443589</v>
      </c>
      <c r="AK21" s="37">
        <v>0.54867130879636195</v>
      </c>
      <c r="AL21" s="37">
        <v>0.55200000000000005</v>
      </c>
      <c r="AM21" s="37">
        <v>0.56299999999999994</v>
      </c>
      <c r="AN21" s="37">
        <v>0.58399999999999996</v>
      </c>
      <c r="AO21" s="37">
        <v>0.58199999999999996</v>
      </c>
      <c r="AP21" s="37">
        <v>0.57989999999999997</v>
      </c>
      <c r="AQ21" s="37">
        <v>0.58599999999999997</v>
      </c>
      <c r="AR21" s="37">
        <v>0.59195857222119475</v>
      </c>
      <c r="AS21" s="37">
        <v>0.58894830411393095</v>
      </c>
      <c r="AT21" s="37">
        <v>0.58658158154116335</v>
      </c>
      <c r="AU21" s="37">
        <v>0.59082932070600713</v>
      </c>
      <c r="AV21" s="37">
        <v>0.59234964920236954</v>
      </c>
      <c r="AW21" s="37">
        <v>0.58808788046459826</v>
      </c>
    </row>
    <row r="22" spans="1:49" ht="12.6" customHeight="1">
      <c r="A22" s="27" t="s">
        <v>106</v>
      </c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>
        <v>0</v>
      </c>
      <c r="S22" s="37">
        <v>0</v>
      </c>
      <c r="T22" s="37">
        <v>0</v>
      </c>
      <c r="U22" s="37">
        <v>0</v>
      </c>
      <c r="V22" s="37">
        <v>0.18718267809463718</v>
      </c>
      <c r="W22" s="37">
        <v>0.15633842066229148</v>
      </c>
      <c r="X22" s="37">
        <v>0.14155527734254933</v>
      </c>
      <c r="Y22" s="37">
        <v>0.12893192275508158</v>
      </c>
      <c r="Z22" s="37">
        <v>0.12761894634843304</v>
      </c>
      <c r="AA22" s="37">
        <v>0.11966713985458782</v>
      </c>
      <c r="AB22" s="37">
        <v>0.1196363215682975</v>
      </c>
      <c r="AC22" s="37">
        <v>0.12969661628461751</v>
      </c>
      <c r="AD22" s="37">
        <v>0.17099906787292399</v>
      </c>
      <c r="AE22" s="37">
        <v>0.13750792735996825</v>
      </c>
      <c r="AF22" s="37">
        <v>0.11971480786690619</v>
      </c>
      <c r="AG22" s="37">
        <v>0.11894856873230576</v>
      </c>
      <c r="AH22" s="37">
        <v>0.12112837002883377</v>
      </c>
      <c r="AI22" s="37">
        <v>0.11423630436511094</v>
      </c>
      <c r="AJ22" s="37">
        <v>9.4944862690958934E-2</v>
      </c>
      <c r="AK22" s="37">
        <v>9.3105899076048326E-2</v>
      </c>
      <c r="AL22" s="37">
        <v>9.1597495267220039E-2</v>
      </c>
      <c r="AM22" s="37">
        <v>8.0387479216366658E-2</v>
      </c>
      <c r="AN22" s="37">
        <v>8.6444552192283738E-2</v>
      </c>
      <c r="AO22" s="37">
        <v>7.9011827279725666E-2</v>
      </c>
      <c r="AP22" s="37">
        <v>8.1607863008183706E-2</v>
      </c>
      <c r="AQ22" s="37">
        <v>8.0496843261048584E-2</v>
      </c>
      <c r="AR22" s="37">
        <v>7.5107613149533764E-2</v>
      </c>
      <c r="AS22" s="37">
        <v>6.1242051373466659E-2</v>
      </c>
      <c r="AT22" s="37">
        <v>7.3644788241340048E-2</v>
      </c>
      <c r="AU22" s="37">
        <v>6.2029021147685173E-2</v>
      </c>
      <c r="AV22" s="37">
        <v>7.2771014983267157E-2</v>
      </c>
      <c r="AW22" s="37">
        <v>7.697624346972029E-2</v>
      </c>
    </row>
    <row r="23" spans="1:49" ht="12.6" customHeight="1">
      <c r="A23" s="46" t="s">
        <v>107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>
        <v>9.7084333675404894E-2</v>
      </c>
      <c r="S23" s="37">
        <v>7.5499820488922897E-2</v>
      </c>
      <c r="T23" s="37">
        <v>6.9405415150251823E-2</v>
      </c>
      <c r="U23" s="37">
        <v>6.6088935769436905E-2</v>
      </c>
      <c r="V23" s="37">
        <v>0.11844645070142307</v>
      </c>
      <c r="W23" s="37">
        <v>0.10137222290522792</v>
      </c>
      <c r="X23" s="37">
        <v>9.8697337365996965E-2</v>
      </c>
      <c r="Y23" s="37">
        <v>8.1277602682170935E-2</v>
      </c>
      <c r="Z23" s="37">
        <v>6.5968783591076052E-2</v>
      </c>
      <c r="AA23" s="37">
        <v>6.5942509839401434E-2</v>
      </c>
      <c r="AB23" s="37">
        <v>7.3006348720875414E-2</v>
      </c>
      <c r="AC23" s="37">
        <v>7.5687400392389262E-2</v>
      </c>
      <c r="AD23" s="37">
        <v>8.7505730720989577E-2</v>
      </c>
      <c r="AE23" s="37">
        <v>8.3909003991721617E-2</v>
      </c>
      <c r="AF23" s="37">
        <v>7.4090799418320308E-2</v>
      </c>
      <c r="AG23" s="37">
        <v>8.1037648470775478E-2</v>
      </c>
      <c r="AH23" s="37">
        <v>8.4710252781078535E-2</v>
      </c>
      <c r="AI23" s="37">
        <v>7.8001155584401197E-2</v>
      </c>
      <c r="AJ23" s="37">
        <v>5.4086196849431001E-2</v>
      </c>
      <c r="AK23" s="37">
        <v>5.2825251451467811E-2</v>
      </c>
      <c r="AL23" s="37">
        <v>6.5000000000000002E-2</v>
      </c>
      <c r="AM23" s="37">
        <v>5.6000000000000001E-2</v>
      </c>
      <c r="AN23" s="37">
        <v>5.2999999999999999E-2</v>
      </c>
      <c r="AO23" s="37">
        <v>3.9E-2</v>
      </c>
      <c r="AP23" s="37">
        <v>5.11E-2</v>
      </c>
      <c r="AQ23" s="37">
        <v>5.8000000000000003E-2</v>
      </c>
      <c r="AR23" s="37">
        <v>6.0802185078526257E-2</v>
      </c>
      <c r="AS23" s="37">
        <v>5.2762139110371281E-2</v>
      </c>
      <c r="AT23" s="37">
        <v>5.4114515295527098E-2</v>
      </c>
      <c r="AU23" s="37">
        <v>4.5236975043871551E-2</v>
      </c>
      <c r="AV23" s="37">
        <v>5.4682100136676424E-2</v>
      </c>
      <c r="AW23" s="37">
        <v>5.6387076630067645E-2</v>
      </c>
    </row>
    <row r="24" spans="1:49" ht="12.6" customHeight="1">
      <c r="A24" s="46" t="s">
        <v>108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>
        <v>0</v>
      </c>
      <c r="S24" s="37">
        <v>0</v>
      </c>
      <c r="T24" s="37">
        <v>0</v>
      </c>
      <c r="U24" s="37">
        <v>0</v>
      </c>
      <c r="V24" s="37">
        <v>2.3259436686843202E-2</v>
      </c>
      <c r="W24" s="37">
        <v>1.377867367507846E-2</v>
      </c>
      <c r="X24" s="37">
        <v>8.4653188587842584E-3</v>
      </c>
      <c r="Y24" s="37">
        <v>8.5862556519547707E-3</v>
      </c>
      <c r="Z24" s="37">
        <v>4.3627002297460023E-3</v>
      </c>
      <c r="AA24" s="37">
        <v>2.5313702341753898E-3</v>
      </c>
      <c r="AB24" s="37">
        <v>3.2058912093785126E-3</v>
      </c>
      <c r="AC24" s="37">
        <v>6.7381800338470674E-3</v>
      </c>
      <c r="AD24" s="37">
        <v>5.473811686345747E-3</v>
      </c>
      <c r="AE24" s="37">
        <v>2.291635943058729E-3</v>
      </c>
      <c r="AF24" s="37">
        <v>6.7550163352874826E-3</v>
      </c>
      <c r="AG24" s="37">
        <v>5.516492404427544E-3</v>
      </c>
      <c r="AH24" s="37">
        <v>3.2574003252533691E-3</v>
      </c>
      <c r="AI24" s="37">
        <v>4.9824683599407954E-3</v>
      </c>
      <c r="AJ24" s="37">
        <v>1.1145761054063966E-2</v>
      </c>
      <c r="AK24" s="37">
        <v>8.0955106713549753E-3</v>
      </c>
      <c r="AL24" s="37">
        <v>4.6234153616703955E-3</v>
      </c>
      <c r="AM24" s="37">
        <v>5.1649081384195382E-3</v>
      </c>
      <c r="AN24" s="37">
        <v>5.2139132919077208E-3</v>
      </c>
      <c r="AO24" s="37">
        <v>4.5798197150334402E-3</v>
      </c>
      <c r="AP24" s="37">
        <v>6.771719703496942E-3</v>
      </c>
      <c r="AQ24" s="37">
        <v>5.037078494473205E-3</v>
      </c>
      <c r="AR24" s="37">
        <v>1.1827096547910099E-3</v>
      </c>
      <c r="AS24" s="37">
        <v>1.3028358296590223E-3</v>
      </c>
      <c r="AT24" s="37">
        <v>7.6830603939264752E-4</v>
      </c>
      <c r="AU24" s="37">
        <v>1.1971523845173788E-3</v>
      </c>
      <c r="AV24" s="37">
        <v>1.32403164924014E-3</v>
      </c>
      <c r="AW24" s="37">
        <v>8.1871622765390477E-4</v>
      </c>
    </row>
    <row r="25" spans="1:49" ht="12.6" customHeight="1">
      <c r="A25" s="46" t="s">
        <v>109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>
        <v>0</v>
      </c>
      <c r="S25" s="37">
        <v>0</v>
      </c>
      <c r="T25" s="37">
        <v>0</v>
      </c>
      <c r="U25" s="37">
        <v>0</v>
      </c>
      <c r="V25" s="37">
        <v>5.2985089887180932E-2</v>
      </c>
      <c r="W25" s="37">
        <v>4.6547511799251276E-2</v>
      </c>
      <c r="X25" s="37">
        <v>3.8520589844892081E-2</v>
      </c>
      <c r="Y25" s="37">
        <v>4.2925516999519832E-2</v>
      </c>
      <c r="Z25" s="37">
        <v>6.1621386043119251E-2</v>
      </c>
      <c r="AA25" s="37">
        <v>5.4956333146143566E-2</v>
      </c>
      <c r="AB25" s="37">
        <v>4.7006556608592695E-2</v>
      </c>
      <c r="AC25" s="37">
        <v>5.1517386328554987E-2</v>
      </c>
      <c r="AD25" s="37">
        <v>8.6017382312038843E-2</v>
      </c>
      <c r="AE25" s="37">
        <v>5.6147213127317117E-2</v>
      </c>
      <c r="AF25" s="37">
        <v>4.2287782375888101E-2</v>
      </c>
      <c r="AG25" s="37">
        <v>3.5463982384397609E-2</v>
      </c>
      <c r="AH25" s="37">
        <v>3.6359145632767785E-2</v>
      </c>
      <c r="AI25" s="37">
        <v>3.4080831309900243E-2</v>
      </c>
      <c r="AJ25" s="37">
        <v>3.1786393468077545E-2</v>
      </c>
      <c r="AK25" s="37">
        <v>3.4273079049198449E-2</v>
      </c>
      <c r="AL25" s="37">
        <v>2.3591087811271293E-2</v>
      </c>
      <c r="AM25" s="37">
        <v>2.0241451601243403E-2</v>
      </c>
      <c r="AN25" s="37">
        <v>3.0200180092817074E-2</v>
      </c>
      <c r="AO25" s="37">
        <v>3.7301420673245156E-2</v>
      </c>
      <c r="AP25" s="37">
        <v>2.5196609910666565E-2</v>
      </c>
      <c r="AQ25" s="37">
        <v>1.90776832281087E-2</v>
      </c>
      <c r="AR25" s="37">
        <v>1.3989879632573343E-2</v>
      </c>
      <c r="AS25" s="37">
        <v>7.5872826814731304E-3</v>
      </c>
      <c r="AT25" s="37">
        <v>1.9851471679861347E-2</v>
      </c>
      <c r="AU25" s="37">
        <v>1.6354290949233935E-2</v>
      </c>
      <c r="AV25" s="37">
        <v>1.7759525524321074E-2</v>
      </c>
      <c r="AW25" s="37">
        <v>2.0970059491482593E-2</v>
      </c>
    </row>
    <row r="26" spans="1:49" ht="12.6" customHeight="1">
      <c r="A26" s="46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49" ht="12.6" customHeight="1">
      <c r="A27" s="29" t="s">
        <v>110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</row>
    <row r="28" spans="1:49" ht="12.6" customHeight="1">
      <c r="A28" s="132" t="s">
        <v>111</v>
      </c>
      <c r="B28" s="58">
        <v>1.8537387622111989E-2</v>
      </c>
      <c r="C28" s="58">
        <v>-2.86339926045589E-2</v>
      </c>
      <c r="D28" s="58">
        <v>5.7406887537910123E-2</v>
      </c>
      <c r="E28" s="58">
        <v>2.3877129581828527E-3</v>
      </c>
      <c r="F28" s="58">
        <v>6.2061082567114845E-2</v>
      </c>
      <c r="G28" s="58">
        <v>3.8588629162865429E-2</v>
      </c>
      <c r="H28" s="58">
        <v>-2.5349378713032888E-2</v>
      </c>
      <c r="I28" s="58">
        <v>2.5826574332355356E-2</v>
      </c>
      <c r="J28" s="58">
        <v>-2.4670145479811056E-2</v>
      </c>
      <c r="K28" s="58">
        <v>-1.1786882683846978E-2</v>
      </c>
      <c r="L28" s="58">
        <v>2.2020124979570399E-2</v>
      </c>
      <c r="M28" s="58">
        <v>6.1122772902306055E-2</v>
      </c>
      <c r="N28" s="58">
        <v>5.298066745432628E-2</v>
      </c>
      <c r="O28" s="58">
        <v>9.3506950181165172E-2</v>
      </c>
      <c r="P28" s="58">
        <v>4.0637597117687774E-2</v>
      </c>
      <c r="Q28" s="58">
        <v>0.11837386116169668</v>
      </c>
      <c r="R28" s="58">
        <v>-3.5649054284383475E-3</v>
      </c>
      <c r="S28" s="58">
        <v>2.9873731089558264E-2</v>
      </c>
      <c r="T28" s="58">
        <v>4.0311941843856003E-2</v>
      </c>
      <c r="U28" s="58">
        <v>-8.355552187866544E-3</v>
      </c>
      <c r="V28" s="58">
        <v>1.776142987384155E-4</v>
      </c>
      <c r="W28" s="58">
        <v>-8.8222649354725013E-2</v>
      </c>
      <c r="X28" s="58">
        <v>-6.6935244969403507E-2</v>
      </c>
      <c r="Y28" s="58">
        <v>-5.4058722209310073E-2</v>
      </c>
      <c r="Z28" s="58">
        <v>2.390456370190952E-2</v>
      </c>
      <c r="AA28" s="58">
        <v>1.9796987946105515E-2</v>
      </c>
      <c r="AB28" s="58">
        <v>1.733819515634405E-2</v>
      </c>
      <c r="AC28" s="58">
        <v>-5.3746973971739442E-2</v>
      </c>
      <c r="AD28" s="58">
        <v>-9.8737670393137744E-2</v>
      </c>
      <c r="AE28" s="58">
        <v>-6.7064347517939882E-2</v>
      </c>
      <c r="AF28" s="58">
        <v>-3.4087111507185019E-2</v>
      </c>
      <c r="AG28" s="58">
        <v>2.2648777659608488E-3</v>
      </c>
      <c r="AH28" s="58">
        <v>6.9733535440289041E-2</v>
      </c>
      <c r="AI28" s="58">
        <v>5.3504503852693341E-2</v>
      </c>
      <c r="AJ28" s="58">
        <v>4.8908311551798755E-2</v>
      </c>
      <c r="AK28" s="58">
        <v>2.7671631276777298E-2</v>
      </c>
      <c r="AL28" s="52">
        <v>0.11117215857531759</v>
      </c>
      <c r="AM28" s="52">
        <v>9.8052075705586939E-2</v>
      </c>
      <c r="AN28" s="52">
        <v>0.11309188085837851</v>
      </c>
      <c r="AO28" s="52">
        <v>0.14150047483380823</v>
      </c>
      <c r="AP28" s="52">
        <v>6.2764175771592434E-2</v>
      </c>
      <c r="AQ28" s="52">
        <v>5.3162379798295634E-2</v>
      </c>
      <c r="AR28" s="52">
        <v>2.5717086412305745E-2</v>
      </c>
      <c r="AS28" s="52">
        <v>2.3588322270549966E-2</v>
      </c>
      <c r="AT28" s="52">
        <v>3.5643103707038826E-2</v>
      </c>
      <c r="AU28" s="52">
        <v>3.1914482963403046E-2</v>
      </c>
      <c r="AV28" s="52">
        <v>2.4526099274722046E-2</v>
      </c>
      <c r="AW28" s="52">
        <v>2.2353900151007355E-2</v>
      </c>
    </row>
    <row r="29" spans="1:49" ht="12.6" customHeight="1">
      <c r="A29" s="133" t="s">
        <v>47</v>
      </c>
      <c r="B29" s="21">
        <v>-2.7452070503867502E-2</v>
      </c>
      <c r="C29" s="21">
        <v>-5.4611404622943883E-3</v>
      </c>
      <c r="D29" s="21">
        <v>-3.1322051994790372E-2</v>
      </c>
      <c r="E29" s="21">
        <v>-7.1092010263602247E-3</v>
      </c>
      <c r="F29" s="21">
        <v>3.49460295000062E-2</v>
      </c>
      <c r="G29" s="21">
        <v>-1.9414464819103586E-2</v>
      </c>
      <c r="H29" s="21">
        <v>1.670402367636483E-3</v>
      </c>
      <c r="I29" s="21">
        <v>3.5937930895320609E-2</v>
      </c>
      <c r="J29" s="21">
        <v>-7.4494831921035421E-3</v>
      </c>
      <c r="K29" s="21">
        <v>1.1807837141951614E-2</v>
      </c>
      <c r="L29" s="21">
        <v>5.7016905375800536E-2</v>
      </c>
      <c r="M29" s="21">
        <v>1.6028640235146694E-2</v>
      </c>
      <c r="N29" s="21">
        <v>-1.1952597211244446E-3</v>
      </c>
      <c r="O29" s="21">
        <v>3.8348142539455628E-2</v>
      </c>
      <c r="P29" s="21">
        <v>-3.692285375480945E-2</v>
      </c>
      <c r="Q29" s="21">
        <v>2.4526787913241258E-2</v>
      </c>
      <c r="R29" s="21">
        <v>-2.0477500294242008E-2</v>
      </c>
      <c r="S29" s="21">
        <v>-2.3904479039748704E-2</v>
      </c>
      <c r="T29" s="21">
        <v>-5.5732691333931781E-3</v>
      </c>
      <c r="U29" s="21">
        <v>-1.046772464722142E-2</v>
      </c>
      <c r="V29" s="21">
        <v>-2.72196100184963E-3</v>
      </c>
      <c r="W29" s="21">
        <v>-2.3043188326207203E-2</v>
      </c>
      <c r="X29" s="21">
        <v>-3.1942844642976767E-2</v>
      </c>
      <c r="Y29" s="21">
        <v>-4.4994412411768638E-2</v>
      </c>
      <c r="Z29" s="21">
        <v>-3.0205689821533703E-2</v>
      </c>
      <c r="AA29" s="21">
        <v>-2.490885796469958E-2</v>
      </c>
      <c r="AB29" s="21">
        <v>-6.5141507597680079E-3</v>
      </c>
      <c r="AC29" s="21">
        <v>-3.4345894067764504E-2</v>
      </c>
      <c r="AD29" s="21">
        <v>3.886181015075333E-2</v>
      </c>
      <c r="AE29" s="21">
        <v>1.803401099387867E-2</v>
      </c>
      <c r="AF29" s="21">
        <v>-5.5587349179880199E-3</v>
      </c>
      <c r="AG29" s="21">
        <v>7.6349589707655693E-3</v>
      </c>
      <c r="AH29" s="21">
        <v>-2.9415472936911808E-3</v>
      </c>
      <c r="AI29" s="21">
        <v>-3.6618673805303135E-3</v>
      </c>
      <c r="AJ29" s="21">
        <v>1.2312692743469711E-2</v>
      </c>
      <c r="AK29" s="37">
        <v>1.1548995618000352E-2</v>
      </c>
      <c r="AL29" s="37">
        <v>5.8516652960526327E-2</v>
      </c>
      <c r="AM29" s="37">
        <v>6.9365025268675481E-2</v>
      </c>
      <c r="AN29" s="37">
        <v>7.240804528241078E-2</v>
      </c>
      <c r="AO29" s="37">
        <v>4.9555382888716207E-2</v>
      </c>
      <c r="AP29" s="37">
        <v>-1.9140282319164207E-2</v>
      </c>
      <c r="AQ29" s="37">
        <v>-3.2835587522476742E-2</v>
      </c>
      <c r="AR29" s="37">
        <v>-3.7572764288945862E-2</v>
      </c>
      <c r="AS29" s="37">
        <v>-2.0380320972379549E-2</v>
      </c>
      <c r="AT29" s="37">
        <v>2.8045174846165387E-2</v>
      </c>
      <c r="AU29" s="37">
        <v>3.3572860218246604E-2</v>
      </c>
      <c r="AV29" s="37">
        <v>1.5542091264759543E-2</v>
      </c>
      <c r="AW29" s="37">
        <v>2.2186270483254413E-2</v>
      </c>
    </row>
    <row r="30" spans="1:49" ht="12.6" customHeight="1">
      <c r="A30" s="133" t="s">
        <v>42</v>
      </c>
      <c r="B30" s="21">
        <v>-1.5108663436821403E-2</v>
      </c>
      <c r="C30" s="21">
        <v>-4.2579279023759447E-3</v>
      </c>
      <c r="D30" s="21">
        <v>-7.9036867610715617E-3</v>
      </c>
      <c r="E30" s="21">
        <v>-5.3119148706647461E-3</v>
      </c>
      <c r="F30" s="21">
        <v>-1.0494554452150211E-2</v>
      </c>
      <c r="G30" s="21">
        <v>1.4379943162136621E-2</v>
      </c>
      <c r="H30" s="21">
        <v>-5.6570844123343374E-3</v>
      </c>
      <c r="I30" s="21">
        <v>5.1599339297845456E-3</v>
      </c>
      <c r="J30" s="21">
        <v>4.0631916737699399E-3</v>
      </c>
      <c r="K30" s="21">
        <v>-1.6474569582333995E-2</v>
      </c>
      <c r="L30" s="21">
        <v>2.0719780155987734E-4</v>
      </c>
      <c r="M30" s="21">
        <v>3.868529930525668E-4</v>
      </c>
      <c r="N30" s="21">
        <v>1.4890255512010888E-2</v>
      </c>
      <c r="O30" s="21">
        <v>1.1251580389825074E-2</v>
      </c>
      <c r="P30" s="21">
        <v>1.0068518707853042E-2</v>
      </c>
      <c r="Q30" s="21">
        <v>1.2260304384632294E-2</v>
      </c>
      <c r="R30" s="21">
        <v>2.7985684581282727E-3</v>
      </c>
      <c r="S30" s="21">
        <v>7.7685921032645076E-3</v>
      </c>
      <c r="T30" s="21">
        <v>4.5983459054484005E-3</v>
      </c>
      <c r="U30" s="21">
        <v>3.5329162660958425E-3</v>
      </c>
      <c r="V30" s="21">
        <v>7.248063304185922E-3</v>
      </c>
      <c r="W30" s="21">
        <v>1.4984505550543258E-3</v>
      </c>
      <c r="X30" s="21">
        <v>3.5475905846380881E-3</v>
      </c>
      <c r="Y30" s="21">
        <v>-5.0105224952163253E-3</v>
      </c>
      <c r="Z30" s="21">
        <v>-7.1426759359617328E-3</v>
      </c>
      <c r="AA30" s="21">
        <v>-5.4982072746703019E-3</v>
      </c>
      <c r="AB30" s="21">
        <v>-2.702550726894448E-3</v>
      </c>
      <c r="AC30" s="21">
        <v>-8.0214466203145478E-3</v>
      </c>
      <c r="AD30" s="21">
        <v>-4.5657457997103704E-3</v>
      </c>
      <c r="AE30" s="21">
        <v>1.9448112351871617E-3</v>
      </c>
      <c r="AF30" s="21">
        <v>3.467725408529178E-3</v>
      </c>
      <c r="AG30" s="21">
        <v>1.0572986508549091E-2</v>
      </c>
      <c r="AH30" s="21">
        <v>6.6073427769988624E-3</v>
      </c>
      <c r="AI30" s="21">
        <v>4.3410628368845674E-3</v>
      </c>
      <c r="AJ30" s="21">
        <v>-1.3513501616778255E-3</v>
      </c>
      <c r="AK30" s="37">
        <v>5.7438885788533723E-3</v>
      </c>
      <c r="AL30" s="37">
        <v>1.5185458257713244E-2</v>
      </c>
      <c r="AM30" s="37">
        <v>7.9493098436664317E-3</v>
      </c>
      <c r="AN30" s="37">
        <v>1.3035311417291112E-2</v>
      </c>
      <c r="AO30" s="37">
        <v>1.3554346887680225E-2</v>
      </c>
      <c r="AP30" s="37">
        <v>7.5763617513358314E-3</v>
      </c>
      <c r="AQ30" s="37">
        <v>4.3780783363302281E-3</v>
      </c>
      <c r="AR30" s="37">
        <v>2.6964258784497115E-3</v>
      </c>
      <c r="AS30" s="37">
        <v>-8.5808646582816606E-3</v>
      </c>
      <c r="AT30" s="37">
        <v>-1.4445444994747091E-3</v>
      </c>
      <c r="AU30" s="37">
        <v>8.3267760374137034E-3</v>
      </c>
      <c r="AV30" s="37">
        <v>1.5016474234473708E-2</v>
      </c>
      <c r="AW30" s="37">
        <v>1.9051306544133426E-2</v>
      </c>
    </row>
    <row r="31" spans="1:49" ht="12.6" customHeight="1">
      <c r="A31" s="133" t="s">
        <v>112</v>
      </c>
      <c r="B31" s="21">
        <v>1.5409887510726868E-2</v>
      </c>
      <c r="C31" s="21">
        <v>-7.4888090661978388E-3</v>
      </c>
      <c r="D31" s="21">
        <v>9.0744669590549169E-3</v>
      </c>
      <c r="E31" s="21">
        <v>5.9235315420830712E-3</v>
      </c>
      <c r="F31" s="21">
        <v>-5.4308083070161153E-3</v>
      </c>
      <c r="G31" s="21">
        <v>1.0128891734207765E-3</v>
      </c>
      <c r="H31" s="21">
        <v>-4.2251866037037837E-3</v>
      </c>
      <c r="I31" s="21">
        <v>-1.6234093807022312E-2</v>
      </c>
      <c r="J31" s="21">
        <v>3.616401756358936E-3</v>
      </c>
      <c r="K31" s="21">
        <v>1.0180374229159697E-2</v>
      </c>
      <c r="L31" s="21">
        <v>-4.8816516522685108E-3</v>
      </c>
      <c r="M31" s="21">
        <v>1.8295430170224693E-2</v>
      </c>
      <c r="N31" s="21">
        <v>4.5607145119401938E-3</v>
      </c>
      <c r="O31" s="21">
        <v>3.2557576550063024E-3</v>
      </c>
      <c r="P31" s="21">
        <v>1.162659619926963E-2</v>
      </c>
      <c r="Q31" s="21">
        <v>5.3017055320110423E-3</v>
      </c>
      <c r="R31" s="21">
        <v>3.3608976342942363E-3</v>
      </c>
      <c r="S31" s="21">
        <v>8.200853858360363E-3</v>
      </c>
      <c r="T31" s="21">
        <v>8.8767557645169914E-3</v>
      </c>
      <c r="U31" s="21">
        <v>8.7383637135717319E-3</v>
      </c>
      <c r="V31" s="21">
        <v>5.492919051627132E-3</v>
      </c>
      <c r="W31" s="21">
        <v>-1.1165417957870809E-2</v>
      </c>
      <c r="X31" s="21">
        <v>4.5937060334870087E-3</v>
      </c>
      <c r="Y31" s="21">
        <v>1.2345226989802268E-3</v>
      </c>
      <c r="Z31" s="21">
        <v>-4.5322968798796968E-3</v>
      </c>
      <c r="AA31" s="21">
        <v>-6.6838926619152972E-3</v>
      </c>
      <c r="AB31" s="21">
        <v>-7.6344462755580959E-3</v>
      </c>
      <c r="AC31" s="21">
        <v>-9.4207611833674234E-3</v>
      </c>
      <c r="AD31" s="21">
        <v>-3.6472995544467677E-3</v>
      </c>
      <c r="AE31" s="21">
        <v>3.8347796372779287E-3</v>
      </c>
      <c r="AF31" s="21">
        <v>-6.0680942901579649E-3</v>
      </c>
      <c r="AG31" s="21">
        <v>-1.0216403868521479E-2</v>
      </c>
      <c r="AH31" s="21">
        <v>2.539703304714154E-2</v>
      </c>
      <c r="AI31" s="21">
        <v>2.633397243425098E-2</v>
      </c>
      <c r="AJ31" s="21">
        <v>2.9180359908125807E-2</v>
      </c>
      <c r="AK31" s="37">
        <v>2.5109328185067829E-2</v>
      </c>
      <c r="AL31" s="37">
        <v>-1.4542096755898286E-3</v>
      </c>
      <c r="AM31" s="37">
        <v>-7.8265505231864801E-3</v>
      </c>
      <c r="AN31" s="37">
        <v>-2.4952662960277287E-3</v>
      </c>
      <c r="AO31" s="37">
        <v>1.3036346369679723E-2</v>
      </c>
      <c r="AP31" s="37">
        <v>2.0735305845761176E-3</v>
      </c>
      <c r="AQ31" s="37">
        <v>-1.0945195840825627E-3</v>
      </c>
      <c r="AR31" s="37">
        <v>-2.7009500829437657E-3</v>
      </c>
      <c r="AS31" s="37">
        <v>-9.5574380755256653E-3</v>
      </c>
      <c r="AT31" s="37">
        <v>1.4293861623893123E-2</v>
      </c>
      <c r="AU31" s="37">
        <v>7.1531437903644838E-3</v>
      </c>
      <c r="AV31" s="37">
        <v>5.3024834118205917E-3</v>
      </c>
      <c r="AW31" s="37">
        <v>3.3198112750565801E-3</v>
      </c>
    </row>
    <row r="32" spans="1:49" ht="12.6" customHeight="1">
      <c r="A32" s="133" t="s">
        <v>113</v>
      </c>
      <c r="B32" s="21">
        <v>6.6162753982259778E-3</v>
      </c>
      <c r="C32" s="21">
        <v>7.7442495071761153E-3</v>
      </c>
      <c r="D32" s="21">
        <v>7.9754798864195998E-3</v>
      </c>
      <c r="E32" s="21">
        <v>1.2998058237465235E-2</v>
      </c>
      <c r="F32" s="21">
        <v>1.347004021517831E-2</v>
      </c>
      <c r="G32" s="21">
        <v>1.4699134736929928E-2</v>
      </c>
      <c r="H32" s="21">
        <v>-7.4658890605618766E-3</v>
      </c>
      <c r="I32" s="21">
        <v>1.7391956076182283E-4</v>
      </c>
      <c r="J32" s="21">
        <v>-6.9167376993990353E-3</v>
      </c>
      <c r="K32" s="21">
        <v>-1.4546759436709245E-2</v>
      </c>
      <c r="L32" s="21">
        <v>-1.2701582473209421E-2</v>
      </c>
      <c r="M32" s="21">
        <v>-1.6910065577670805E-2</v>
      </c>
      <c r="N32" s="21">
        <v>-2.0368988242940662E-2</v>
      </c>
      <c r="O32" s="21">
        <v>1.1856789071963277E-3</v>
      </c>
      <c r="P32" s="21">
        <v>1.041019470288608E-2</v>
      </c>
      <c r="Q32" s="21">
        <v>3.5150501878901128E-3</v>
      </c>
      <c r="R32" s="21">
        <v>8.5796611203863889E-3</v>
      </c>
      <c r="S32" s="21">
        <v>-4.5027939460731302E-3</v>
      </c>
      <c r="T32" s="21">
        <v>1.1453038678672521E-2</v>
      </c>
      <c r="U32" s="21">
        <v>3.3790023536988999E-3</v>
      </c>
      <c r="V32" s="21">
        <v>-1.2942220231231065E-2</v>
      </c>
      <c r="W32" s="21">
        <v>-4.1187777036833639E-3</v>
      </c>
      <c r="X32" s="21">
        <v>-4.8746074040112407E-3</v>
      </c>
      <c r="Y32" s="21">
        <v>5.0614634705449801E-3</v>
      </c>
      <c r="Z32" s="21">
        <v>2.0570731737188017E-2</v>
      </c>
      <c r="AA32" s="21">
        <v>1.9993168111774515E-2</v>
      </c>
      <c r="AB32" s="21">
        <v>-1.8755217592532449E-3</v>
      </c>
      <c r="AC32" s="21">
        <v>-7.793416405890416E-3</v>
      </c>
      <c r="AD32" s="21">
        <v>-7.6671038186004624E-3</v>
      </c>
      <c r="AE32" s="21">
        <v>-5.4927206685763267E-3</v>
      </c>
      <c r="AF32" s="21">
        <v>5.7959824385813681E-3</v>
      </c>
      <c r="AG32" s="21">
        <v>1.4608328205420053E-2</v>
      </c>
      <c r="AH32" s="21">
        <v>6.2802935290699391E-3</v>
      </c>
      <c r="AI32" s="21">
        <v>-1.8919798864088545E-3</v>
      </c>
      <c r="AJ32" s="21">
        <v>-4.2820633136162302E-3</v>
      </c>
      <c r="AK32" s="37">
        <v>-1.6294757126849083E-2</v>
      </c>
      <c r="AL32" s="37">
        <v>-2.9358907100725971E-3</v>
      </c>
      <c r="AM32" s="37">
        <v>2.8578026425016868E-3</v>
      </c>
      <c r="AN32" s="37">
        <v>5.1424475599602471E-3</v>
      </c>
      <c r="AO32" s="37">
        <v>1.5194681861348524E-2</v>
      </c>
      <c r="AP32" s="37">
        <v>1.706675173458809E-2</v>
      </c>
      <c r="AQ32" s="37">
        <v>4.221718395747003E-3</v>
      </c>
      <c r="AR32" s="37">
        <v>1.8006333886291699E-3</v>
      </c>
      <c r="AS32" s="37">
        <v>1.2111534400899999E-2</v>
      </c>
      <c r="AT32" s="37">
        <v>-2.1641903046675675E-3</v>
      </c>
      <c r="AU32" s="37">
        <v>1.1327295672184694E-2</v>
      </c>
      <c r="AV32" s="37">
        <v>9.8720434960957223E-3</v>
      </c>
      <c r="AW32" s="37">
        <v>4.2529890799571863E-3</v>
      </c>
    </row>
    <row r="33" spans="1:69" ht="12.6" customHeight="1">
      <c r="A33" s="133" t="s">
        <v>58</v>
      </c>
      <c r="B33" s="21">
        <v>2.7114040916108612E-2</v>
      </c>
      <c r="C33" s="21">
        <v>4.3988605594674152E-3</v>
      </c>
      <c r="D33" s="21">
        <v>2.6327827659682165E-2</v>
      </c>
      <c r="E33" s="21">
        <v>6.5014370583839777E-4</v>
      </c>
      <c r="F33" s="21">
        <v>7.0607164558911884E-3</v>
      </c>
      <c r="G33" s="21">
        <v>1.3114058393922292E-2</v>
      </c>
      <c r="H33" s="21">
        <v>-1.8819228342001663E-3</v>
      </c>
      <c r="I33" s="21">
        <v>1.8669928539239156E-3</v>
      </c>
      <c r="J33" s="21">
        <v>-5.6551605578516861E-3</v>
      </c>
      <c r="K33" s="21">
        <v>-1.5209444174267742E-2</v>
      </c>
      <c r="L33" s="21">
        <v>-4.3100715100343519E-3</v>
      </c>
      <c r="M33" s="21">
        <v>1.712550429050879E-2</v>
      </c>
      <c r="N33" s="21">
        <v>3.608270609738521E-2</v>
      </c>
      <c r="O33" s="21">
        <v>2.4728738400535064E-2</v>
      </c>
      <c r="P33" s="21">
        <v>1.9616221832484394E-2</v>
      </c>
      <c r="Q33" s="21">
        <v>3.0535564063157921E-2</v>
      </c>
      <c r="R33" s="21">
        <v>-3.7689132225820999E-3</v>
      </c>
      <c r="S33" s="21">
        <v>9.0799207547047848E-3</v>
      </c>
      <c r="T33" s="21">
        <v>1.3679995095993406E-2</v>
      </c>
      <c r="U33" s="21">
        <v>3.4729293053654171E-5</v>
      </c>
      <c r="V33" s="21">
        <v>-3.3681095713983242E-2</v>
      </c>
      <c r="W33" s="21">
        <v>-3.2685835327344766E-2</v>
      </c>
      <c r="X33" s="21">
        <v>-4.0661280571230696E-2</v>
      </c>
      <c r="Y33" s="21">
        <v>-3.6765057037973309E-2</v>
      </c>
      <c r="Z33" s="21">
        <v>4.0590344571784869E-4</v>
      </c>
      <c r="AA33" s="21">
        <v>6.3569257191336808E-3</v>
      </c>
      <c r="AB33" s="21">
        <v>1.2870854582181667E-2</v>
      </c>
      <c r="AC33" s="21">
        <v>3.7570291786116101E-3</v>
      </c>
      <c r="AD33" s="21">
        <v>-2.0275875621019176E-2</v>
      </c>
      <c r="AE33" s="21">
        <v>-1.943798752114614E-2</v>
      </c>
      <c r="AF33" s="21">
        <v>-1.6955969751366297E-2</v>
      </c>
      <c r="AG33" s="21">
        <v>-1.9720531690504046E-2</v>
      </c>
      <c r="AH33" s="21">
        <v>-3.6544198572927623E-3</v>
      </c>
      <c r="AI33" s="21">
        <v>-1.0219585428499062E-2</v>
      </c>
      <c r="AJ33" s="21">
        <v>-1.7483918052717533E-3</v>
      </c>
      <c r="AK33" s="37">
        <v>4.6437307416926817E-3</v>
      </c>
      <c r="AL33" s="37">
        <v>1.4254090573956449E-2</v>
      </c>
      <c r="AM33" s="37">
        <v>8.4103011380561588E-3</v>
      </c>
      <c r="AN33" s="37">
        <v>1.1976103188032128E-2</v>
      </c>
      <c r="AO33" s="37">
        <v>1.8993352326685659E-2</v>
      </c>
      <c r="AP33" s="37">
        <v>2.5520376425552275E-2</v>
      </c>
      <c r="AQ33" s="37">
        <v>3.6431866155890856E-2</v>
      </c>
      <c r="AR33" s="37">
        <v>1.9921580455436575E-2</v>
      </c>
      <c r="AS33" s="37">
        <v>1.5056936987891435E-2</v>
      </c>
      <c r="AT33" s="37">
        <v>2.9866426534593954E-3</v>
      </c>
      <c r="AU33" s="37">
        <v>-1.3936604557939278E-2</v>
      </c>
      <c r="AV33" s="37">
        <v>-9.067812683322728E-3</v>
      </c>
      <c r="AW33" s="37">
        <v>-1.7637758080793885E-2</v>
      </c>
    </row>
    <row r="34" spans="1:69" ht="12.6" customHeight="1">
      <c r="A34" s="133" t="s">
        <v>44</v>
      </c>
      <c r="B34" s="21">
        <v>1.5754697061564002E-2</v>
      </c>
      <c r="C34" s="21">
        <v>1.7229017329431873E-3</v>
      </c>
      <c r="D34" s="21">
        <v>-4.8994205926614614E-3</v>
      </c>
      <c r="E34" s="21">
        <v>5.1751438984735639E-3</v>
      </c>
      <c r="F34" s="21">
        <v>3.7695191961148451E-3</v>
      </c>
      <c r="G34" s="21">
        <v>2.3567582468402787E-3</v>
      </c>
      <c r="H34" s="21">
        <v>4.3435684286119246E-4</v>
      </c>
      <c r="I34" s="21">
        <v>9.1091571050944337E-4</v>
      </c>
      <c r="J34" s="21">
        <v>-9.1381520983904712E-3</v>
      </c>
      <c r="K34" s="21">
        <v>6.9760883439953032E-4</v>
      </c>
      <c r="L34" s="21">
        <v>-2.6149791507212284E-3</v>
      </c>
      <c r="M34" s="21">
        <v>-8.7561786417806788E-3</v>
      </c>
      <c r="N34" s="21">
        <v>1.9113139319362872E-3</v>
      </c>
      <c r="O34" s="21">
        <v>8.5930797700383716E-3</v>
      </c>
      <c r="P34" s="21">
        <v>3.2550973951356249E-3</v>
      </c>
      <c r="Q34" s="21">
        <v>9.5291227469296216E-3</v>
      </c>
      <c r="R34" s="21">
        <v>1.7035522639198208E-3</v>
      </c>
      <c r="S34" s="21">
        <v>3.1308678523296889E-3</v>
      </c>
      <c r="T34" s="21">
        <v>5.3087550792996364E-3</v>
      </c>
      <c r="U34" s="21">
        <v>-6.421762006469117E-3</v>
      </c>
      <c r="V34" s="21">
        <v>-7.2226898329375618E-3</v>
      </c>
      <c r="W34" s="21">
        <v>-1.7039187227866466E-2</v>
      </c>
      <c r="X34" s="21">
        <v>-1.3362994796059961E-2</v>
      </c>
      <c r="Y34" s="21">
        <v>4.1182594742254636E-3</v>
      </c>
      <c r="Z34" s="21">
        <v>1.2184976498715371E-2</v>
      </c>
      <c r="AA34" s="21">
        <v>6.1082587547550068E-3</v>
      </c>
      <c r="AB34" s="21">
        <v>2.8392354307514665E-3</v>
      </c>
      <c r="AC34" s="21">
        <v>-2.0867709659477718E-3</v>
      </c>
      <c r="AD34" s="21">
        <v>-1.9882866064906381E-2</v>
      </c>
      <c r="AE34" s="21">
        <v>-1.2390261600313878E-2</v>
      </c>
      <c r="AF34" s="21">
        <v>-2.899691918363046E-3</v>
      </c>
      <c r="AG34" s="21">
        <v>2.107483433579545E-4</v>
      </c>
      <c r="AH34" s="21">
        <v>9.3043141113692725E-3</v>
      </c>
      <c r="AI34" s="21">
        <v>1.2878486416090875E-2</v>
      </c>
      <c r="AJ34" s="21">
        <v>9.8767410188035695E-3</v>
      </c>
      <c r="AK34" s="37">
        <v>3.7325516297862476E-3</v>
      </c>
      <c r="AL34" s="37">
        <v>-9.2215148593466408E-3</v>
      </c>
      <c r="AM34" s="37">
        <v>-3.5720386889304583E-3</v>
      </c>
      <c r="AN34" s="37">
        <v>2.7504162973706133E-3</v>
      </c>
      <c r="AO34" s="37">
        <v>7.77000777000777E-3</v>
      </c>
      <c r="AP34" s="37">
        <v>1.5072972326341817E-2</v>
      </c>
      <c r="AQ34" s="37">
        <v>1.0397936048784312E-2</v>
      </c>
      <c r="AR34" s="37">
        <v>7.9301764439752755E-3</v>
      </c>
      <c r="AS34" s="37">
        <v>8.5723399467550494E-4</v>
      </c>
      <c r="AT34" s="37">
        <v>1.0804442443343837E-2</v>
      </c>
      <c r="AU34" s="37">
        <v>5.2089674114765023E-3</v>
      </c>
      <c r="AV34" s="37">
        <v>-1.8201786950877222E-3</v>
      </c>
      <c r="AW34" s="37">
        <v>-8.7541666080478055E-3</v>
      </c>
      <c r="BJ34" s="37"/>
      <c r="BK34" s="37"/>
      <c r="BL34" s="37"/>
      <c r="BM34" s="37"/>
      <c r="BN34" s="37"/>
      <c r="BO34" s="37"/>
      <c r="BP34" s="37"/>
      <c r="BQ34" s="37"/>
    </row>
    <row r="35" spans="1:69" ht="12.6" customHeight="1">
      <c r="A35" s="133" t="s">
        <v>60</v>
      </c>
      <c r="B35" s="21">
        <v>-3.5062094776135352E-3</v>
      </c>
      <c r="C35" s="21">
        <v>-2.5292126973277405E-2</v>
      </c>
      <c r="D35" s="21">
        <v>5.8154272381276691E-2</v>
      </c>
      <c r="E35" s="21">
        <v>-9.9380485286526491E-3</v>
      </c>
      <c r="F35" s="21">
        <v>1.8454858486125263E-2</v>
      </c>
      <c r="G35" s="21">
        <v>1.2440310268719453E-2</v>
      </c>
      <c r="H35" s="21">
        <v>-8.2240550127304791E-3</v>
      </c>
      <c r="I35" s="21">
        <v>-1.9890248109224172E-3</v>
      </c>
      <c r="J35" s="21">
        <v>-3.1902053621952948E-3</v>
      </c>
      <c r="K35" s="21">
        <v>1.1758070303953084E-2</v>
      </c>
      <c r="L35" s="21">
        <v>-1.0695693411556356E-2</v>
      </c>
      <c r="M35" s="21">
        <v>3.4952589432824803E-2</v>
      </c>
      <c r="N35" s="21">
        <v>1.7099925365118802E-2</v>
      </c>
      <c r="O35" s="21">
        <v>6.1439725191082565E-3</v>
      </c>
      <c r="P35" s="21">
        <v>2.2583822034868375E-2</v>
      </c>
      <c r="Q35" s="21">
        <v>3.2705326333834439E-2</v>
      </c>
      <c r="R35" s="21">
        <v>4.238828611657185E-3</v>
      </c>
      <c r="S35" s="21">
        <v>3.0100769506720703E-2</v>
      </c>
      <c r="T35" s="21">
        <v>1.9699999076300159E-3</v>
      </c>
      <c r="U35" s="21">
        <v>-7.1510771605961905E-3</v>
      </c>
      <c r="V35" s="21">
        <v>4.4004598722926981E-2</v>
      </c>
      <c r="W35" s="21">
        <v>-1.6686933668065818E-3</v>
      </c>
      <c r="X35" s="21">
        <v>1.5763571451057327E-2</v>
      </c>
      <c r="Y35" s="21">
        <v>2.2297820044636991E-2</v>
      </c>
      <c r="Z35" s="21">
        <v>3.2624489449572219E-2</v>
      </c>
      <c r="AA35" s="21">
        <v>2.4430453701050611E-2</v>
      </c>
      <c r="AB35" s="21">
        <v>2.0354774664884671E-2</v>
      </c>
      <c r="AC35" s="21">
        <v>4.1634446530280774E-3</v>
      </c>
      <c r="AD35" s="21">
        <v>-8.1556317842206696E-2</v>
      </c>
      <c r="AE35" s="21">
        <v>-5.3560354537822541E-2</v>
      </c>
      <c r="AF35" s="21">
        <v>-1.1873430573637361E-2</v>
      </c>
      <c r="AG35" s="21">
        <v>-8.25208703106268E-4</v>
      </c>
      <c r="AH35" s="21">
        <v>2.8735779282520298E-2</v>
      </c>
      <c r="AI35" s="21">
        <v>2.5728032413269215E-2</v>
      </c>
      <c r="AJ35" s="21">
        <v>4.9256053124347721E-3</v>
      </c>
      <c r="AK35" s="37">
        <v>-6.8121063497738376E-3</v>
      </c>
      <c r="AL35" s="37">
        <v>3.6826685855263219E-2</v>
      </c>
      <c r="AM35" s="37">
        <v>2.086736756801762E-2</v>
      </c>
      <c r="AN35" s="37">
        <v>1.027482340934124E-2</v>
      </c>
      <c r="AO35" s="37">
        <v>2.3396356729690083E-2</v>
      </c>
      <c r="AP35" s="37">
        <v>1.4594465268362762E-2</v>
      </c>
      <c r="AQ35" s="37">
        <v>3.1662887968102661E-2</v>
      </c>
      <c r="AR35" s="37">
        <v>3.3641230583622429E-2</v>
      </c>
      <c r="AS35" s="37">
        <v>3.4081240593268572E-2</v>
      </c>
      <c r="AT35" s="37">
        <v>-1.6878283055680725E-2</v>
      </c>
      <c r="AU35" s="37">
        <v>-1.9737955608343936E-2</v>
      </c>
      <c r="AV35" s="37">
        <v>-1.0319001754017178E-2</v>
      </c>
      <c r="AW35" s="37">
        <v>-6.4552542547675326E-5</v>
      </c>
      <c r="BJ35" s="37"/>
      <c r="BK35" s="37"/>
      <c r="BL35" s="37"/>
      <c r="BM35" s="37"/>
      <c r="BN35" s="37"/>
      <c r="BO35" s="37"/>
      <c r="BP35" s="37"/>
      <c r="BQ35" s="37"/>
    </row>
    <row r="36" spans="1:69" s="24" customFormat="1" ht="12.6" customHeight="1">
      <c r="A36" s="134" t="s">
        <v>114</v>
      </c>
      <c r="B36" s="58">
        <v>4.5989458125979543E-2</v>
      </c>
      <c r="C36" s="58">
        <v>-2.3172852142264461E-2</v>
      </c>
      <c r="D36" s="58">
        <v>8.8728939532700474E-2</v>
      </c>
      <c r="E36" s="58">
        <v>9.4969139845429672E-3</v>
      </c>
      <c r="F36" s="58">
        <v>2.7115053067108562E-2</v>
      </c>
      <c r="G36" s="58">
        <v>5.8003093981969227E-2</v>
      </c>
      <c r="H36" s="58">
        <v>-2.7019781080669325E-2</v>
      </c>
      <c r="I36" s="58">
        <v>-1.011135656296515E-2</v>
      </c>
      <c r="J36" s="58">
        <v>-1.7220662287707487E-2</v>
      </c>
      <c r="K36" s="58">
        <v>-2.3594719825798707E-2</v>
      </c>
      <c r="L36" s="58">
        <v>-3.4996780396230207E-2</v>
      </c>
      <c r="M36" s="58">
        <v>4.5094132667159524E-2</v>
      </c>
      <c r="N36" s="58">
        <v>5.4175927175450729E-2</v>
      </c>
      <c r="O36" s="58">
        <v>5.5158807641709433E-2</v>
      </c>
      <c r="P36" s="58">
        <v>7.7560450872497341E-2</v>
      </c>
      <c r="Q36" s="58">
        <v>9.3847073248455301E-2</v>
      </c>
      <c r="R36" s="58">
        <v>1.6912594865803748E-2</v>
      </c>
      <c r="S36" s="58">
        <v>5.3778210129307003E-2</v>
      </c>
      <c r="T36" s="58">
        <v>4.5885210977249201E-2</v>
      </c>
      <c r="U36" s="58">
        <v>2.1121724593549229E-3</v>
      </c>
      <c r="V36" s="58">
        <v>2.8995753005880091E-3</v>
      </c>
      <c r="W36" s="58">
        <v>-6.5179461028517724E-2</v>
      </c>
      <c r="X36" s="58">
        <v>-3.4992400326426858E-2</v>
      </c>
      <c r="Y36" s="58">
        <v>-9.0643097975413971E-3</v>
      </c>
      <c r="Z36" s="58">
        <v>5.4110253523443133E-2</v>
      </c>
      <c r="AA36" s="58">
        <v>4.4705845910805141E-2</v>
      </c>
      <c r="AB36" s="58">
        <v>2.3852345916112128E-2</v>
      </c>
      <c r="AC36" s="58">
        <v>-1.940107990397489E-2</v>
      </c>
      <c r="AD36" s="58">
        <v>-0.13759948054389093</v>
      </c>
      <c r="AE36" s="58">
        <v>-8.5098358511818475E-2</v>
      </c>
      <c r="AF36" s="58">
        <v>-2.8528376589197067E-2</v>
      </c>
      <c r="AG36" s="58">
        <v>-5.3700812048046945E-3</v>
      </c>
      <c r="AH36" s="58">
        <v>7.2675082733980143E-2</v>
      </c>
      <c r="AI36" s="58">
        <v>5.7166371233223635E-2</v>
      </c>
      <c r="AJ36" s="58">
        <v>3.6595618808329212E-2</v>
      </c>
      <c r="AK36" s="52">
        <v>1.6122635658777095E-2</v>
      </c>
      <c r="AL36" s="52">
        <v>5.2655505614791272E-2</v>
      </c>
      <c r="AM36" s="52">
        <v>2.8687050436911408E-2</v>
      </c>
      <c r="AN36" s="52">
        <v>4.0683835575967615E-2</v>
      </c>
      <c r="AO36" s="52">
        <v>9.1945091945091942E-2</v>
      </c>
      <c r="AP36" s="52">
        <v>8.1904458090756693E-2</v>
      </c>
      <c r="AQ36" s="52">
        <v>8.5997967320772431E-2</v>
      </c>
      <c r="AR36" s="52">
        <v>6.3289850701251746E-2</v>
      </c>
      <c r="AS36" s="52">
        <v>4.3968643242929539E-2</v>
      </c>
      <c r="AT36" s="52">
        <v>7.5979288608734813E-3</v>
      </c>
      <c r="AU36" s="52">
        <v>-1.6583772548435973E-3</v>
      </c>
      <c r="AV36" s="52">
        <v>8.9840080099624665E-3</v>
      </c>
      <c r="AW36" s="52">
        <v>1.6762966775289077E-4</v>
      </c>
    </row>
    <row r="37" spans="1:69" s="24" customFormat="1" ht="12.6" customHeight="1">
      <c r="A37" s="134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2"/>
      <c r="AL37" s="52"/>
      <c r="AM37" s="52"/>
    </row>
    <row r="38" spans="1:69" ht="12.6" customHeight="1">
      <c r="A38" s="29" t="s">
        <v>115</v>
      </c>
    </row>
    <row r="39" spans="1:69" ht="12.6" customHeight="1">
      <c r="A39" s="23" t="s">
        <v>116</v>
      </c>
      <c r="B39" s="21">
        <v>0.10197891087678745</v>
      </c>
      <c r="C39" s="21">
        <v>7.9223540709239204E-2</v>
      </c>
      <c r="D39" s="21">
        <v>9.7376981105958826E-2</v>
      </c>
      <c r="E39" s="21">
        <v>0.11323616698542494</v>
      </c>
      <c r="F39" s="21">
        <v>0.11600471883602048</v>
      </c>
      <c r="G39" s="21">
        <v>8.5420109317401627E-2</v>
      </c>
      <c r="H39" s="21">
        <v>5.5625630676084725E-2</v>
      </c>
      <c r="I39" s="21">
        <v>2.9028436018957438E-2</v>
      </c>
      <c r="J39" s="21">
        <v>2.3490721165139838E-2</v>
      </c>
      <c r="K39" s="21">
        <v>3.9934418550181539E-2</v>
      </c>
      <c r="L39" s="21">
        <v>5.6631855657784724E-2</v>
      </c>
      <c r="M39" s="21">
        <v>8.5664939550949892E-2</v>
      </c>
      <c r="N39" s="21">
        <v>0.10064264402111545</v>
      </c>
      <c r="O39" s="21">
        <v>8.8513513513513553E-2</v>
      </c>
      <c r="P39" s="21">
        <v>8.0973864836086262E-2</v>
      </c>
      <c r="Q39" s="21">
        <v>0.10181355392936697</v>
      </c>
      <c r="R39" s="21">
        <v>4.093076842873522E-2</v>
      </c>
      <c r="S39" s="21">
        <v>6.1038692323608368E-2</v>
      </c>
      <c r="T39" s="21">
        <v>7.9401611047180687E-2</v>
      </c>
      <c r="U39" s="21">
        <v>7.8352103186062116E-2</v>
      </c>
      <c r="V39" s="21">
        <v>0.15978467415503883</v>
      </c>
      <c r="W39" s="21">
        <v>0.13219383775351035</v>
      </c>
      <c r="X39" s="21">
        <v>0.13045163791432457</v>
      </c>
      <c r="Y39" s="21">
        <v>0.10927546192984017</v>
      </c>
      <c r="Z39" s="21">
        <v>8.7937701251633582E-2</v>
      </c>
      <c r="AA39" s="21">
        <v>8.6224506492544428E-2</v>
      </c>
      <c r="AB39" s="21">
        <v>8.8048696844992946E-2</v>
      </c>
      <c r="AC39" s="21">
        <v>6.8703014907686821E-2</v>
      </c>
      <c r="AD39" s="21">
        <v>4.3819957132650744E-2</v>
      </c>
      <c r="AE39" s="21">
        <v>5.4784745897090481E-2</v>
      </c>
      <c r="AF39" s="21">
        <v>5.2005358127807044E-2</v>
      </c>
      <c r="AG39" s="21">
        <v>8.2900384007228434E-2</v>
      </c>
      <c r="AH39" s="21">
        <v>0.10282150733896089</v>
      </c>
      <c r="AI39" s="21">
        <v>0.16088973241130478</v>
      </c>
      <c r="AJ39" s="21">
        <v>0.17829720620178269</v>
      </c>
      <c r="AK39" s="21">
        <v>0.21695994993742174</v>
      </c>
      <c r="AL39" s="21">
        <v>0.26252486035445832</v>
      </c>
      <c r="AM39" s="37">
        <v>0.22374665066353505</v>
      </c>
      <c r="AN39" s="37">
        <v>0.27725067358715783</v>
      </c>
      <c r="AO39" s="37">
        <v>0.27720225401001164</v>
      </c>
      <c r="AP39" s="37">
        <v>0.24738684827014024</v>
      </c>
      <c r="AQ39" s="37">
        <v>0.30417113070192592</v>
      </c>
      <c r="AR39" s="37">
        <v>0.23404923256855636</v>
      </c>
      <c r="AS39" s="37">
        <v>0.19531180101995171</v>
      </c>
      <c r="AT39" s="37">
        <v>0.14809300696238581</v>
      </c>
      <c r="AU39" s="37">
        <v>0.11189581727453435</v>
      </c>
      <c r="AV39" s="37">
        <v>9.4504044191445091E-2</v>
      </c>
      <c r="AW39" s="37">
        <v>7.7020958083832358E-2</v>
      </c>
    </row>
    <row r="40" spans="1:69" ht="12.6" customHeight="1">
      <c r="A40" s="23" t="s">
        <v>117</v>
      </c>
      <c r="B40" s="36"/>
      <c r="C40" s="36"/>
      <c r="D40" s="36"/>
      <c r="E40" s="36"/>
      <c r="F40" s="21">
        <v>0.16487455197132617</v>
      </c>
      <c r="G40" s="21">
        <v>0.11728083459532224</v>
      </c>
      <c r="H40" s="21">
        <v>8.0237489397794626E-2</v>
      </c>
      <c r="I40" s="21">
        <v>2.2993688007213908E-2</v>
      </c>
      <c r="J40" s="21">
        <v>2.1076923076923215E-2</v>
      </c>
      <c r="K40" s="21">
        <v>2.5903614457831292E-2</v>
      </c>
      <c r="L40" s="21">
        <v>2.8894472361809198E-2</v>
      </c>
      <c r="M40" s="21">
        <v>2.8353165858674867E-2</v>
      </c>
      <c r="N40" s="21">
        <v>3.1791472050625158E-2</v>
      </c>
      <c r="O40" s="21">
        <v>2.7598355842630484E-2</v>
      </c>
      <c r="P40" s="21">
        <v>5.4487179487179294E-2</v>
      </c>
      <c r="Q40" s="21">
        <v>7.6714285714285735E-2</v>
      </c>
      <c r="R40" s="21">
        <v>3.0811915887850594E-2</v>
      </c>
      <c r="S40" s="21">
        <v>3.585714285714281E-2</v>
      </c>
      <c r="T40" s="21">
        <v>6.0509480387899828E-2</v>
      </c>
      <c r="U40" s="21">
        <v>7.0147273450975156E-2</v>
      </c>
      <c r="V40" s="21">
        <v>0.17271709873919816</v>
      </c>
      <c r="W40" s="21">
        <v>0.16240104813129208</v>
      </c>
      <c r="X40" s="21">
        <v>0.15052968039022474</v>
      </c>
      <c r="Y40" s="21">
        <v>0.12199437122630385</v>
      </c>
      <c r="Z40" s="21">
        <v>0.10795570540008037</v>
      </c>
      <c r="AA40" s="21">
        <v>0.11940696939101181</v>
      </c>
      <c r="AB40" s="21">
        <v>0.11743772241992878</v>
      </c>
      <c r="AC40" s="21">
        <v>0.10048211702747167</v>
      </c>
      <c r="AD40" s="21">
        <v>3.1085196180939967E-2</v>
      </c>
      <c r="AE40" s="21">
        <v>5.3100158982511969E-2</v>
      </c>
      <c r="AF40" s="21">
        <v>5.4140127388535131E-2</v>
      </c>
      <c r="AG40" s="21">
        <v>7.2497238678582043E-2</v>
      </c>
      <c r="AH40" s="21">
        <v>0.12794755207782593</v>
      </c>
      <c r="AI40" s="21">
        <v>0.16767310789049916</v>
      </c>
      <c r="AJ40" s="21">
        <v>0.16558610271903307</v>
      </c>
      <c r="AK40" s="21">
        <v>0.20335174609119</v>
      </c>
      <c r="AL40" s="21">
        <v>0.26830411549639077</v>
      </c>
      <c r="AM40" s="37">
        <v>0.23702809860368901</v>
      </c>
      <c r="AN40" s="37">
        <v>0.34470683680266689</v>
      </c>
      <c r="AO40" s="37">
        <v>0.38597992686532345</v>
      </c>
      <c r="AP40" s="37">
        <v>0.32951437652450277</v>
      </c>
      <c r="AQ40" s="37">
        <v>0.41234671125975475</v>
      </c>
      <c r="AR40" s="37">
        <v>0.30062965818555631</v>
      </c>
      <c r="AS40" s="37">
        <v>0.25148759402716969</v>
      </c>
      <c r="AT40" s="37">
        <v>0.24826263412464544</v>
      </c>
      <c r="AU40" s="37">
        <v>0.16219141588554531</v>
      </c>
      <c r="AV40" s="37">
        <v>0.14215580694561081</v>
      </c>
      <c r="AW40" s="37">
        <v>0.11339373822553145</v>
      </c>
    </row>
    <row r="41" spans="1:69" ht="12.6" customHeight="1">
      <c r="A41" s="23" t="s">
        <v>118</v>
      </c>
      <c r="B41" s="21">
        <v>-1.6425936943406882E-2</v>
      </c>
      <c r="C41" s="21">
        <v>-5.0623175677624754E-2</v>
      </c>
      <c r="D41" s="21">
        <v>-3.902733739810027E-2</v>
      </c>
      <c r="E41" s="21">
        <v>-3.9094483389554568E-3</v>
      </c>
      <c r="F41" s="21">
        <v>2.1474588403722183E-2</v>
      </c>
      <c r="G41" s="21">
        <v>1.1453113815318661E-2</v>
      </c>
      <c r="H41" s="21">
        <v>1.436781609195581E-3</v>
      </c>
      <c r="I41" s="21">
        <v>9.7087378640776656E-3</v>
      </c>
      <c r="J41" s="21">
        <v>6.3069376313946712E-3</v>
      </c>
      <c r="K41" s="21">
        <v>2.3354564755838414E-2</v>
      </c>
      <c r="L41" s="21">
        <v>5.7388809182209455E-2</v>
      </c>
      <c r="M41" s="21">
        <v>7.4175824175824356E-2</v>
      </c>
      <c r="N41" s="21">
        <v>7.3816155988857934E-2</v>
      </c>
      <c r="O41" s="21">
        <v>6.2240663900414939E-2</v>
      </c>
      <c r="P41" s="21">
        <v>1.8317503392130119E-2</v>
      </c>
      <c r="Q41" s="21">
        <v>4.1560102301790192E-2</v>
      </c>
      <c r="R41" s="21">
        <v>-3.5724971879407152E-2</v>
      </c>
      <c r="S41" s="21">
        <v>-9.0445806013663699E-3</v>
      </c>
      <c r="T41" s="21">
        <v>8.4222187858653541E-3</v>
      </c>
      <c r="U41" s="21">
        <v>-6.971882199988122E-3</v>
      </c>
      <c r="V41" s="21">
        <v>7.5791470336287414E-2</v>
      </c>
      <c r="W41" s="21">
        <v>4.0010864307866045E-2</v>
      </c>
      <c r="X41" s="21">
        <v>2.7743383621816164E-2</v>
      </c>
      <c r="Y41" s="21">
        <v>4.5032038540754327E-2</v>
      </c>
      <c r="Z41" s="21">
        <v>2.0488083207137242E-2</v>
      </c>
      <c r="AA41" s="21">
        <v>4.5703767182419641E-2</v>
      </c>
      <c r="AB41" s="21">
        <v>6.3266462791244482E-2</v>
      </c>
      <c r="AC41" s="21">
        <v>3.0834284736128259E-2</v>
      </c>
      <c r="AD41" s="21">
        <v>2.146934991425975E-2</v>
      </c>
      <c r="AE41" s="21">
        <v>-7.0492857156470023E-3</v>
      </c>
      <c r="AF41" s="21">
        <v>-3.4876176018787453E-2</v>
      </c>
      <c r="AG41" s="21">
        <v>-2.5036348781661721E-2</v>
      </c>
      <c r="AH41" s="21">
        <v>-4.6177360024850844E-2</v>
      </c>
      <c r="AI41" s="21">
        <v>-6.3139709394810506E-4</v>
      </c>
      <c r="AJ41" s="21">
        <v>2.5581282412090456E-2</v>
      </c>
      <c r="AK41" s="21">
        <v>6.7522532989185535E-2</v>
      </c>
      <c r="AL41" s="21">
        <v>0.12670482099722302</v>
      </c>
      <c r="AM41" s="37">
        <v>0.10536598245741646</v>
      </c>
      <c r="AN41" s="37">
        <v>0.16193146458910967</v>
      </c>
      <c r="AO41" s="37">
        <v>0.17031509282010004</v>
      </c>
      <c r="AP41" s="37">
        <v>0.16105876348247761</v>
      </c>
      <c r="AQ41" s="37">
        <v>0.23650315580199299</v>
      </c>
      <c r="AR41" s="37">
        <v>0.16287678810444106</v>
      </c>
      <c r="AS41" s="37">
        <v>0.10775660705598189</v>
      </c>
      <c r="AT41" s="37">
        <v>4.60358414696318E-2</v>
      </c>
      <c r="AU41" s="37">
        <v>1.4919761758273253E-2</v>
      </c>
      <c r="AV41" s="37">
        <v>-2.008888233412387E-3</v>
      </c>
      <c r="AW41" s="37">
        <v>-2.0938729506222775E-2</v>
      </c>
    </row>
    <row r="42" spans="1:69" ht="12.6" customHeight="1">
      <c r="A42" s="23" t="s">
        <v>119</v>
      </c>
      <c r="B42" s="21">
        <v>6.1254974798394812E-2</v>
      </c>
      <c r="C42" s="21">
        <v>7.809833876304606E-2</v>
      </c>
      <c r="D42" s="21">
        <v>0.12713411774394179</v>
      </c>
      <c r="E42" s="21">
        <v>0.10460453425707583</v>
      </c>
      <c r="F42" s="21">
        <v>7.0190187965094797E-2</v>
      </c>
      <c r="G42" s="21">
        <v>5.3327965577986802E-2</v>
      </c>
      <c r="H42" s="21">
        <v>-2.0767672324618625E-2</v>
      </c>
      <c r="I42" s="21">
        <v>-0.13116439913611411</v>
      </c>
      <c r="J42" s="21">
        <v>-0.10854694462057812</v>
      </c>
      <c r="K42" s="21">
        <v>-9.1420824173149007E-2</v>
      </c>
      <c r="L42" s="21">
        <v>-0.10822848235163129</v>
      </c>
      <c r="M42" s="21">
        <v>-2.2681606139298593E-2</v>
      </c>
      <c r="N42" s="21">
        <v>4.4033667334669291E-2</v>
      </c>
      <c r="O42" s="21">
        <v>6.3607546672052928E-2</v>
      </c>
      <c r="P42" s="21">
        <v>8.6985474674324603E-2</v>
      </c>
      <c r="Q42" s="21">
        <v>0.1379167122089846</v>
      </c>
      <c r="R42" s="21">
        <v>0.15912283072487998</v>
      </c>
      <c r="S42" s="21">
        <v>0.11154797153797258</v>
      </c>
      <c r="T42" s="21">
        <v>0.14723586071750105</v>
      </c>
      <c r="U42" s="21">
        <v>0.15445498904983301</v>
      </c>
      <c r="V42" s="21">
        <v>0.1129670861525498</v>
      </c>
      <c r="W42" s="21">
        <v>0.18258745757215999</v>
      </c>
      <c r="X42" s="21">
        <v>0.18985359408214775</v>
      </c>
      <c r="Y42" s="21">
        <v>0.14410756481512288</v>
      </c>
      <c r="Z42" s="21">
        <v>0.19720402137177051</v>
      </c>
      <c r="AA42" s="21">
        <v>9.4408991135935816E-2</v>
      </c>
      <c r="AB42" s="21">
        <v>8.7965753296576077E-2</v>
      </c>
      <c r="AC42" s="21">
        <v>3.601099572388522E-2</v>
      </c>
      <c r="AD42" s="21">
        <v>-3.8849932755652739E-2</v>
      </c>
      <c r="AE42" s="21">
        <v>3.9107623922413737E-2</v>
      </c>
      <c r="AF42" s="21">
        <v>8.1784875665041223E-2</v>
      </c>
      <c r="AG42" s="21">
        <v>0.15324814438880296</v>
      </c>
      <c r="AH42" s="21">
        <v>0.23153720695279167</v>
      </c>
      <c r="AI42" s="21">
        <v>0.1585593573522539</v>
      </c>
      <c r="AJ42" s="21">
        <v>0.10894199045100739</v>
      </c>
      <c r="AK42" s="21">
        <v>0.12422127742457767</v>
      </c>
      <c r="AL42" s="21">
        <v>7.7102870463750639E-2</v>
      </c>
      <c r="AM42" s="37">
        <v>0.13208201608612691</v>
      </c>
      <c r="AN42" s="37">
        <v>0.23463417160969779</v>
      </c>
      <c r="AO42" s="37">
        <v>0.24965349214943156</v>
      </c>
      <c r="AP42" s="37">
        <v>0.25986171042370687</v>
      </c>
      <c r="AQ42" s="37">
        <v>0.24003261514133234</v>
      </c>
      <c r="AR42" s="37">
        <v>0.16816896165565942</v>
      </c>
      <c r="AS42" s="37">
        <v>0.14451694243341939</v>
      </c>
      <c r="AT42" s="37">
        <v>0.16269543242725737</v>
      </c>
      <c r="AU42" s="37">
        <v>0.17612549963536073</v>
      </c>
      <c r="AV42" s="37">
        <v>0.13536374428452591</v>
      </c>
      <c r="AW42" s="37">
        <v>0.14053074739435778</v>
      </c>
    </row>
    <row r="43" spans="1:69" ht="12.6" customHeight="1">
      <c r="AT43" s="37"/>
      <c r="AU43" s="37"/>
      <c r="AV43" s="37"/>
      <c r="AW43" s="37"/>
    </row>
    <row r="44" spans="1:69" ht="12.6" hidden="1" customHeight="1">
      <c r="A44" s="29" t="s">
        <v>120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69" ht="12.6" hidden="1" customHeight="1">
      <c r="A45" s="24" t="s">
        <v>121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>
        <v>-9.1725580480702673E-3</v>
      </c>
      <c r="O45" s="58">
        <v>-2.1514977108341937E-2</v>
      </c>
      <c r="P45" s="58">
        <v>4.1631662245018575E-3</v>
      </c>
      <c r="Q45" s="58">
        <v>-1.8706013675709676E-2</v>
      </c>
      <c r="R45" s="58">
        <v>-4.3196966777401258E-3</v>
      </c>
      <c r="S45" s="58">
        <v>1.4842343547109671E-2</v>
      </c>
      <c r="T45" s="58">
        <v>1.6170560761306296E-2</v>
      </c>
      <c r="U45" s="58">
        <v>6.2029895826811954E-2</v>
      </c>
      <c r="V45" s="58">
        <v>6.5374687998388081E-2</v>
      </c>
      <c r="W45" s="58">
        <v>9.7081525233902122E-2</v>
      </c>
      <c r="X45" s="58">
        <v>0.12266216034314259</v>
      </c>
      <c r="Y45" s="58">
        <v>0.11577455583225693</v>
      </c>
      <c r="Z45" s="58">
        <v>7.1321093265737767E-2</v>
      </c>
      <c r="AA45" s="58">
        <v>-6.9351431411512898E-4</v>
      </c>
      <c r="AB45" s="58">
        <v>-4.2176429726220044E-2</v>
      </c>
      <c r="AC45" s="58">
        <v>-4.6910084033864541E-2</v>
      </c>
      <c r="AD45" s="58">
        <v>2.8487965199770038E-2</v>
      </c>
      <c r="AE45" s="58">
        <v>7.8444620735061976E-2</v>
      </c>
      <c r="AF45" s="58">
        <v>9.8936983843190163E-2</v>
      </c>
      <c r="AG45" s="58">
        <v>6.980787564265567E-2</v>
      </c>
      <c r="AH45" s="58">
        <v>-7.9044388849592861E-3</v>
      </c>
      <c r="AI45" s="58">
        <v>-2.3407694105798571E-2</v>
      </c>
      <c r="AJ45" s="52">
        <v>-2.5010446295884892E-2</v>
      </c>
      <c r="AK45" s="37"/>
      <c r="AL45" s="37"/>
    </row>
    <row r="46" spans="1:69" ht="12.6" hidden="1" customHeight="1">
      <c r="A46" s="31" t="s">
        <v>47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>
        <v>-1.8944129044017877E-2</v>
      </c>
      <c r="O46" s="21">
        <v>-5.3340205134457697E-2</v>
      </c>
      <c r="P46" s="21">
        <v>2.4209299158939102E-2</v>
      </c>
      <c r="Q46" s="21">
        <v>-2.2620432776931154E-2</v>
      </c>
      <c r="R46" s="21">
        <v>-5.2473888869011276E-3</v>
      </c>
      <c r="S46" s="21">
        <v>6.0365276973447735E-2</v>
      </c>
      <c r="T46" s="21">
        <v>4.4357405797179394E-2</v>
      </c>
      <c r="U46" s="21">
        <v>0.12372609217760977</v>
      </c>
      <c r="V46" s="21">
        <v>0.10523008114330179</v>
      </c>
      <c r="W46" s="21">
        <v>9.9431853621154698E-2</v>
      </c>
      <c r="X46" s="21">
        <v>0.10914634816849533</v>
      </c>
      <c r="Y46" s="21">
        <v>0.16558167093213294</v>
      </c>
      <c r="Z46" s="21">
        <v>0.20437937108964266</v>
      </c>
      <c r="AA46" s="21">
        <v>0.25992629107209941</v>
      </c>
      <c r="AB46" s="21">
        <v>0.25648879313943529</v>
      </c>
      <c r="AC46" s="21">
        <v>0.16733327224392336</v>
      </c>
      <c r="AD46" s="21">
        <v>7.8312390915630248E-2</v>
      </c>
      <c r="AE46" s="21">
        <v>-4.0471456031188846E-2</v>
      </c>
      <c r="AF46" s="21">
        <v>-7.4954425450431739E-2</v>
      </c>
      <c r="AG46" s="21">
        <v>-0.11174234677740169</v>
      </c>
      <c r="AH46" s="21">
        <v>-6.357342272565214E-2</v>
      </c>
      <c r="AI46" s="21">
        <v>2.8623154526955519E-2</v>
      </c>
      <c r="AJ46" s="37">
        <v>4.7658496950308438E-2</v>
      </c>
      <c r="AK46" s="37"/>
      <c r="AL46" s="37"/>
    </row>
    <row r="47" spans="1:69" ht="12.6" hidden="1" customHeight="1">
      <c r="A47" s="31" t="s">
        <v>42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>
        <v>-0.44056104944625163</v>
      </c>
      <c r="O47" s="21">
        <v>-0.56255796761642496</v>
      </c>
      <c r="P47" s="21">
        <v>-0.56720615651141226</v>
      </c>
      <c r="Q47" s="21">
        <v>-0.5286526213271785</v>
      </c>
      <c r="R47" s="21">
        <v>-0.35758810243116368</v>
      </c>
      <c r="S47" s="21">
        <v>-0.20313246587622957</v>
      </c>
      <c r="T47" s="21">
        <v>-5.6705128517793413E-2</v>
      </c>
      <c r="U47" s="21">
        <v>9.9237753296233411E-2</v>
      </c>
      <c r="V47" s="21">
        <v>0.15994899810628205</v>
      </c>
      <c r="W47" s="21">
        <v>0.17465701346311158</v>
      </c>
      <c r="X47" s="21">
        <v>2.3205017287160068E-3</v>
      </c>
      <c r="Y47" s="21">
        <v>-0.16617453238990476</v>
      </c>
      <c r="Z47" s="21">
        <v>-0.2760938792290627</v>
      </c>
      <c r="AA47" s="21">
        <v>-0.33229538417234095</v>
      </c>
      <c r="AB47" s="21">
        <v>-0.19867419659604224</v>
      </c>
      <c r="AC47" s="21">
        <v>0.16328367414146872</v>
      </c>
      <c r="AD47" s="21">
        <v>1.382777066655692</v>
      </c>
      <c r="AE47" s="21">
        <v>2.4800291167105089</v>
      </c>
      <c r="AF47" s="21">
        <v>3.388751788800052</v>
      </c>
      <c r="AG47" s="21">
        <v>3.2711001845987564</v>
      </c>
      <c r="AH47" s="21">
        <v>0.99091650198530568</v>
      </c>
      <c r="AI47" s="21">
        <v>0.36729072298147614</v>
      </c>
      <c r="AJ47" s="37">
        <v>2.6157478564891923E-2</v>
      </c>
      <c r="AK47" s="37"/>
      <c r="AL47" s="37"/>
    </row>
    <row r="48" spans="1:69" ht="12.6" hidden="1" customHeight="1">
      <c r="A48" s="31" t="s">
        <v>112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>
        <v>-8.8701713921316427E-2</v>
      </c>
      <c r="O48" s="21">
        <v>-6.8165343731376726E-3</v>
      </c>
      <c r="P48" s="21">
        <v>-2.1765649661598108E-2</v>
      </c>
      <c r="Q48" s="21">
        <v>7.6087549283947675E-2</v>
      </c>
      <c r="R48" s="21">
        <v>5.7775250443594439E-2</v>
      </c>
      <c r="S48" s="21">
        <v>7.3137352723966487E-2</v>
      </c>
      <c r="T48" s="21">
        <v>7.1869762520742286E-2</v>
      </c>
      <c r="U48" s="21">
        <v>9.6535069804290385E-2</v>
      </c>
      <c r="V48" s="21">
        <v>0.10595018459952787</v>
      </c>
      <c r="W48" s="21">
        <v>0.13044402249532694</v>
      </c>
      <c r="X48" s="21">
        <v>0.1743236344379453</v>
      </c>
      <c r="Y48" s="21">
        <v>0.12978405568504758</v>
      </c>
      <c r="Z48" s="21">
        <v>0.10146216224280713</v>
      </c>
      <c r="AA48" s="21">
        <v>2.4694667746366639E-2</v>
      </c>
      <c r="AB48" s="21">
        <v>-1.607179104655343E-2</v>
      </c>
      <c r="AC48" s="21">
        <v>4.0742263715272786E-2</v>
      </c>
      <c r="AD48" s="21">
        <v>0.11940158239473786</v>
      </c>
      <c r="AE48" s="21">
        <v>0.15581209931412299</v>
      </c>
      <c r="AF48" s="21">
        <v>0.19822856794308108</v>
      </c>
      <c r="AG48" s="21">
        <v>8.2745360882720442E-2</v>
      </c>
      <c r="AH48" s="21">
        <v>-7.5120109884696862E-2</v>
      </c>
      <c r="AI48" s="21">
        <v>-0.13163424284231651</v>
      </c>
      <c r="AJ48" s="37">
        <v>-0.20088902702799849</v>
      </c>
      <c r="AK48" s="37"/>
      <c r="AL48" s="37"/>
    </row>
    <row r="49" spans="1:49" ht="12.6" hidden="1" customHeight="1">
      <c r="A49" s="31" t="s">
        <v>113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>
        <v>0.21875195006161374</v>
      </c>
      <c r="O49" s="21">
        <v>7.3814464103758359E-2</v>
      </c>
      <c r="P49" s="21">
        <v>4.7008449767819593E-2</v>
      </c>
      <c r="Q49" s="21">
        <v>4.5316091096949673E-3</v>
      </c>
      <c r="R49" s="21">
        <v>-8.1715703137718587E-2</v>
      </c>
      <c r="S49" s="21">
        <v>-4.4106940311061438E-2</v>
      </c>
      <c r="T49" s="21">
        <v>-2.9100180801559294E-2</v>
      </c>
      <c r="U49" s="21">
        <v>-5.8292267346350624E-2</v>
      </c>
      <c r="V49" s="21">
        <v>2.7476271155280507E-2</v>
      </c>
      <c r="W49" s="21">
        <v>8.9948866411420969E-2</v>
      </c>
      <c r="X49" s="21">
        <v>0.21910160060857953</v>
      </c>
      <c r="Y49" s="21">
        <v>0.28876297997532663</v>
      </c>
      <c r="Z49" s="21">
        <v>0.12766918927111659</v>
      </c>
      <c r="AA49" s="21">
        <v>-2.4031593523872963E-2</v>
      </c>
      <c r="AB49" s="21">
        <v>-7.6578098239939774E-2</v>
      </c>
      <c r="AC49" s="21">
        <v>-0.1412606983695357</v>
      </c>
      <c r="AD49" s="21">
        <v>-4.8203531153283241E-2</v>
      </c>
      <c r="AE49" s="21">
        <v>-4.7647494109562816E-2</v>
      </c>
      <c r="AF49" s="21">
        <v>-0.12283792967185936</v>
      </c>
      <c r="AG49" s="21">
        <v>-0.24715930231060257</v>
      </c>
      <c r="AH49" s="21">
        <v>-0.3016365915043161</v>
      </c>
      <c r="AI49" s="21">
        <v>-0.23130857850337772</v>
      </c>
      <c r="AJ49" s="37">
        <v>-0.12072905828201463</v>
      </c>
      <c r="AK49" s="37"/>
      <c r="AL49" s="37"/>
    </row>
    <row r="50" spans="1:49" ht="12.6" hidden="1" customHeight="1">
      <c r="A50" s="31" t="s">
        <v>58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>
        <v>-2.0803458175294054E-2</v>
      </c>
      <c r="O50" s="21">
        <v>-7.4366782416012023E-2</v>
      </c>
      <c r="P50" s="21">
        <v>-5.2549106581035288E-2</v>
      </c>
      <c r="Q50" s="21">
        <v>-8.6791023003319645E-2</v>
      </c>
      <c r="R50" s="21">
        <v>-4.9226062061331621E-2</v>
      </c>
      <c r="S50" s="21">
        <v>-3.4647529663727084E-2</v>
      </c>
      <c r="T50" s="21">
        <v>-4.186105882471558E-2</v>
      </c>
      <c r="U50" s="21">
        <v>-2.6897228993583933E-2</v>
      </c>
      <c r="V50" s="21">
        <v>3.7546208374976908E-2</v>
      </c>
      <c r="W50" s="21">
        <v>0.1375379725160597</v>
      </c>
      <c r="X50" s="21">
        <v>0.28439285560387018</v>
      </c>
      <c r="Y50" s="21">
        <v>0.4128814686986122</v>
      </c>
      <c r="Z50" s="21">
        <v>0.27619365286571607</v>
      </c>
      <c r="AA50" s="21">
        <v>0.10586781372126386</v>
      </c>
      <c r="AB50" s="21">
        <v>-5.8525064849794139E-2</v>
      </c>
      <c r="AC50" s="21">
        <v>-0.16000982435059086</v>
      </c>
      <c r="AD50" s="21">
        <v>-9.6835669316284623E-2</v>
      </c>
      <c r="AE50" s="21">
        <v>-2.0034746901860245E-3</v>
      </c>
      <c r="AF50" s="21">
        <v>0.1110326776577566</v>
      </c>
      <c r="AG50" s="21">
        <v>0.21870749032326464</v>
      </c>
      <c r="AH50" s="21">
        <v>0.18600483813851731</v>
      </c>
      <c r="AI50" s="21">
        <v>0.19719078601189377</v>
      </c>
      <c r="AJ50" s="37">
        <v>0.1761478126381868</v>
      </c>
      <c r="AK50" s="37"/>
      <c r="AL50" s="37"/>
    </row>
    <row r="51" spans="1:49" ht="12.6" hidden="1" customHeight="1">
      <c r="A51" s="31" t="s">
        <v>122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>
        <v>0.11717756854020678</v>
      </c>
      <c r="O51" s="21">
        <v>8.3102168571881352E-2</v>
      </c>
      <c r="P51" s="21">
        <v>3.6084566529962725E-2</v>
      </c>
      <c r="Q51" s="21">
        <v>-8.4007866347609705E-2</v>
      </c>
      <c r="R51" s="21">
        <v>-8.7618229191227859E-2</v>
      </c>
      <c r="S51" s="21">
        <v>-5.2656409804679005E-2</v>
      </c>
      <c r="T51" s="21">
        <v>1.422356695203697E-2</v>
      </c>
      <c r="U51" s="21">
        <v>0.1300989405986448</v>
      </c>
      <c r="V51" s="21">
        <v>0.19630344769324926</v>
      </c>
      <c r="W51" s="21">
        <v>0.29751378823875196</v>
      </c>
      <c r="X51" s="21">
        <v>0.38161771502689823</v>
      </c>
      <c r="Y51" s="21">
        <v>0.21894382935326684</v>
      </c>
      <c r="Z51" s="21">
        <v>4.3099866005378296E-2</v>
      </c>
      <c r="AA51" s="21">
        <v>-0.12384368446592386</v>
      </c>
      <c r="AB51" s="21">
        <v>-0.25042482648710596</v>
      </c>
      <c r="AC51" s="21">
        <v>-0.24894225257135982</v>
      </c>
      <c r="AD51" s="21">
        <v>-5.6816607649738393E-2</v>
      </c>
      <c r="AE51" s="21">
        <v>9.8592408094518191E-2</v>
      </c>
      <c r="AF51" s="21">
        <v>0.14337279244151224</v>
      </c>
      <c r="AG51" s="21">
        <v>9.5038732379448376E-2</v>
      </c>
      <c r="AH51" s="21">
        <v>-0.12562743447655511</v>
      </c>
      <c r="AI51" s="21">
        <v>-0.23681437709126019</v>
      </c>
      <c r="AJ51" s="37">
        <v>-0.21310641005394171</v>
      </c>
      <c r="AK51" s="37"/>
      <c r="AL51" s="37"/>
    </row>
    <row r="52" spans="1:49" ht="12.6" hidden="1" customHeight="1">
      <c r="A52" s="31" t="s">
        <v>60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>
        <v>-1.0903497733643075E-2</v>
      </c>
      <c r="O52" s="21">
        <v>1.0091274455393817E-2</v>
      </c>
      <c r="P52" s="21">
        <v>-7.5668089583221798E-3</v>
      </c>
      <c r="Q52" s="21">
        <v>5.8649649214461697E-3</v>
      </c>
      <c r="R52" s="21">
        <v>2.5228781200903105E-2</v>
      </c>
      <c r="S52" s="21">
        <v>-3.2158679010786395E-3</v>
      </c>
      <c r="T52" s="21">
        <v>1.1626335453097436E-2</v>
      </c>
      <c r="U52" s="21">
        <v>2.1178449720484993E-2</v>
      </c>
      <c r="V52" s="21">
        <v>-1.3907238237439223E-2</v>
      </c>
      <c r="W52" s="21">
        <v>1.601020968916389E-2</v>
      </c>
      <c r="X52" s="21">
        <v>5.7956419809834792E-4</v>
      </c>
      <c r="Y52" s="21">
        <v>-2.2271260518498148E-2</v>
      </c>
      <c r="Z52" s="21">
        <v>-2.3772659614850977E-2</v>
      </c>
      <c r="AA52" s="21">
        <v>-6.5714638825661198E-2</v>
      </c>
      <c r="AB52" s="21">
        <v>-7.4452616960353768E-2</v>
      </c>
      <c r="AC52" s="21">
        <v>-6.9276927199247273E-2</v>
      </c>
      <c r="AD52" s="21">
        <v>1.0273320465626679E-2</v>
      </c>
      <c r="AE52" s="21">
        <v>8.2822686234075293E-2</v>
      </c>
      <c r="AF52" s="21">
        <v>0.12219106816330982</v>
      </c>
      <c r="AG52" s="21">
        <v>0.15487005591238279</v>
      </c>
      <c r="AH52" s="21">
        <v>8.2770255992336894E-2</v>
      </c>
      <c r="AI52" s="21">
        <v>3.2742210709971964E-2</v>
      </c>
      <c r="AJ52" s="37">
        <v>1.6408542506483936E-2</v>
      </c>
      <c r="AK52" s="37"/>
      <c r="AL52" s="37"/>
    </row>
    <row r="54" spans="1:49" ht="12.6" customHeight="1">
      <c r="A54" s="29" t="s">
        <v>123</v>
      </c>
    </row>
    <row r="55" spans="1:49" ht="12.6" customHeight="1">
      <c r="A55" s="59" t="s">
        <v>124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2">
        <v>8.0919313173757196E-2</v>
      </c>
      <c r="O55" s="52">
        <v>0.1069654945126777</v>
      </c>
      <c r="P55" s="52">
        <v>8.4405554114114129E-2</v>
      </c>
      <c r="Q55" s="52">
        <v>0.11393527739988737</v>
      </c>
      <c r="R55" s="52">
        <v>8.2366995609762739E-2</v>
      </c>
      <c r="S55" s="52">
        <v>5.5180357060758377E-2</v>
      </c>
      <c r="T55" s="52">
        <v>5.3601115539896639E-2</v>
      </c>
      <c r="U55" s="52">
        <v>2.9705618666190274E-3</v>
      </c>
      <c r="V55" s="52">
        <v>2.7723311130798716E-2</v>
      </c>
      <c r="W55" s="52">
        <v>1.4119852424248788E-2</v>
      </c>
      <c r="X55" s="52">
        <v>1.9231726339151182E-3</v>
      </c>
      <c r="Y55" s="52">
        <v>1.47311371282708E-2</v>
      </c>
      <c r="Z55" s="52">
        <v>3.9873062105523202E-2</v>
      </c>
      <c r="AA55" s="52">
        <v>0.10341529121479025</v>
      </c>
      <c r="AB55" s="52">
        <v>0.14084065213573288</v>
      </c>
      <c r="AC55" s="52">
        <v>0.13576779714248707</v>
      </c>
      <c r="AD55" s="52">
        <v>4.1429263114501048E-2</v>
      </c>
      <c r="AE55" s="52">
        <v>-1.3986216762730794E-2</v>
      </c>
      <c r="AF55" s="52">
        <v>-4.018502384267867E-2</v>
      </c>
      <c r="AG55" s="52">
        <v>-1.0390058636232238E-2</v>
      </c>
      <c r="AH55" s="52">
        <v>8.184361248740854E-2</v>
      </c>
      <c r="AI55" s="52">
        <v>0.12588599067959122</v>
      </c>
      <c r="AJ55" s="52">
        <v>0.15948108609380793</v>
      </c>
      <c r="AK55" s="52">
        <v>0.16517629957563779</v>
      </c>
      <c r="AL55" s="52">
        <v>0.19094720302771767</v>
      </c>
      <c r="AM55" s="52">
        <v>0.22112126708310512</v>
      </c>
      <c r="AN55" s="52">
        <v>0.26101463947919484</v>
      </c>
      <c r="AO55" s="52">
        <v>0.30974104691001397</v>
      </c>
      <c r="AP55" s="52">
        <v>0.29049014041985904</v>
      </c>
      <c r="AQ55" s="52">
        <v>0.30232453471712534</v>
      </c>
      <c r="AR55" s="52">
        <v>0.27585989461155158</v>
      </c>
      <c r="AS55" s="52">
        <v>0.23069688152275261</v>
      </c>
      <c r="AT55" s="52">
        <v>0.20843740434845273</v>
      </c>
      <c r="AU55" s="52">
        <v>0.14512607228745758</v>
      </c>
      <c r="AV55" s="52">
        <v>0.10627026713191602</v>
      </c>
      <c r="AW55" s="52">
        <v>6.5175802318891696E-2</v>
      </c>
    </row>
    <row r="56" spans="1:49" ht="12.6" customHeight="1">
      <c r="A56" s="13" t="s">
        <v>125</v>
      </c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37">
        <v>7.100451802839039E-2</v>
      </c>
      <c r="O56" s="37">
        <v>8.3149157238512836E-2</v>
      </c>
      <c r="P56" s="37">
        <v>8.892011469066409E-2</v>
      </c>
      <c r="Q56" s="37">
        <v>9.309798886699E-2</v>
      </c>
      <c r="R56" s="37">
        <v>7.7691498494731781E-2</v>
      </c>
      <c r="S56" s="37">
        <v>7.0841706424416312E-2</v>
      </c>
      <c r="T56" s="37">
        <v>7.063843639691457E-2</v>
      </c>
      <c r="U56" s="37">
        <v>6.5184721336564305E-2</v>
      </c>
      <c r="V56" s="37">
        <v>9.4910401944644701E-2</v>
      </c>
      <c r="W56" s="37">
        <v>0.11257215446757435</v>
      </c>
      <c r="X56" s="37">
        <v>0.1248212334870463</v>
      </c>
      <c r="Y56" s="37">
        <v>0.13221118381845731</v>
      </c>
      <c r="Z56" s="37">
        <v>0.11403794575247971</v>
      </c>
      <c r="AA56" s="37">
        <v>0.10265005691591941</v>
      </c>
      <c r="AB56" s="37">
        <v>9.2724066542115235E-2</v>
      </c>
      <c r="AC56" s="37">
        <v>8.2488834335576119E-2</v>
      </c>
      <c r="AD56" s="37">
        <v>7.1097463720129137E-2</v>
      </c>
      <c r="AE56" s="37">
        <v>6.3361260502860256E-2</v>
      </c>
      <c r="AF56" s="37">
        <v>5.4776174945849736E-2</v>
      </c>
      <c r="AG56" s="37">
        <v>5.8692509085225344E-2</v>
      </c>
      <c r="AH56" s="37">
        <v>7.3529980283759191E-2</v>
      </c>
      <c r="AI56" s="37">
        <v>0.10020938483547912</v>
      </c>
      <c r="AJ56" s="37">
        <v>0.13137276066685494</v>
      </c>
      <c r="AK56" s="37">
        <v>0.16596982615435726</v>
      </c>
      <c r="AL56" s="37">
        <v>0.20613118945586809</v>
      </c>
      <c r="AM56" s="37">
        <v>0.22128335670166888</v>
      </c>
      <c r="AN56" s="37">
        <v>0.24549882454602134</v>
      </c>
      <c r="AO56" s="37">
        <v>0.26077804575081875</v>
      </c>
      <c r="AP56" s="37">
        <v>0.25673997151111039</v>
      </c>
      <c r="AQ56" s="37">
        <v>0.276699998597423</v>
      </c>
      <c r="AR56" s="37">
        <v>0.26512772107247973</v>
      </c>
      <c r="AS56" s="37">
        <v>0.24288181821605687</v>
      </c>
      <c r="AT56" s="37">
        <v>0.21618831101022168</v>
      </c>
      <c r="AU56" s="37">
        <v>0.1691133536076857</v>
      </c>
      <c r="AV56" s="37">
        <v>0.1357776379750095</v>
      </c>
      <c r="AW56" s="37">
        <v>0.10647406373156924</v>
      </c>
    </row>
    <row r="57" spans="1:49" ht="12.6" customHeight="1">
      <c r="A57" s="13" t="s">
        <v>126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37">
        <v>3.0331058613240789E-2</v>
      </c>
      <c r="O57" s="37">
        <v>5.7493632662468062E-2</v>
      </c>
      <c r="P57" s="37">
        <v>6.2102252784287021E-2</v>
      </c>
      <c r="Q57" s="37">
        <v>7.6505897945600393E-2</v>
      </c>
      <c r="R57" s="37">
        <v>6.1972213698771976E-2</v>
      </c>
      <c r="S57" s="37">
        <v>4.5794272841526006E-2</v>
      </c>
      <c r="T57" s="37">
        <v>4.5660975486986159E-2</v>
      </c>
      <c r="U57" s="37">
        <v>1.4518339302706726E-2</v>
      </c>
      <c r="V57" s="37">
        <v>1.5417677760469787E-2</v>
      </c>
      <c r="W57" s="37">
        <v>-1.5348544041993943E-2</v>
      </c>
      <c r="X57" s="37">
        <v>-4.1792367733838494E-2</v>
      </c>
      <c r="Y57" s="37">
        <v>-5.3552138586521116E-2</v>
      </c>
      <c r="Z57" s="37">
        <v>-4.802927089007062E-2</v>
      </c>
      <c r="AA57" s="37">
        <v>-2.0936554991291646E-2</v>
      </c>
      <c r="AB57" s="37">
        <v>5.2123663019586967E-4</v>
      </c>
      <c r="AC57" s="37">
        <v>1.3981517126874039E-3</v>
      </c>
      <c r="AD57" s="37">
        <v>-2.9162272858280349E-2</v>
      </c>
      <c r="AE57" s="37">
        <v>-5.0826332689651199E-2</v>
      </c>
      <c r="AF57" s="37">
        <v>-6.3349269483649329E-2</v>
      </c>
      <c r="AG57" s="37">
        <v>-4.995306269410902E-2</v>
      </c>
      <c r="AH57" s="37">
        <v>-9.5719923367683282E-3</v>
      </c>
      <c r="AI57" s="37">
        <v>2.1335940130342911E-2</v>
      </c>
      <c r="AJ57" s="37">
        <v>4.3162382336229849E-2</v>
      </c>
      <c r="AK57" s="37">
        <v>4.9612319686663922E-2</v>
      </c>
      <c r="AL57" s="37">
        <v>6.0339368226310634E-2</v>
      </c>
      <c r="AM57" s="37">
        <v>7.1639721434369932E-2</v>
      </c>
      <c r="AN57" s="37">
        <v>8.7947343131761724E-2</v>
      </c>
      <c r="AO57" s="37">
        <v>0.11593907929749295</v>
      </c>
      <c r="AP57" s="37">
        <v>0.10308465678257288</v>
      </c>
      <c r="AQ57" s="37">
        <v>9.1207506580300426E-2</v>
      </c>
      <c r="AR57" s="37">
        <v>6.8700747384155353E-2</v>
      </c>
      <c r="AS57" s="37">
        <v>4.0914517255205597E-2</v>
      </c>
      <c r="AT57" s="37">
        <v>3.4370540428151804E-2</v>
      </c>
      <c r="AU57" s="37">
        <v>2.9238280007154571E-2</v>
      </c>
      <c r="AV57" s="37">
        <v>2.8913749249118745E-2</v>
      </c>
      <c r="AW57" s="37">
        <v>2.8573194770146287E-2</v>
      </c>
    </row>
    <row r="58" spans="1:49" ht="12.6" customHeight="1">
      <c r="A58" s="13" t="s">
        <v>127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37">
        <v>-2.0453218101875979E-2</v>
      </c>
      <c r="O58" s="37">
        <v>-3.357522170918744E-2</v>
      </c>
      <c r="P58" s="37">
        <v>-6.2374558324076117E-2</v>
      </c>
      <c r="Q58" s="37">
        <v>-5.3360877207992805E-2</v>
      </c>
      <c r="R58" s="37">
        <v>-5.4270512489799159E-2</v>
      </c>
      <c r="S58" s="37">
        <v>-5.7773832456340123E-2</v>
      </c>
      <c r="T58" s="37">
        <v>-5.8885443524254684E-2</v>
      </c>
      <c r="U58" s="37">
        <v>-7.1881657632443113E-2</v>
      </c>
      <c r="V58" s="37">
        <v>-7.5614965409831814E-2</v>
      </c>
      <c r="W58" s="37">
        <v>-7.4282292951788328E-2</v>
      </c>
      <c r="X58" s="37">
        <v>-7.0410329212050579E-2</v>
      </c>
      <c r="Y58" s="37">
        <v>-5.3050427669881529E-2</v>
      </c>
      <c r="Z58" s="37">
        <v>-1.9479339432319977E-2</v>
      </c>
      <c r="AA58" s="37">
        <v>2.2093104090004704E-2</v>
      </c>
      <c r="AB58" s="37">
        <v>4.3489705134529232E-2</v>
      </c>
      <c r="AC58" s="37">
        <v>4.775402997934463E-2</v>
      </c>
      <c r="AD58" s="37">
        <v>1.5073501576384136E-3</v>
      </c>
      <c r="AE58" s="37">
        <v>-2.3085692221099099E-2</v>
      </c>
      <c r="AF58" s="37">
        <v>-2.8484946413082496E-2</v>
      </c>
      <c r="AG58" s="37">
        <v>-1.6104108609814434E-2</v>
      </c>
      <c r="AH58" s="37">
        <v>1.7483545943777799E-2</v>
      </c>
      <c r="AI58" s="37">
        <v>1.9601644956906803E-3</v>
      </c>
      <c r="AJ58" s="37">
        <v>-1.7560008115327392E-2</v>
      </c>
      <c r="AK58" s="37">
        <v>-4.7915683612387482E-2</v>
      </c>
      <c r="AL58" s="37">
        <v>-6.8778328094428021E-2</v>
      </c>
      <c r="AM58" s="37">
        <v>-6.6974413815347383E-2</v>
      </c>
      <c r="AN58" s="37">
        <v>-6.9387395363101914E-2</v>
      </c>
      <c r="AO58" s="37">
        <v>-6.9092961090590196E-2</v>
      </c>
      <c r="AP58" s="37">
        <v>-6.910559812776787E-2</v>
      </c>
      <c r="AQ58" s="37">
        <v>-6.5190710254618131E-2</v>
      </c>
      <c r="AR58" s="37">
        <v>-5.6346617494300907E-2</v>
      </c>
      <c r="AS58" s="37">
        <v>-4.8724745235958454E-2</v>
      </c>
      <c r="AT58" s="37">
        <v>-3.9389805453543689E-2</v>
      </c>
      <c r="AU58" s="37">
        <v>-4.8342331739764391E-2</v>
      </c>
      <c r="AV58" s="37">
        <v>-5.3351053866898333E-2</v>
      </c>
      <c r="AW58" s="37">
        <v>-6.4066803471253403E-2</v>
      </c>
    </row>
    <row r="59" spans="1:49" ht="12.6" customHeight="1">
      <c r="A59" s="13" t="s">
        <v>128</v>
      </c>
      <c r="T59" s="37">
        <v>1.4842343547109671E-2</v>
      </c>
      <c r="U59" s="37">
        <v>1.6170560761306296E-2</v>
      </c>
      <c r="V59" s="37">
        <v>6.2029895826811954E-2</v>
      </c>
      <c r="W59" s="37">
        <v>6.5374687998387859E-2</v>
      </c>
      <c r="X59" s="37">
        <v>9.7081525233902122E-2</v>
      </c>
      <c r="Y59" s="37">
        <v>0.12266216034314259</v>
      </c>
      <c r="Z59" s="37">
        <v>0.11577455583225693</v>
      </c>
      <c r="AA59" s="37">
        <v>7.1321104634077592E-2</v>
      </c>
      <c r="AB59" s="37">
        <v>-6.9350855955396806E-4</v>
      </c>
      <c r="AC59" s="37">
        <v>-4.2176420687409566E-2</v>
      </c>
      <c r="AD59" s="37">
        <v>-4.6910074285675729E-2</v>
      </c>
      <c r="AE59" s="37">
        <v>2.8487960336857965E-2</v>
      </c>
      <c r="AF59" s="37">
        <v>7.8444617831850749E-2</v>
      </c>
      <c r="AG59" s="37">
        <v>9.89369609888755E-2</v>
      </c>
      <c r="AH59" s="37">
        <v>6.9807832161731698E-2</v>
      </c>
      <c r="AI59" s="37">
        <v>-7.6846894575959279E-3</v>
      </c>
      <c r="AJ59" s="37">
        <v>-2.2805689081017433E-2</v>
      </c>
      <c r="AK59" s="37">
        <v>-2.4242159500546645E-2</v>
      </c>
      <c r="AL59" s="37">
        <v>6.8103563298405057E-4</v>
      </c>
      <c r="AM59" s="37">
        <v>1.2749504251362787E-2</v>
      </c>
      <c r="AN59" s="52">
        <v>1.3273834706950538E-4</v>
      </c>
      <c r="AO59" s="37">
        <v>-1.230423061510344E-2</v>
      </c>
      <c r="AP59" s="37">
        <v>-3.7383726557788322E-2</v>
      </c>
      <c r="AQ59" s="37">
        <v>-2.5922172507557573E-2</v>
      </c>
      <c r="AR59" s="37">
        <v>-1.967599890550209E-2</v>
      </c>
      <c r="AS59" s="37">
        <v>-8.4117179201242953E-3</v>
      </c>
      <c r="AT59" s="37">
        <v>9.9008430721201357E-3</v>
      </c>
      <c r="AU59" s="37">
        <v>6.413991021692933E-3</v>
      </c>
      <c r="AV59" s="37">
        <v>2.0947284234226204E-2</v>
      </c>
      <c r="AW59" s="37">
        <v>2.6672840913995799E-2</v>
      </c>
    </row>
    <row r="60" spans="1:49" ht="12.6" customHeight="1">
      <c r="K60" s="27"/>
      <c r="O60" s="27"/>
      <c r="AU60" s="37"/>
      <c r="AV60" s="37"/>
      <c r="AW60" s="37"/>
    </row>
    <row r="61" spans="1:49" ht="12.6" customHeight="1">
      <c r="K61" s="27"/>
      <c r="O61" s="27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</row>
    <row r="62" spans="1:49" ht="12.6" customHeight="1">
      <c r="K62" s="27"/>
      <c r="O62" s="27"/>
    </row>
    <row r="63" spans="1:49" ht="12.6" customHeight="1">
      <c r="K63" s="27"/>
      <c r="O63" s="27"/>
    </row>
    <row r="64" spans="1:49" ht="12.6" customHeight="1">
      <c r="K64" s="27"/>
      <c r="O64" s="27"/>
    </row>
    <row r="65" s="27" customFormat="1" ht="12.6" customHeight="1"/>
    <row r="66" s="27" customFormat="1" ht="12.6" customHeight="1"/>
    <row r="67" s="27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1:E11"/>
  <sheetViews>
    <sheetView workbookViewId="0">
      <selection activeCell="C20" sqref="C20"/>
    </sheetView>
  </sheetViews>
  <sheetFormatPr defaultRowHeight="15"/>
  <cols>
    <col min="1" max="1" width="47.140625" customWidth="1"/>
    <col min="2" max="2" width="9.140625" customWidth="1"/>
  </cols>
  <sheetData>
    <row r="1" spans="1:5">
      <c r="A1" s="379"/>
      <c r="B1" s="379"/>
      <c r="C1" s="379"/>
      <c r="D1" s="379"/>
      <c r="E1" s="379"/>
    </row>
    <row r="2" spans="1:5" ht="15.75">
      <c r="A2" s="380" t="s">
        <v>129</v>
      </c>
      <c r="B2" s="381" t="s">
        <v>420</v>
      </c>
      <c r="C2" s="382" t="s">
        <v>488</v>
      </c>
      <c r="D2" s="382" t="s">
        <v>483</v>
      </c>
      <c r="E2" s="383" t="s">
        <v>489</v>
      </c>
    </row>
    <row r="3" spans="1:5" ht="15.75">
      <c r="A3" s="514" t="s">
        <v>90</v>
      </c>
      <c r="B3" s="365">
        <v>2132.1019999999999</v>
      </c>
      <c r="C3" s="366">
        <v>2297.9750009506597</v>
      </c>
      <c r="D3" s="366">
        <v>2352.7809999999999</v>
      </c>
      <c r="E3" s="367">
        <v>2352.7809985710001</v>
      </c>
    </row>
    <row r="4" spans="1:5" ht="15.75">
      <c r="A4" s="342" t="s">
        <v>131</v>
      </c>
      <c r="B4" s="368">
        <v>1293.579</v>
      </c>
      <c r="C4" s="369">
        <v>1428.7736328814196</v>
      </c>
      <c r="D4" s="369">
        <v>1474.2850000000001</v>
      </c>
      <c r="E4" s="370">
        <v>1466.3236973330002</v>
      </c>
    </row>
    <row r="5" spans="1:5" ht="15.75">
      <c r="A5" s="509" t="s">
        <v>111</v>
      </c>
      <c r="B5" s="371">
        <v>1188.44</v>
      </c>
      <c r="C5" s="372">
        <v>1353.3884797060998</v>
      </c>
      <c r="D5" s="372">
        <v>1393.6690000000001</v>
      </c>
      <c r="E5" s="373">
        <v>1383.6419906470003</v>
      </c>
    </row>
    <row r="6" spans="1:5" ht="15.75">
      <c r="A6" s="510" t="s">
        <v>91</v>
      </c>
      <c r="B6" s="371">
        <v>1177.3330000000001</v>
      </c>
      <c r="C6" s="372">
        <v>1351.5270222247098</v>
      </c>
      <c r="D6" s="372">
        <v>1391.7170000000001</v>
      </c>
      <c r="E6" s="373">
        <v>1382.4414876410003</v>
      </c>
    </row>
    <row r="7" spans="1:5" ht="31.5">
      <c r="A7" s="511" t="s">
        <v>132</v>
      </c>
      <c r="B7" s="371">
        <v>11.106999999999999</v>
      </c>
      <c r="C7" s="372">
        <v>1.8614574813899998</v>
      </c>
      <c r="D7" s="372">
        <v>1.952</v>
      </c>
      <c r="E7" s="373">
        <v>1.2005030059999999</v>
      </c>
    </row>
    <row r="8" spans="1:5" ht="15.75">
      <c r="A8" s="512" t="s">
        <v>93</v>
      </c>
      <c r="B8" s="371">
        <v>105.139</v>
      </c>
      <c r="C8" s="372">
        <v>75.385153175320013</v>
      </c>
      <c r="D8" s="372">
        <v>80.617000000000004</v>
      </c>
      <c r="E8" s="373">
        <v>82.681706685999998</v>
      </c>
    </row>
    <row r="9" spans="1:5" ht="15.75">
      <c r="A9" s="343" t="s">
        <v>97</v>
      </c>
      <c r="B9" s="368">
        <v>838.52300000000002</v>
      </c>
      <c r="C9" s="369">
        <v>869.20136806924017</v>
      </c>
      <c r="D9" s="369">
        <v>878.49599999999998</v>
      </c>
      <c r="E9" s="370">
        <v>886.45730123800013</v>
      </c>
    </row>
    <row r="10" spans="1:5" ht="15.75">
      <c r="A10" s="512" t="s">
        <v>94</v>
      </c>
      <c r="B10" s="371">
        <v>58.018000000000001</v>
      </c>
      <c r="C10" s="372">
        <v>10.92338827519</v>
      </c>
      <c r="D10" s="372">
        <v>26.655999999999999</v>
      </c>
      <c r="E10" s="373">
        <v>31.407512573999998</v>
      </c>
    </row>
    <row r="11" spans="1:5" ht="15.75">
      <c r="A11" s="513" t="s">
        <v>95</v>
      </c>
      <c r="B11" s="374">
        <v>780.55</v>
      </c>
      <c r="C11" s="375">
        <v>858.27797979405011</v>
      </c>
      <c r="D11" s="375">
        <v>851.83900000000006</v>
      </c>
      <c r="E11" s="376">
        <v>855.04978866400006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 codeName="Sheet10">
    <tabColor theme="4"/>
  </sheetPr>
  <dimension ref="A1:BC73"/>
  <sheetViews>
    <sheetView showGridLines="0" zoomScale="110" workbookViewId="0">
      <pane xSplit="1" ySplit="3" topLeftCell="AW4" activePane="bottomRight" state="frozen"/>
      <selection pane="topRight" activeCell="B1" sqref="B1"/>
      <selection pane="bottomLeft" activeCell="A4" sqref="A4"/>
      <selection pane="bottomRight" activeCell="BG16" sqref="BG16"/>
    </sheetView>
  </sheetViews>
  <sheetFormatPr defaultColWidth="9.42578125" defaultRowHeight="15"/>
  <cols>
    <col min="1" max="1" width="28.42578125" style="319" bestFit="1" customWidth="1"/>
    <col min="2" max="19" width="9.42578125" style="319" bestFit="1" customWidth="1"/>
    <col min="20" max="20" width="9.42578125" style="319" customWidth="1"/>
    <col min="21" max="21" width="10.42578125" style="319" customWidth="1"/>
    <col min="22" max="22" width="14.42578125" style="319" bestFit="1" customWidth="1"/>
    <col min="23" max="23" width="11.42578125" style="319" customWidth="1"/>
    <col min="24" max="24" width="10.42578125" style="319" customWidth="1"/>
    <col min="25" max="25" width="12" style="319" bestFit="1" customWidth="1"/>
    <col min="26" max="30" width="9.42578125" style="319" bestFit="1" customWidth="1"/>
    <col min="31" max="16384" width="9.42578125" style="319"/>
  </cols>
  <sheetData>
    <row r="1" spans="1:55">
      <c r="A1" s="443" t="s">
        <v>133</v>
      </c>
      <c r="B1" s="316">
        <v>2013</v>
      </c>
      <c r="C1" s="317"/>
      <c r="D1" s="317"/>
      <c r="E1" s="316"/>
      <c r="F1" s="316">
        <v>2014</v>
      </c>
      <c r="G1" s="317"/>
      <c r="H1" s="317"/>
      <c r="I1" s="317"/>
      <c r="J1" s="316">
        <v>2015</v>
      </c>
      <c r="K1" s="317"/>
      <c r="L1" s="316"/>
      <c r="M1" s="443"/>
      <c r="N1" s="316">
        <v>2016</v>
      </c>
      <c r="O1" s="317"/>
      <c r="P1" s="316"/>
      <c r="Q1" s="316"/>
      <c r="R1" s="316">
        <v>2017</v>
      </c>
      <c r="S1" s="316"/>
      <c r="T1" s="317"/>
      <c r="U1" s="317"/>
      <c r="V1" s="318">
        <v>2018</v>
      </c>
      <c r="W1" s="318"/>
      <c r="X1" s="443"/>
      <c r="Y1" s="443"/>
      <c r="Z1" s="443">
        <v>2019</v>
      </c>
      <c r="AA1" s="443"/>
      <c r="AB1" s="443"/>
      <c r="AC1" s="443"/>
      <c r="AD1" s="443">
        <v>2020</v>
      </c>
      <c r="AE1" s="443"/>
      <c r="AF1" s="443"/>
      <c r="AG1" s="443"/>
      <c r="AH1" s="443">
        <v>2021</v>
      </c>
      <c r="AI1" s="443"/>
      <c r="AJ1" s="443"/>
      <c r="AK1" s="443"/>
      <c r="AL1" s="444">
        <v>2022</v>
      </c>
      <c r="AM1" s="444"/>
      <c r="AN1" s="444"/>
      <c r="AO1" s="444"/>
      <c r="AP1" s="444">
        <v>2023</v>
      </c>
      <c r="AQ1" s="444"/>
      <c r="AR1" s="444"/>
      <c r="AS1" s="444"/>
      <c r="AT1" s="444">
        <v>2024</v>
      </c>
      <c r="AU1" s="444"/>
      <c r="AV1" s="444"/>
      <c r="AW1" s="444"/>
      <c r="AX1" s="444">
        <v>2025</v>
      </c>
      <c r="AY1" s="444"/>
      <c r="AZ1" s="444"/>
      <c r="BA1" s="444"/>
      <c r="BB1" s="444">
        <v>2026</v>
      </c>
      <c r="BC1" s="444"/>
    </row>
    <row r="2" spans="1:55">
      <c r="A2" s="445" t="s">
        <v>134</v>
      </c>
      <c r="B2" s="320" t="s">
        <v>4</v>
      </c>
      <c r="C2" s="320" t="s">
        <v>1</v>
      </c>
      <c r="D2" s="320" t="s">
        <v>2</v>
      </c>
      <c r="E2" s="320" t="s">
        <v>3</v>
      </c>
      <c r="F2" s="320" t="s">
        <v>4</v>
      </c>
      <c r="G2" s="320" t="s">
        <v>1</v>
      </c>
      <c r="H2" s="320" t="s">
        <v>2</v>
      </c>
      <c r="I2" s="320" t="s">
        <v>3</v>
      </c>
      <c r="J2" s="320" t="s">
        <v>4</v>
      </c>
      <c r="K2" s="320" t="s">
        <v>1</v>
      </c>
      <c r="L2" s="320" t="s">
        <v>2</v>
      </c>
      <c r="M2" s="320" t="s">
        <v>3</v>
      </c>
      <c r="N2" s="320" t="s">
        <v>4</v>
      </c>
      <c r="O2" s="320" t="s">
        <v>1</v>
      </c>
      <c r="P2" s="320" t="s">
        <v>2</v>
      </c>
      <c r="Q2" s="320" t="s">
        <v>3</v>
      </c>
      <c r="R2" s="320" t="s">
        <v>4</v>
      </c>
      <c r="S2" s="320" t="s">
        <v>1</v>
      </c>
      <c r="T2" s="320" t="s">
        <v>2</v>
      </c>
      <c r="U2" s="320" t="s">
        <v>3</v>
      </c>
      <c r="V2" s="320" t="s">
        <v>4</v>
      </c>
      <c r="W2" s="320" t="s">
        <v>1</v>
      </c>
      <c r="X2" s="320" t="s">
        <v>2</v>
      </c>
      <c r="Y2" s="320" t="s">
        <v>3</v>
      </c>
      <c r="Z2" s="320" t="s">
        <v>4</v>
      </c>
      <c r="AA2" s="320" t="s">
        <v>1</v>
      </c>
      <c r="AB2" s="320" t="s">
        <v>2</v>
      </c>
      <c r="AC2" s="320" t="s">
        <v>3</v>
      </c>
      <c r="AD2" s="320" t="s">
        <v>4</v>
      </c>
      <c r="AE2" s="320" t="s">
        <v>1</v>
      </c>
      <c r="AF2" s="321" t="s">
        <v>2</v>
      </c>
      <c r="AG2" s="321" t="s">
        <v>3</v>
      </c>
      <c r="AH2" s="446" t="s">
        <v>4</v>
      </c>
      <c r="AI2" s="446" t="s">
        <v>1</v>
      </c>
      <c r="AJ2" s="446" t="s">
        <v>2</v>
      </c>
      <c r="AK2" s="446" t="s">
        <v>3</v>
      </c>
      <c r="AL2" s="446" t="s">
        <v>4</v>
      </c>
      <c r="AM2" s="446" t="s">
        <v>1</v>
      </c>
      <c r="AN2" s="444" t="s">
        <v>2</v>
      </c>
      <c r="AO2" s="447" t="s">
        <v>3</v>
      </c>
      <c r="AP2" s="447" t="s">
        <v>4</v>
      </c>
      <c r="AQ2" s="447" t="s">
        <v>1</v>
      </c>
      <c r="AR2" s="447" t="s">
        <v>2</v>
      </c>
      <c r="AS2" s="447" t="s">
        <v>3</v>
      </c>
      <c r="AT2" s="444" t="s">
        <v>4</v>
      </c>
      <c r="AU2" s="448" t="s">
        <v>1</v>
      </c>
      <c r="AV2" s="448" t="s">
        <v>2</v>
      </c>
      <c r="AW2" s="448" t="s">
        <v>3</v>
      </c>
      <c r="AX2" s="449" t="s">
        <v>4</v>
      </c>
      <c r="AY2" s="449" t="s">
        <v>1</v>
      </c>
      <c r="AZ2" s="449" t="s">
        <v>2</v>
      </c>
      <c r="BA2" s="449" t="s">
        <v>3</v>
      </c>
      <c r="BB2" s="449" t="s">
        <v>497</v>
      </c>
      <c r="BC2" s="439"/>
    </row>
    <row r="3" spans="1:55">
      <c r="A3" s="322" t="s">
        <v>135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50"/>
      <c r="W3" s="450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 t="s">
        <v>136</v>
      </c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51"/>
      <c r="AZ3" s="451"/>
      <c r="BA3" s="451"/>
      <c r="BB3" s="440"/>
      <c r="BC3" s="440"/>
    </row>
    <row r="4" spans="1:55">
      <c r="A4" s="323" t="s">
        <v>137</v>
      </c>
      <c r="B4" s="452">
        <v>-0.26762465381296147</v>
      </c>
      <c r="C4" s="452">
        <v>-0.21337307368175928</v>
      </c>
      <c r="D4" s="452">
        <v>-0.1784724345816677</v>
      </c>
      <c r="E4" s="452">
        <v>0.27379941254511642</v>
      </c>
      <c r="F4" s="452">
        <v>0.323195037649466</v>
      </c>
      <c r="G4" s="452">
        <v>0.28383350171537136</v>
      </c>
      <c r="H4" s="452">
        <v>0.23439891590475698</v>
      </c>
      <c r="I4" s="452">
        <v>0.11198735332591792</v>
      </c>
      <c r="J4" s="452">
        <v>9.6640435642693423E-2</v>
      </c>
      <c r="K4" s="452">
        <v>7.0547682655647606E-2</v>
      </c>
      <c r="L4" s="452">
        <v>9.061323036764414E-2</v>
      </c>
      <c r="M4" s="452">
        <v>5.4413193971374521E-2</v>
      </c>
      <c r="N4" s="324">
        <v>-3.1010583137245886E-2</v>
      </c>
      <c r="O4" s="324">
        <v>-4.74556740288943E-2</v>
      </c>
      <c r="P4" s="452">
        <v>-2.3232598242919261E-2</v>
      </c>
      <c r="Q4" s="452">
        <v>0.11836612463563384</v>
      </c>
      <c r="R4" s="452">
        <v>0.20755400658196196</v>
      </c>
      <c r="S4" s="452">
        <v>0.17629766967689131</v>
      </c>
      <c r="T4" s="452">
        <v>9.639085041124229E-2</v>
      </c>
      <c r="U4" s="452">
        <v>-0.18227853876066497</v>
      </c>
      <c r="V4" s="453">
        <v>-0.19101510241087005</v>
      </c>
      <c r="W4" s="453">
        <v>-0.18506019182709929</v>
      </c>
      <c r="X4" s="454">
        <v>-0.17381355850563843</v>
      </c>
      <c r="Y4" s="454">
        <v>-6.0686718764663521E-2</v>
      </c>
      <c r="Z4" s="445">
        <v>-9.3097716916087092E-2</v>
      </c>
      <c r="AA4" s="445">
        <v>-0.10642352265599282</v>
      </c>
      <c r="AB4" s="445">
        <v>-0.10864189439063114</v>
      </c>
      <c r="AC4" s="445">
        <v>-8.9110418307115802E-2</v>
      </c>
      <c r="AD4" s="445">
        <v>-5.997280935686268E-2</v>
      </c>
      <c r="AE4" s="445">
        <v>1.8979842638695038E-2</v>
      </c>
      <c r="AF4" s="445">
        <v>6.9458457710663044E-2</v>
      </c>
      <c r="AG4" s="445">
        <v>4.3755366547775384E-2</v>
      </c>
      <c r="AH4" s="445">
        <v>4.0133627118802773E-3</v>
      </c>
      <c r="AI4" s="445">
        <v>2.3441100617615888E-2</v>
      </c>
      <c r="AJ4" s="445">
        <v>-6.0520325004263208E-3</v>
      </c>
      <c r="AK4" s="445">
        <v>4.4161351092242264E-2</v>
      </c>
      <c r="AL4" s="445">
        <v>5.6742575211149462E-2</v>
      </c>
      <c r="AM4" s="445">
        <v>6.5916323966618336E-3</v>
      </c>
      <c r="AN4" s="454">
        <v>-9.5315566170502044E-3</v>
      </c>
      <c r="AO4" s="454">
        <v>-4.2023595457845633E-2</v>
      </c>
      <c r="AP4" s="454">
        <v>-9.2592369254612811E-2</v>
      </c>
      <c r="AQ4" s="454">
        <v>-0.10514560368083019</v>
      </c>
      <c r="AR4" s="454">
        <v>-0.11071143746612352</v>
      </c>
      <c r="AS4" s="455">
        <v>-6.9545975044861638E-2</v>
      </c>
      <c r="AT4" s="454">
        <v>-7.2846009005842191E-2</v>
      </c>
      <c r="AU4" s="455">
        <v>-7.2923340759757024E-2</v>
      </c>
      <c r="AV4" s="455">
        <v>-4.6229809198232177E-2</v>
      </c>
      <c r="AW4" s="455">
        <v>-7.5385685889362855E-2</v>
      </c>
      <c r="AX4" s="455">
        <v>-2.2450138586224144E-2</v>
      </c>
      <c r="AY4" s="456">
        <v>-2.3470304617439371E-2</v>
      </c>
      <c r="AZ4" s="456">
        <v>-1.6724351794022752E-2</v>
      </c>
      <c r="BA4" s="581">
        <v>-5.4145414838480885E-3</v>
      </c>
      <c r="BB4" s="581">
        <v>-1.0648416682241747E-2</v>
      </c>
      <c r="BC4" s="441"/>
    </row>
    <row r="5" spans="1:55">
      <c r="A5" s="323" t="s">
        <v>138</v>
      </c>
      <c r="B5" s="452">
        <v>8.4942447095733592E-2</v>
      </c>
      <c r="C5" s="452">
        <v>-0.1042272923308467</v>
      </c>
      <c r="D5" s="452">
        <v>-0.1412974261351963</v>
      </c>
      <c r="E5" s="452">
        <v>-0.47094822689855448</v>
      </c>
      <c r="F5" s="452">
        <v>-0.49471278646832406</v>
      </c>
      <c r="G5" s="452">
        <v>-0.45334896109249462</v>
      </c>
      <c r="H5" s="452">
        <v>-0.36510424297565708</v>
      </c>
      <c r="I5" s="452">
        <v>-0.29363287502099844</v>
      </c>
      <c r="J5" s="452">
        <v>-0.36251349286182188</v>
      </c>
      <c r="K5" s="452">
        <v>-0.23490842022188158</v>
      </c>
      <c r="L5" s="452">
        <v>-0.26975943693739013</v>
      </c>
      <c r="M5" s="452">
        <v>-0.20213920777306538</v>
      </c>
      <c r="N5" s="324">
        <v>-9.4183239382087322E-2</v>
      </c>
      <c r="O5" s="324">
        <v>-2.2652737338699224E-2</v>
      </c>
      <c r="P5" s="452">
        <v>-4.1738737892285681E-2</v>
      </c>
      <c r="Q5" s="452">
        <v>-4.1949654713221318E-2</v>
      </c>
      <c r="R5" s="452">
        <v>-7.3981228596195395E-2</v>
      </c>
      <c r="S5" s="452">
        <v>-6.8359041107085461E-2</v>
      </c>
      <c r="T5" s="452">
        <v>6.9157097718298421E-2</v>
      </c>
      <c r="U5" s="452">
        <v>0.27368066578805345</v>
      </c>
      <c r="V5" s="453">
        <v>0.29163133113571094</v>
      </c>
      <c r="W5" s="453">
        <v>0.22795796732482929</v>
      </c>
      <c r="X5" s="454">
        <v>0.14664880962138555</v>
      </c>
      <c r="Y5" s="454">
        <v>9.3466567825160107E-2</v>
      </c>
      <c r="Z5" s="445">
        <v>0.15364501709317235</v>
      </c>
      <c r="AA5" s="445">
        <v>0.19162234640236733</v>
      </c>
      <c r="AB5" s="445">
        <v>0.2367472682687026</v>
      </c>
      <c r="AC5" s="445">
        <v>0.13998392965008621</v>
      </c>
      <c r="AD5" s="445">
        <v>8.2445360104954069E-2</v>
      </c>
      <c r="AE5" s="445">
        <v>3.9227294378966909E-2</v>
      </c>
      <c r="AF5" s="445">
        <v>5.3402491379106215E-2</v>
      </c>
      <c r="AG5" s="445">
        <v>0.12386793559307002</v>
      </c>
      <c r="AH5" s="445">
        <v>0.19162503662038893</v>
      </c>
      <c r="AI5" s="445">
        <v>0.15626297088740818</v>
      </c>
      <c r="AJ5" s="445">
        <v>1.3875083938153579E-2</v>
      </c>
      <c r="AK5" s="445">
        <v>-8.2104955182295797E-2</v>
      </c>
      <c r="AL5" s="445">
        <v>-0.22132878936971886</v>
      </c>
      <c r="AM5" s="445">
        <v>-0.2056191795359561</v>
      </c>
      <c r="AN5" s="454">
        <v>-0.13478268880392222</v>
      </c>
      <c r="AO5" s="454">
        <v>-4.7184374237094477E-2</v>
      </c>
      <c r="AP5" s="454">
        <v>0.10253142598165758</v>
      </c>
      <c r="AQ5" s="454">
        <v>0.11772920357172055</v>
      </c>
      <c r="AR5" s="454">
        <v>0.21195612161693023</v>
      </c>
      <c r="AS5" s="455">
        <v>0.21802568824465393</v>
      </c>
      <c r="AT5" s="454">
        <v>0.18900654845368797</v>
      </c>
      <c r="AU5" s="455">
        <v>0.186871664864632</v>
      </c>
      <c r="AV5" s="455">
        <v>5.5686803901068331E-2</v>
      </c>
      <c r="AW5" s="455">
        <v>-6.9250255276582604E-3</v>
      </c>
      <c r="AX5" s="455">
        <v>-0.12281065839653367</v>
      </c>
      <c r="AY5" s="456">
        <v>-0.14663923308575558</v>
      </c>
      <c r="AZ5" s="456">
        <v>-3.1796731923581754E-2</v>
      </c>
      <c r="BA5" s="581">
        <v>-2.1811126330725314E-4</v>
      </c>
      <c r="BB5" s="581">
        <v>5.1551293923232273E-2</v>
      </c>
      <c r="BC5" s="441"/>
    </row>
    <row r="6" spans="1:55">
      <c r="A6" s="445" t="s">
        <v>139</v>
      </c>
      <c r="B6" s="452">
        <v>0.26248235203262671</v>
      </c>
      <c r="C6" s="452">
        <v>0.32485513051279646</v>
      </c>
      <c r="D6" s="452">
        <v>0.49384828049975682</v>
      </c>
      <c r="E6" s="452">
        <v>0.58039286818740066</v>
      </c>
      <c r="F6" s="452">
        <v>0.6596367490146301</v>
      </c>
      <c r="G6" s="452">
        <v>0.55412659878059745</v>
      </c>
      <c r="H6" s="452">
        <v>0.37637098272954117</v>
      </c>
      <c r="I6" s="452">
        <v>0.2956433231221085</v>
      </c>
      <c r="J6" s="452">
        <v>0.22372847455713116</v>
      </c>
      <c r="K6" s="452">
        <v>0.12033097970553261</v>
      </c>
      <c r="L6" s="452">
        <v>9.7405653341193901E-2</v>
      </c>
      <c r="M6" s="452">
        <v>4.5206118408253247E-2</v>
      </c>
      <c r="N6" s="452">
        <v>-0.1317641786646237</v>
      </c>
      <c r="O6" s="452">
        <v>-4.8581184327405359E-2</v>
      </c>
      <c r="P6" s="452">
        <v>-6.3515627090741891E-2</v>
      </c>
      <c r="Q6" s="452">
        <v>0.10677291258140198</v>
      </c>
      <c r="R6" s="452">
        <v>0.29870748777897627</v>
      </c>
      <c r="S6" s="452">
        <v>0.28349239480239036</v>
      </c>
      <c r="T6" s="452">
        <v>0.31133931094359962</v>
      </c>
      <c r="U6" s="452">
        <v>0.16351925928881947</v>
      </c>
      <c r="V6" s="453">
        <v>0.17975512913478245</v>
      </c>
      <c r="W6" s="453">
        <v>0.20174466494679294</v>
      </c>
      <c r="X6" s="454">
        <v>0.20938133638330678</v>
      </c>
      <c r="Y6" s="454">
        <v>0.23115747248720175</v>
      </c>
      <c r="Z6" s="445">
        <v>0.19558882382746862</v>
      </c>
      <c r="AA6" s="445">
        <v>0.13306450983515056</v>
      </c>
      <c r="AB6" s="445">
        <v>7.1518547490923789E-2</v>
      </c>
      <c r="AC6" s="445">
        <v>1.8879066884955383E-2</v>
      </c>
      <c r="AD6" s="445">
        <v>3.5538861635054141E-3</v>
      </c>
      <c r="AE6" s="445">
        <v>-2.0435290284733516E-2</v>
      </c>
      <c r="AF6" s="445">
        <v>-1.8024461446825429E-2</v>
      </c>
      <c r="AG6" s="445">
        <v>-2.2796967278586742E-2</v>
      </c>
      <c r="AH6" s="445">
        <v>1.4757169497814408E-2</v>
      </c>
      <c r="AI6" s="445">
        <v>9.1702632791394123E-2</v>
      </c>
      <c r="AJ6" s="445">
        <v>0.13964157649283954</v>
      </c>
      <c r="AK6" s="445">
        <v>0.16668541497289105</v>
      </c>
      <c r="AL6" s="445">
        <v>0.19742722143240199</v>
      </c>
      <c r="AM6" s="445">
        <v>0.16429564457986343</v>
      </c>
      <c r="AN6" s="454">
        <v>0.12780924640747576</v>
      </c>
      <c r="AO6" s="454">
        <v>9.0490466361097338E-2</v>
      </c>
      <c r="AP6" s="454">
        <v>8.8123276206442433E-2</v>
      </c>
      <c r="AQ6" s="454">
        <v>0.10807899450283329</v>
      </c>
      <c r="AR6" s="454">
        <v>0.12633392340213886</v>
      </c>
      <c r="AS6" s="455">
        <v>0.18609346848058528</v>
      </c>
      <c r="AT6" s="454">
        <v>0.17447639903747642</v>
      </c>
      <c r="AU6" s="455">
        <v>0.24564534223501927</v>
      </c>
      <c r="AV6" s="455">
        <v>0.27423339923999462</v>
      </c>
      <c r="AW6" s="455">
        <v>0.24473809068571106</v>
      </c>
      <c r="AX6" s="455">
        <v>0.27366976664030518</v>
      </c>
      <c r="AY6" s="456">
        <v>0.22970114441272799</v>
      </c>
      <c r="AZ6" s="456">
        <v>0.20720393507814883</v>
      </c>
      <c r="BA6" s="581">
        <v>0.19211209319579078</v>
      </c>
      <c r="BB6" s="581">
        <v>0.19503129308161474</v>
      </c>
      <c r="BC6" s="441"/>
    </row>
    <row r="7" spans="1:55">
      <c r="A7" s="323" t="s">
        <v>102</v>
      </c>
      <c r="B7" s="452">
        <v>0.11620791042275253</v>
      </c>
      <c r="C7" s="452">
        <v>0.12789653071119991</v>
      </c>
      <c r="D7" s="452">
        <v>1.8074756822948713E-2</v>
      </c>
      <c r="E7" s="452">
        <v>-0.14142789996053304</v>
      </c>
      <c r="F7" s="452">
        <v>-0.12524004474293346</v>
      </c>
      <c r="G7" s="452">
        <v>-0.12174949966188234</v>
      </c>
      <c r="H7" s="452">
        <v>-5.7439546785356357E-2</v>
      </c>
      <c r="I7" s="452">
        <v>1.1024406009852638E-2</v>
      </c>
      <c r="J7" s="452">
        <v>3.7616250147700522E-2</v>
      </c>
      <c r="K7" s="452">
        <v>3.7599472174635107E-2</v>
      </c>
      <c r="L7" s="452">
        <v>6.7948329443379807E-2</v>
      </c>
      <c r="M7" s="452">
        <v>4.7477891813214573E-2</v>
      </c>
      <c r="N7" s="452">
        <v>0.27818236185347994</v>
      </c>
      <c r="O7" s="452">
        <v>0.23287935679397681</v>
      </c>
      <c r="P7" s="452">
        <v>0.29184179102478341</v>
      </c>
      <c r="Q7" s="452">
        <v>2.6735484185568658E-2</v>
      </c>
      <c r="R7" s="452">
        <v>-0.21997606502820896</v>
      </c>
      <c r="S7" s="452">
        <v>-0.18610425488212048</v>
      </c>
      <c r="T7" s="452">
        <v>-0.2004670342401883</v>
      </c>
      <c r="U7" s="452">
        <v>4.9611205839775928E-2</v>
      </c>
      <c r="V7" s="453">
        <v>3.0402457670110149E-2</v>
      </c>
      <c r="W7" s="453">
        <v>4.1612167312457309E-2</v>
      </c>
      <c r="X7" s="454">
        <v>3.2737236668020565E-2</v>
      </c>
      <c r="Y7" s="454">
        <v>-3.6193026036400767E-2</v>
      </c>
      <c r="Z7" s="445">
        <v>-3.0215557611511398E-2</v>
      </c>
      <c r="AA7" s="445">
        <v>-5.1824083799585141E-2</v>
      </c>
      <c r="AB7" s="445">
        <v>-5.9410607575097328E-2</v>
      </c>
      <c r="AC7" s="445">
        <v>2.8797933131071902E-5</v>
      </c>
      <c r="AD7" s="445">
        <v>1.2155575129714333E-2</v>
      </c>
      <c r="AE7" s="445">
        <v>1.7528719546112872E-2</v>
      </c>
      <c r="AF7" s="445">
        <v>-7.2960124374156655E-3</v>
      </c>
      <c r="AG7" s="445">
        <v>1.7711216457597639E-2</v>
      </c>
      <c r="AH7" s="445">
        <v>1.8734031283809769E-2</v>
      </c>
      <c r="AI7" s="445">
        <v>2.4166315205310675E-2</v>
      </c>
      <c r="AJ7" s="445">
        <v>5.4644437723089904E-2</v>
      </c>
      <c r="AK7" s="445">
        <v>9.4373371404961864E-3</v>
      </c>
      <c r="AL7" s="445">
        <v>8.4320495114253852E-3</v>
      </c>
      <c r="AM7" s="445">
        <v>2.2628248550475214E-2</v>
      </c>
      <c r="AN7" s="454">
        <v>2.4046020068683872E-2</v>
      </c>
      <c r="AO7" s="454">
        <v>6.3365985705518768E-2</v>
      </c>
      <c r="AP7" s="454">
        <v>6.8772668777061577E-2</v>
      </c>
      <c r="AQ7" s="454">
        <v>1.5289177189990495E-2</v>
      </c>
      <c r="AR7" s="454">
        <v>-3.1195540280053828E-2</v>
      </c>
      <c r="AS7" s="455">
        <v>-9.297015735001056E-2</v>
      </c>
      <c r="AT7" s="454">
        <v>-0.10653733214317926</v>
      </c>
      <c r="AU7" s="455">
        <v>-6.8993640107112605E-2</v>
      </c>
      <c r="AV7" s="455">
        <v>-3.9174004334381354E-2</v>
      </c>
      <c r="AW7" s="455">
        <v>-7.1436247467088028E-3</v>
      </c>
      <c r="AX7" s="455">
        <v>-1.4861045937201518E-2</v>
      </c>
      <c r="AY7" s="456">
        <v>-1.7278199309640974E-2</v>
      </c>
      <c r="AZ7" s="456">
        <v>-9.6464086638081453E-2</v>
      </c>
      <c r="BA7" s="581">
        <v>-8.0380125848097589E-2</v>
      </c>
      <c r="BB7" s="581">
        <v>-9.6547071886304014E-2</v>
      </c>
      <c r="BC7" s="441"/>
    </row>
    <row r="8" spans="1:55">
      <c r="A8" s="323" t="s">
        <v>140</v>
      </c>
      <c r="B8" s="452">
        <v>0.19600805573815139</v>
      </c>
      <c r="C8" s="452">
        <v>0.1351512952113901</v>
      </c>
      <c r="D8" s="452">
        <v>0.1921531766058415</v>
      </c>
      <c r="E8" s="452">
        <v>0.24181615387342964</v>
      </c>
      <c r="F8" s="452">
        <v>0.36287895545283838</v>
      </c>
      <c r="G8" s="452">
        <v>0.26286163974159216</v>
      </c>
      <c r="H8" s="452">
        <v>0.18822610887328445</v>
      </c>
      <c r="I8" s="452">
        <v>0.12502220743688064</v>
      </c>
      <c r="J8" s="452">
        <v>-4.5283325142966759E-3</v>
      </c>
      <c r="K8" s="452">
        <v>-6.4302856860664085E-3</v>
      </c>
      <c r="L8" s="452">
        <v>-1.3792223785172184E-2</v>
      </c>
      <c r="M8" s="452">
        <v>-5.504200358022307E-2</v>
      </c>
      <c r="N8" s="324">
        <v>2.1224360669523042E-2</v>
      </c>
      <c r="O8" s="324">
        <v>0.11418976109897808</v>
      </c>
      <c r="P8" s="452">
        <v>0.16335482779883659</v>
      </c>
      <c r="Q8" s="452">
        <v>0.20992486668938334</v>
      </c>
      <c r="R8" s="452">
        <v>0.21230420073653408</v>
      </c>
      <c r="S8" s="452">
        <v>0.20532676849007567</v>
      </c>
      <c r="T8" s="452">
        <v>0.27638332790577885</v>
      </c>
      <c r="U8" s="452">
        <v>0.30453258975861902</v>
      </c>
      <c r="V8" s="453">
        <v>0.31077381726444125</v>
      </c>
      <c r="W8" s="453">
        <v>0.28625460566578503</v>
      </c>
      <c r="X8" s="454">
        <v>0.21495382547696637</v>
      </c>
      <c r="Y8" s="454">
        <v>0.22782647945291876</v>
      </c>
      <c r="Z8" s="445">
        <v>0.22592056639304234</v>
      </c>
      <c r="AA8" s="445">
        <v>0.16643924978193983</v>
      </c>
      <c r="AB8" s="445">
        <v>0.14021331379389809</v>
      </c>
      <c r="AC8" s="445">
        <v>6.9781376161056938E-2</v>
      </c>
      <c r="AD8" s="445">
        <v>5.0388672735718829E-2</v>
      </c>
      <c r="AE8" s="445">
        <v>6.735997999269859E-2</v>
      </c>
      <c r="AF8" s="445">
        <v>0.10971913328791798</v>
      </c>
      <c r="AG8" s="445">
        <v>0.17505081498023489</v>
      </c>
      <c r="AH8" s="445">
        <v>0.22912960011389333</v>
      </c>
      <c r="AI8" s="445">
        <v>0.29557301950172893</v>
      </c>
      <c r="AJ8" s="445">
        <v>0.20210906565365674</v>
      </c>
      <c r="AK8" s="445">
        <v>0.13817914802333375</v>
      </c>
      <c r="AL8" s="445">
        <v>4.1273056785257903E-2</v>
      </c>
      <c r="AM8" s="445">
        <v>-1.2103654008955606E-2</v>
      </c>
      <c r="AN8" s="454">
        <v>7.5410210551871458E-3</v>
      </c>
      <c r="AO8" s="454">
        <v>6.4648482371675933E-2</v>
      </c>
      <c r="AP8" s="454">
        <v>0.1668350017105488</v>
      </c>
      <c r="AQ8" s="454">
        <v>0.13595177158371419</v>
      </c>
      <c r="AR8" s="454">
        <v>0.19638306727289176</v>
      </c>
      <c r="AS8" s="455">
        <v>0.24160302433036707</v>
      </c>
      <c r="AT8" s="454">
        <v>0.18409960634214301</v>
      </c>
      <c r="AU8" s="455">
        <v>0.29060002623278153</v>
      </c>
      <c r="AV8" s="455">
        <v>0.24451638960844946</v>
      </c>
      <c r="AW8" s="455">
        <v>0.15528375452198132</v>
      </c>
      <c r="AX8" s="455">
        <v>0.11354792372034594</v>
      </c>
      <c r="AY8" s="456">
        <v>4.2313407399891971E-2</v>
      </c>
      <c r="AZ8" s="456">
        <v>6.2218764722462717E-2</v>
      </c>
      <c r="BA8" s="581">
        <v>0.10609931460053772</v>
      </c>
      <c r="BB8" s="581">
        <v>0.13938709843630145</v>
      </c>
      <c r="BC8" s="441"/>
    </row>
    <row r="9" spans="1:55">
      <c r="A9" s="323"/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324"/>
      <c r="O9" s="324"/>
      <c r="P9" s="452"/>
      <c r="Q9" s="452"/>
      <c r="R9" s="452"/>
      <c r="S9" s="452"/>
      <c r="T9" s="452"/>
      <c r="U9" s="452"/>
      <c r="V9" s="453"/>
      <c r="W9" s="453"/>
      <c r="X9" s="454"/>
      <c r="Y9" s="454"/>
      <c r="Z9" s="445"/>
      <c r="AA9" s="445"/>
      <c r="AB9" s="445"/>
      <c r="AC9" s="445"/>
      <c r="AD9" s="445"/>
      <c r="AE9" s="445"/>
      <c r="AF9" s="445"/>
      <c r="AG9" s="445"/>
      <c r="AH9" s="445"/>
      <c r="AI9" s="445"/>
      <c r="AJ9" s="445"/>
      <c r="AK9" s="445"/>
      <c r="AL9" s="445"/>
      <c r="AM9" s="445"/>
      <c r="AN9" s="454"/>
      <c r="AO9" s="454"/>
      <c r="AP9" s="454"/>
      <c r="AQ9" s="454"/>
      <c r="AR9" s="454"/>
      <c r="AS9" s="455"/>
      <c r="AT9" s="444"/>
      <c r="AU9" s="444"/>
      <c r="AV9" s="444"/>
      <c r="AW9" s="444"/>
      <c r="AX9" s="444"/>
      <c r="AY9" s="444"/>
      <c r="AZ9" s="444"/>
      <c r="BA9" s="444"/>
      <c r="BB9" s="440"/>
      <c r="BC9" s="440"/>
    </row>
    <row r="10" spans="1:55">
      <c r="A10" s="322" t="s">
        <v>120</v>
      </c>
      <c r="B10" s="445"/>
      <c r="C10" s="445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4"/>
      <c r="AO10" s="444"/>
      <c r="AP10" s="444"/>
      <c r="AQ10" s="444"/>
      <c r="AR10" s="444"/>
      <c r="AS10" s="444"/>
      <c r="AT10" s="444"/>
      <c r="AU10" s="455"/>
      <c r="AV10" s="455"/>
      <c r="AW10" s="455"/>
      <c r="AX10" s="455"/>
      <c r="AY10" s="455"/>
      <c r="AZ10" s="455"/>
      <c r="BA10" s="455"/>
      <c r="BB10" s="441"/>
      <c r="BC10" s="441"/>
    </row>
    <row r="11" spans="1:55">
      <c r="A11" s="445" t="s">
        <v>141</v>
      </c>
      <c r="B11" s="452">
        <v>-7.4240223704283943E-3</v>
      </c>
      <c r="C11" s="452">
        <v>7.0650357960051705E-3</v>
      </c>
      <c r="D11" s="452">
        <v>3.7384417637802446E-2</v>
      </c>
      <c r="E11" s="452">
        <v>1.5129568062516131E-2</v>
      </c>
      <c r="F11" s="452">
        <v>2.8036375904655565E-2</v>
      </c>
      <c r="G11" s="452">
        <v>2.1127232836759727E-2</v>
      </c>
      <c r="H11" s="452">
        <v>1.4445819805795023E-2</v>
      </c>
      <c r="I11" s="452">
        <v>4.9187824395326714E-2</v>
      </c>
      <c r="J11" s="452">
        <v>5.8149450756613845E-3</v>
      </c>
      <c r="K11" s="452">
        <v>-3.9552350968314878E-3</v>
      </c>
      <c r="L11" s="452">
        <v>-2.1963533488949531E-2</v>
      </c>
      <c r="M11" s="452">
        <v>-4.3003173507137213E-2</v>
      </c>
      <c r="N11" s="452">
        <v>-1.3085403390240499E-2</v>
      </c>
      <c r="O11" s="452">
        <v>2.2753331140610202E-2</v>
      </c>
      <c r="P11" s="452">
        <v>3.8746254906720866E-2</v>
      </c>
      <c r="Q11" s="452">
        <v>4.4726607966744061E-2</v>
      </c>
      <c r="R11" s="452">
        <v>3.6101986028051106E-2</v>
      </c>
      <c r="S11" s="452">
        <v>1.2349917832444716E-3</v>
      </c>
      <c r="T11" s="452">
        <v>4.2629080602187189E-2</v>
      </c>
      <c r="U11" s="452">
        <v>3.7022183516071422E-2</v>
      </c>
      <c r="V11" s="453">
        <v>4.909079300864537E-2</v>
      </c>
      <c r="W11" s="453">
        <v>6.8673976928201305E-2</v>
      </c>
      <c r="X11" s="453">
        <v>2.4027060981557734E-2</v>
      </c>
      <c r="Y11" s="453">
        <v>2.4376893062503364E-2</v>
      </c>
      <c r="Z11" s="445">
        <v>3.9628775339373735E-3</v>
      </c>
      <c r="AA11" s="445">
        <v>1.2906543221504476E-3</v>
      </c>
      <c r="AB11" s="445">
        <v>3.6180083541029431E-2</v>
      </c>
      <c r="AC11" s="445">
        <v>2.9899593477879121E-3</v>
      </c>
      <c r="AD11" s="445">
        <v>2.9980181284826379E-2</v>
      </c>
      <c r="AE11" s="445">
        <v>5.3024493965183666E-3</v>
      </c>
      <c r="AF11" s="445">
        <v>-3.9709060895926497E-2</v>
      </c>
      <c r="AG11" s="445">
        <v>-1.6493285317669026E-2</v>
      </c>
      <c r="AH11" s="445">
        <v>-1.5181514680494782E-2</v>
      </c>
      <c r="AI11" s="445">
        <v>5.5994811202424548E-3</v>
      </c>
      <c r="AJ11" s="445">
        <v>1.7892759122645789E-3</v>
      </c>
      <c r="AK11" s="445">
        <v>1.4195009250043505E-2</v>
      </c>
      <c r="AL11" s="445">
        <v>1.9675049973800793E-2</v>
      </c>
      <c r="AM11" s="445">
        <v>2.6250041910859358E-2</v>
      </c>
      <c r="AN11" s="454">
        <v>7.1034290669572384E-2</v>
      </c>
      <c r="AO11" s="454">
        <v>9.3391156313429383E-2</v>
      </c>
      <c r="AP11" s="454">
        <v>8.6339439561126302E-2</v>
      </c>
      <c r="AQ11" s="454">
        <v>1.0989883277199982E-2</v>
      </c>
      <c r="AR11" s="454">
        <v>2.241518577930162E-2</v>
      </c>
      <c r="AS11" s="455">
        <v>-3.1015012958510693E-3</v>
      </c>
      <c r="AT11" s="454">
        <v>-2.9283954820134166E-2</v>
      </c>
      <c r="AU11" s="455">
        <v>2.9925877668567528E-2</v>
      </c>
      <c r="AV11" s="455">
        <v>-2.9600687284739809E-2</v>
      </c>
      <c r="AW11" s="455">
        <v>-2.3071488995076248E-2</v>
      </c>
      <c r="AX11" s="455">
        <v>-1.7830413658649374E-2</v>
      </c>
      <c r="AY11" s="456">
        <v>-2.0866207963144402E-2</v>
      </c>
      <c r="AZ11" s="456">
        <v>1.1002988960811109E-2</v>
      </c>
      <c r="BA11" s="456">
        <v>1.6755007996662708E-3</v>
      </c>
      <c r="BB11" s="441">
        <v>8.3148392022651361E-3</v>
      </c>
      <c r="BC11" s="441"/>
    </row>
    <row r="12" spans="1:55">
      <c r="A12" s="445" t="s">
        <v>142</v>
      </c>
      <c r="B12" s="452">
        <v>0.11767354926859436</v>
      </c>
      <c r="C12" s="452">
        <v>0.12209923528858072</v>
      </c>
      <c r="D12" s="452">
        <v>0.14096855345328335</v>
      </c>
      <c r="E12" s="452">
        <v>0.18739453939388839</v>
      </c>
      <c r="F12" s="452">
        <v>0.20353613814841623</v>
      </c>
      <c r="G12" s="452">
        <v>0.21899126016579934</v>
      </c>
      <c r="H12" s="452">
        <v>0.13374617712974093</v>
      </c>
      <c r="I12" s="452">
        <v>5.2798373533282053E-2</v>
      </c>
      <c r="J12" s="452">
        <v>3.5199013294525354E-4</v>
      </c>
      <c r="K12" s="452">
        <v>-3.9515384293809644E-2</v>
      </c>
      <c r="L12" s="452">
        <v>-3.4942555099856162E-3</v>
      </c>
      <c r="M12" s="452">
        <v>2.2337544863888998E-3</v>
      </c>
      <c r="N12" s="324">
        <v>2.8244183391987639E-2</v>
      </c>
      <c r="O12" s="324">
        <v>3.364881850865286E-2</v>
      </c>
      <c r="P12" s="452">
        <v>4.8844433819470345E-2</v>
      </c>
      <c r="Q12" s="452">
        <v>3.5415824040254444E-2</v>
      </c>
      <c r="R12" s="452">
        <v>9.8582978596580023E-2</v>
      </c>
      <c r="S12" s="452">
        <v>0.13422474630723866</v>
      </c>
      <c r="T12" s="452">
        <v>0.15227368340696551</v>
      </c>
      <c r="U12" s="452">
        <v>0.23292954249708037</v>
      </c>
      <c r="V12" s="453">
        <v>0.19493608220879707</v>
      </c>
      <c r="W12" s="453">
        <v>0.15763414437833848</v>
      </c>
      <c r="X12" s="453">
        <v>0.14136300994632942</v>
      </c>
      <c r="Y12" s="453">
        <v>9.6737311326174857E-2</v>
      </c>
      <c r="Z12" s="445">
        <v>0.14274220575268498</v>
      </c>
      <c r="AA12" s="445">
        <v>9.6782283269773894E-2</v>
      </c>
      <c r="AB12" s="445">
        <v>7.0758655342645818E-2</v>
      </c>
      <c r="AC12" s="445">
        <v>4.9466466194061018E-2</v>
      </c>
      <c r="AD12" s="445">
        <v>-2.1692904424484707E-2</v>
      </c>
      <c r="AE12" s="445">
        <v>5.8228651165337948E-3</v>
      </c>
      <c r="AF12" s="445">
        <v>4.22185297500468E-2</v>
      </c>
      <c r="AG12" s="445">
        <v>0.10937083538982331</v>
      </c>
      <c r="AH12" s="445">
        <v>0.16890524704176271</v>
      </c>
      <c r="AI12" s="445">
        <v>0.18214453974717443</v>
      </c>
      <c r="AJ12" s="445">
        <v>0.15488992484191411</v>
      </c>
      <c r="AK12" s="445">
        <v>6.0612966901459162E-2</v>
      </c>
      <c r="AL12" s="445">
        <v>-2.6169918434324604E-2</v>
      </c>
      <c r="AM12" s="445">
        <v>-4.7252856628125908E-2</v>
      </c>
      <c r="AN12" s="445">
        <v>-0.1004223554226458</v>
      </c>
      <c r="AO12" s="454">
        <v>-8.7277472273783935E-2</v>
      </c>
      <c r="AP12" s="454">
        <v>-2.3076857941575123E-2</v>
      </c>
      <c r="AQ12" s="454">
        <v>2.0590578222716774E-2</v>
      </c>
      <c r="AR12" s="454">
        <v>8.4161012977864547E-2</v>
      </c>
      <c r="AS12" s="455">
        <v>0.1523178938767269</v>
      </c>
      <c r="AT12" s="454">
        <v>0.16355524589689022</v>
      </c>
      <c r="AU12" s="455">
        <v>0.16731462420809814</v>
      </c>
      <c r="AV12" s="455">
        <v>0.17502988367967764</v>
      </c>
      <c r="AW12" s="455">
        <v>0.13242797780962093</v>
      </c>
      <c r="AX12" s="455">
        <v>0.10910231334911276</v>
      </c>
      <c r="AY12" s="456">
        <v>7.2633258693319186E-2</v>
      </c>
      <c r="AZ12" s="456">
        <v>6.9399302195240653E-2</v>
      </c>
      <c r="BA12" s="456">
        <v>9.449100472199902E-2</v>
      </c>
      <c r="BB12" s="441">
        <v>0.10532146628900857</v>
      </c>
      <c r="BC12" s="441"/>
    </row>
    <row r="13" spans="1:55">
      <c r="A13" s="445" t="s">
        <v>143</v>
      </c>
      <c r="B13" s="452">
        <v>1.0889997537040176E-2</v>
      </c>
      <c r="C13" s="452">
        <v>4.1458882179173956E-2</v>
      </c>
      <c r="D13" s="452">
        <v>4.3586374395897645E-2</v>
      </c>
      <c r="E13" s="452">
        <v>3.6690355120943798E-2</v>
      </c>
      <c r="F13" s="452">
        <v>1.1094053262135342E-2</v>
      </c>
      <c r="G13" s="452">
        <v>-1.691979082200374E-2</v>
      </c>
      <c r="H13" s="452">
        <v>-1.3667495754738275E-2</v>
      </c>
      <c r="I13" s="452">
        <v>-2.0478215393623937E-2</v>
      </c>
      <c r="J13" s="452">
        <v>-1.3271059870028318E-2</v>
      </c>
      <c r="K13" s="452">
        <v>-5.6813368598770146E-3</v>
      </c>
      <c r="L13" s="452">
        <v>-9.3282682753551439E-3</v>
      </c>
      <c r="M13" s="452">
        <v>-8.4988724122220839E-3</v>
      </c>
      <c r="N13" s="324">
        <v>1.02570034924133E-2</v>
      </c>
      <c r="O13" s="324">
        <v>1.8607973979503208E-2</v>
      </c>
      <c r="P13" s="452">
        <v>2.5029448996594133E-2</v>
      </c>
      <c r="Q13" s="452">
        <v>3.5651697323683423E-2</v>
      </c>
      <c r="R13" s="452">
        <v>4.1104395923274147E-2</v>
      </c>
      <c r="S13" s="452">
        <v>5.7047580203324733E-2</v>
      </c>
      <c r="T13" s="452">
        <v>6.310800972474355E-2</v>
      </c>
      <c r="U13" s="452">
        <v>5.1768182864936188E-2</v>
      </c>
      <c r="V13" s="453">
        <v>5.1290943994325246E-2</v>
      </c>
      <c r="W13" s="453">
        <v>4.8364157840763179E-2</v>
      </c>
      <c r="X13" s="453">
        <v>3.9831817998242286E-2</v>
      </c>
      <c r="Y13" s="453">
        <v>7.2264095520238394E-2</v>
      </c>
      <c r="Z13" s="445">
        <v>5.3308339980449607E-2</v>
      </c>
      <c r="AA13" s="445">
        <v>4.2731152752420114E-2</v>
      </c>
      <c r="AB13" s="445">
        <v>2.4865445792069233E-2</v>
      </c>
      <c r="AC13" s="445">
        <v>-3.6351308180031625E-3</v>
      </c>
      <c r="AD13" s="445">
        <v>-8.2475264725284259E-3</v>
      </c>
      <c r="AE13" s="445">
        <v>-2.8041649492233294E-2</v>
      </c>
      <c r="AF13" s="445">
        <v>-1.6666926710618753E-2</v>
      </c>
      <c r="AG13" s="445">
        <v>7.4212459177777131E-3</v>
      </c>
      <c r="AH13" s="445">
        <v>3.383435901507343E-2</v>
      </c>
      <c r="AI13" s="445">
        <v>0.10188037892501403</v>
      </c>
      <c r="AJ13" s="445">
        <v>8.5677617590687247E-2</v>
      </c>
      <c r="AK13" s="445">
        <v>8.9899992796151726E-2</v>
      </c>
      <c r="AL13" s="445">
        <v>5.4794472244476707E-2</v>
      </c>
      <c r="AM13" s="445">
        <v>7.6565680947955428E-3</v>
      </c>
      <c r="AN13" s="445">
        <v>2.2683687378199289E-2</v>
      </c>
      <c r="AO13" s="454">
        <v>2.5486610323020298E-2</v>
      </c>
      <c r="AP13" s="454">
        <v>3.8825763956408701E-2</v>
      </c>
      <c r="AQ13" s="454">
        <v>7.7791591529252371E-2</v>
      </c>
      <c r="AR13" s="454">
        <v>6.9326536778652734E-2</v>
      </c>
      <c r="AS13" s="455">
        <v>8.6885349750366561E-2</v>
      </c>
      <c r="AT13" s="454">
        <v>9.5052944249128996E-2</v>
      </c>
      <c r="AU13" s="455">
        <v>0.10538137421303664</v>
      </c>
      <c r="AV13" s="455">
        <v>0.11424537074117209</v>
      </c>
      <c r="AW13" s="455">
        <v>4.7834474230542587E-2</v>
      </c>
      <c r="AX13" s="455">
        <v>7.1052266633515101E-3</v>
      </c>
      <c r="AY13" s="456">
        <v>-2.6132568096200268E-2</v>
      </c>
      <c r="AZ13" s="456">
        <v>-3.7752113417507525E-2</v>
      </c>
      <c r="BA13" s="456">
        <v>-1.1300722318208339E-2</v>
      </c>
      <c r="BB13" s="441">
        <v>5.0743910437767202E-3</v>
      </c>
      <c r="BC13" s="441"/>
    </row>
    <row r="14" spans="1:55">
      <c r="A14" s="445" t="s">
        <v>144</v>
      </c>
      <c r="B14" s="452">
        <v>6.9202800538570419E-2</v>
      </c>
      <c r="C14" s="452">
        <v>-2.6548918940159399E-2</v>
      </c>
      <c r="D14" s="452">
        <v>-3.6213046955982382E-2</v>
      </c>
      <c r="E14" s="452">
        <v>5.4040448857331615E-3</v>
      </c>
      <c r="F14" s="452">
        <v>0.11101127650517274</v>
      </c>
      <c r="G14" s="452">
        <v>4.3273077659413212E-2</v>
      </c>
      <c r="H14" s="452">
        <v>6.0934293378715872E-2</v>
      </c>
      <c r="I14" s="452">
        <v>5.2271275164809665E-2</v>
      </c>
      <c r="J14" s="452">
        <v>1.8586572548411784E-2</v>
      </c>
      <c r="K14" s="452">
        <v>5.6639332308756375E-2</v>
      </c>
      <c r="L14" s="452">
        <v>3.3781690080806386E-2</v>
      </c>
      <c r="M14" s="452">
        <v>-1.956796294697727E-3</v>
      </c>
      <c r="N14" s="324">
        <v>-7.850781382579013E-3</v>
      </c>
      <c r="O14" s="324">
        <v>2.6101585246755196E-2</v>
      </c>
      <c r="P14" s="452">
        <v>3.4795527134678574E-2</v>
      </c>
      <c r="Q14" s="452">
        <v>8.377758614816215E-2</v>
      </c>
      <c r="R14" s="452">
        <v>2.4102818318187526E-2</v>
      </c>
      <c r="S14" s="452">
        <v>3.9362138984270212E-3</v>
      </c>
      <c r="T14" s="452">
        <v>1.3994606521620752E-2</v>
      </c>
      <c r="U14" s="452">
        <v>-2.1205269062539389E-2</v>
      </c>
      <c r="V14" s="453">
        <v>1.3525078685259971E-2</v>
      </c>
      <c r="W14" s="453">
        <v>1.2990203383283943E-2</v>
      </c>
      <c r="X14" s="453">
        <v>7.3445649282284919E-3</v>
      </c>
      <c r="Y14" s="453">
        <v>3.0743435228336988E-2</v>
      </c>
      <c r="Z14" s="445">
        <v>2.387575488813656E-2</v>
      </c>
      <c r="AA14" s="445">
        <v>2.502753900866185E-2</v>
      </c>
      <c r="AB14" s="445">
        <v>1.2001554643150187E-2</v>
      </c>
      <c r="AC14" s="445">
        <v>2.383568392653454E-2</v>
      </c>
      <c r="AD14" s="445">
        <v>4.0068810967150127E-2</v>
      </c>
      <c r="AE14" s="445">
        <v>7.0267507701659571E-2</v>
      </c>
      <c r="AF14" s="445">
        <v>0.10696278093092064</v>
      </c>
      <c r="AG14" s="445">
        <v>5.5583018896831468E-2</v>
      </c>
      <c r="AH14" s="445">
        <v>3.3432294170159367E-2</v>
      </c>
      <c r="AI14" s="445">
        <v>-2.9431514876228707E-3</v>
      </c>
      <c r="AJ14" s="445">
        <v>-4.4950860435174864E-2</v>
      </c>
      <c r="AK14" s="445">
        <v>-3.0369490987909281E-2</v>
      </c>
      <c r="AL14" s="445">
        <v>-6.5489398450679828E-3</v>
      </c>
      <c r="AM14" s="445">
        <v>5.7776694683318456E-3</v>
      </c>
      <c r="AN14" s="445">
        <v>1.6599218753104699E-2</v>
      </c>
      <c r="AO14" s="454">
        <v>3.3623318919250196E-2</v>
      </c>
      <c r="AP14" s="454">
        <v>6.3220215196292312E-2</v>
      </c>
      <c r="AQ14" s="454">
        <v>2.4224647780697904E-2</v>
      </c>
      <c r="AR14" s="454">
        <v>1.6437168827117054E-2</v>
      </c>
      <c r="AS14" s="455">
        <v>2.9941681250761835E-3</v>
      </c>
      <c r="AT14" s="454">
        <v>-4.7166546390461368E-2</v>
      </c>
      <c r="AU14" s="455">
        <v>-1.8941281598048327E-2</v>
      </c>
      <c r="AV14" s="455">
        <v>-1.8920832303337982E-2</v>
      </c>
      <c r="AW14" s="455">
        <v>-3.8723514359266667E-3</v>
      </c>
      <c r="AX14" s="455">
        <v>1.2752387472701559E-2</v>
      </c>
      <c r="AY14" s="456">
        <v>1.9216213660959651E-2</v>
      </c>
      <c r="AZ14" s="456">
        <v>2.0042890565940937E-2</v>
      </c>
      <c r="BA14" s="456">
        <v>2.0752038437883005E-2</v>
      </c>
      <c r="BB14" s="441">
        <v>1.8943905076834654E-2</v>
      </c>
      <c r="BC14" s="441"/>
    </row>
    <row r="15" spans="1:55">
      <c r="A15" s="445" t="s">
        <v>145</v>
      </c>
      <c r="B15" s="452">
        <v>5.66573076437492E-3</v>
      </c>
      <c r="C15" s="452">
        <v>-8.9229391122101504E-3</v>
      </c>
      <c r="D15" s="452">
        <v>6.4268780748404676E-3</v>
      </c>
      <c r="E15" s="452">
        <v>-2.8023535896518478E-3</v>
      </c>
      <c r="F15" s="452">
        <v>9.201111632458547E-3</v>
      </c>
      <c r="G15" s="452">
        <v>-3.6101400983766102E-3</v>
      </c>
      <c r="H15" s="452">
        <v>-7.2326856862291889E-3</v>
      </c>
      <c r="I15" s="452">
        <v>-8.7570502629138545E-3</v>
      </c>
      <c r="J15" s="452">
        <v>-1.6010780401286898E-2</v>
      </c>
      <c r="K15" s="452">
        <v>-1.3917661744304442E-2</v>
      </c>
      <c r="L15" s="452">
        <v>-1.278785659168832E-2</v>
      </c>
      <c r="M15" s="452">
        <v>-3.8169158525550029E-3</v>
      </c>
      <c r="N15" s="324">
        <v>3.6593585579414744E-3</v>
      </c>
      <c r="O15" s="324">
        <v>1.3078052223456708E-2</v>
      </c>
      <c r="P15" s="452">
        <v>1.5939162941372556E-2</v>
      </c>
      <c r="Q15" s="452">
        <v>1.0370040385120016E-2</v>
      </c>
      <c r="R15" s="452">
        <v>1.2412021870441121E-2</v>
      </c>
      <c r="S15" s="452">
        <v>8.8832362978407235E-3</v>
      </c>
      <c r="T15" s="452">
        <v>4.4148447498386202E-3</v>
      </c>
      <c r="U15" s="452">
        <v>4.0179499430705251E-3</v>
      </c>
      <c r="V15" s="453">
        <v>1.9309193674135676E-3</v>
      </c>
      <c r="W15" s="453">
        <v>-1.4078768648019603E-3</v>
      </c>
      <c r="X15" s="453">
        <v>2.3873716226083764E-3</v>
      </c>
      <c r="Y15" s="453">
        <v>3.7047443156650768E-3</v>
      </c>
      <c r="Z15" s="445">
        <v>2.0313882378337781E-3</v>
      </c>
      <c r="AA15" s="445">
        <v>6.0762042893365207E-4</v>
      </c>
      <c r="AB15" s="445">
        <v>-3.5924255249965512E-3</v>
      </c>
      <c r="AC15" s="445">
        <v>-2.8756024893233189E-3</v>
      </c>
      <c r="AD15" s="445">
        <v>-1.9265493136518402E-3</v>
      </c>
      <c r="AE15" s="445">
        <v>1.9493935565627323E-3</v>
      </c>
      <c r="AF15" s="445">
        <v>4.7351521311061271E-3</v>
      </c>
      <c r="AG15" s="445">
        <v>6.6557364330928764E-3</v>
      </c>
      <c r="AH15" s="445">
        <v>8.139214567392342E-3</v>
      </c>
      <c r="AI15" s="445">
        <v>8.8917711969207572E-3</v>
      </c>
      <c r="AJ15" s="445">
        <v>4.703107743965494E-3</v>
      </c>
      <c r="AK15" s="445">
        <v>3.8406700635885025E-3</v>
      </c>
      <c r="AL15" s="445">
        <v>-4.7760715362684785E-4</v>
      </c>
      <c r="AM15" s="445">
        <v>-4.5350768548162949E-3</v>
      </c>
      <c r="AN15" s="445">
        <v>-2.3538203230433238E-3</v>
      </c>
      <c r="AO15" s="454">
        <v>-5.7513091023980115E-4</v>
      </c>
      <c r="AP15" s="454">
        <v>1.5264409382965084E-3</v>
      </c>
      <c r="AQ15" s="454">
        <v>2.355070773847028E-3</v>
      </c>
      <c r="AR15" s="454">
        <v>4.0431629099557482E-3</v>
      </c>
      <c r="AS15" s="455">
        <v>2.5071138740481924E-3</v>
      </c>
      <c r="AT15" s="454">
        <v>1.94191740671948E-3</v>
      </c>
      <c r="AU15" s="455">
        <v>6.9194317411276022E-3</v>
      </c>
      <c r="AV15" s="455">
        <v>3.7626547756775225E-3</v>
      </c>
      <c r="AW15" s="455">
        <v>1.9651429128209096E-3</v>
      </c>
      <c r="AX15" s="455">
        <v>2.4184098938294682E-3</v>
      </c>
      <c r="AY15" s="456">
        <v>-2.5372888950420942E-3</v>
      </c>
      <c r="AZ15" s="456">
        <v>-4.7430358202239222E-4</v>
      </c>
      <c r="BA15" s="456">
        <v>4.8149295919765075E-4</v>
      </c>
      <c r="BB15" s="441">
        <v>1.732496824416207E-3</v>
      </c>
      <c r="BC15" s="441"/>
    </row>
    <row r="16" spans="1:55">
      <c r="A16" s="445" t="s">
        <v>140</v>
      </c>
      <c r="B16" s="452">
        <v>0.19600805573815136</v>
      </c>
      <c r="C16" s="452">
        <v>0.13515129521139002</v>
      </c>
      <c r="D16" s="452">
        <v>0.19215317660584152</v>
      </c>
      <c r="E16" s="452">
        <v>0.24181615387342958</v>
      </c>
      <c r="F16" s="452">
        <v>0.36287895545283844</v>
      </c>
      <c r="G16" s="452">
        <v>0.26286163974159216</v>
      </c>
      <c r="H16" s="452">
        <v>0.18822610887328439</v>
      </c>
      <c r="I16" s="452">
        <v>0.12502220743688075</v>
      </c>
      <c r="J16" s="452">
        <v>-4.5283325142966291E-3</v>
      </c>
      <c r="K16" s="452">
        <v>-6.4302856860664059E-3</v>
      </c>
      <c r="L16" s="452">
        <v>-1.3792223785172197E-2</v>
      </c>
      <c r="M16" s="452">
        <v>-5.5042003580223049E-2</v>
      </c>
      <c r="N16" s="324">
        <v>2.1224360669523046E-2</v>
      </c>
      <c r="O16" s="324">
        <v>0.11418976109897816</v>
      </c>
      <c r="P16" s="452">
        <v>0.16335482779883659</v>
      </c>
      <c r="Q16" s="452">
        <v>0.20994175586396402</v>
      </c>
      <c r="R16" s="452">
        <v>0.21230420073653414</v>
      </c>
      <c r="S16" s="452">
        <v>0.2053267684900757</v>
      </c>
      <c r="T16" s="452">
        <v>0.27642022500535557</v>
      </c>
      <c r="U16" s="452">
        <v>0.30453258975861908</v>
      </c>
      <c r="V16" s="453">
        <v>0.3107738172644412</v>
      </c>
      <c r="W16" s="453">
        <v>0.28625460566578509</v>
      </c>
      <c r="X16" s="453">
        <v>0.21495382547696626</v>
      </c>
      <c r="Y16" s="453">
        <v>0.22782647945291881</v>
      </c>
      <c r="Z16" s="445">
        <v>0.22592056639304237</v>
      </c>
      <c r="AA16" s="445">
        <v>0.1664392497819398</v>
      </c>
      <c r="AB16" s="445">
        <v>0.14021331379389812</v>
      </c>
      <c r="AC16" s="445">
        <v>6.9781376161056841E-2</v>
      </c>
      <c r="AD16" s="445">
        <v>3.8182012041311664E-2</v>
      </c>
      <c r="AE16" s="445">
        <v>5.5300566279041119E-2</v>
      </c>
      <c r="AF16" s="445">
        <v>9.7540475205528221E-2</v>
      </c>
      <c r="AG16" s="445">
        <v>0.16253755131985634</v>
      </c>
      <c r="AH16" s="445">
        <v>0.22912960011389338</v>
      </c>
      <c r="AI16" s="445">
        <v>0.29557301950172898</v>
      </c>
      <c r="AJ16" s="445">
        <v>0.20210906565365683</v>
      </c>
      <c r="AK16" s="445">
        <v>0.13817914802333386</v>
      </c>
      <c r="AL16" s="445">
        <v>4.1273056785257903E-2</v>
      </c>
      <c r="AM16" s="445">
        <v>-1.2103654008955606E-2</v>
      </c>
      <c r="AN16" s="445">
        <v>7.5410210551871458E-3</v>
      </c>
      <c r="AO16" s="454">
        <v>6.4648482371675933E-2</v>
      </c>
      <c r="AP16" s="454">
        <v>0.1668350017105488</v>
      </c>
      <c r="AQ16" s="454">
        <v>0.13595177158371419</v>
      </c>
      <c r="AR16" s="454">
        <v>0.19638306727289176</v>
      </c>
      <c r="AS16" s="455">
        <v>0.24160302433036707</v>
      </c>
      <c r="AT16" s="454">
        <v>0.18409960634214301</v>
      </c>
      <c r="AU16" s="455">
        <v>0.29060002623278153</v>
      </c>
      <c r="AV16" s="455">
        <v>0.24451638960844946</v>
      </c>
      <c r="AW16" s="455">
        <v>0.15528375452198132</v>
      </c>
      <c r="AX16" s="455">
        <v>0.11354792372034594</v>
      </c>
      <c r="AY16" s="456">
        <v>4.2313407399891971E-2</v>
      </c>
      <c r="AZ16" s="456">
        <v>6.2218764722462717E-2</v>
      </c>
      <c r="BA16" s="456">
        <v>0.10609931460053772</v>
      </c>
      <c r="BB16" s="441">
        <v>0.13938709843630145</v>
      </c>
      <c r="BC16" s="441"/>
    </row>
    <row r="17" spans="1:55">
      <c r="A17" s="445"/>
      <c r="B17" s="452"/>
      <c r="C17" s="452"/>
      <c r="D17" s="452"/>
      <c r="E17" s="452"/>
      <c r="F17" s="452"/>
      <c r="G17" s="452"/>
      <c r="H17" s="452"/>
      <c r="I17" s="452"/>
      <c r="J17" s="452"/>
      <c r="K17" s="452"/>
      <c r="L17" s="452"/>
      <c r="M17" s="452"/>
      <c r="N17" s="324"/>
      <c r="O17" s="324"/>
      <c r="P17" s="452"/>
      <c r="Q17" s="452"/>
      <c r="R17" s="452"/>
      <c r="S17" s="452"/>
      <c r="T17" s="452"/>
      <c r="U17" s="452"/>
      <c r="V17" s="453"/>
      <c r="W17" s="453"/>
      <c r="X17" s="453"/>
      <c r="Y17" s="453"/>
      <c r="Z17" s="445"/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445"/>
      <c r="AO17" s="454"/>
      <c r="AP17" s="454"/>
      <c r="AQ17" s="454"/>
      <c r="AR17" s="454"/>
      <c r="AS17" s="455"/>
      <c r="AT17" s="454"/>
      <c r="AU17" s="455"/>
      <c r="AV17" s="455"/>
      <c r="AW17" s="455"/>
      <c r="AX17" s="455"/>
      <c r="AY17" s="456"/>
      <c r="AZ17" s="456"/>
      <c r="BA17" s="456"/>
      <c r="BB17" s="441"/>
      <c r="BC17" s="441"/>
    </row>
    <row r="18" spans="1:55">
      <c r="A18" s="322" t="s">
        <v>148</v>
      </c>
      <c r="B18" s="452"/>
      <c r="C18" s="452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452"/>
      <c r="R18" s="452"/>
      <c r="S18" s="452"/>
      <c r="T18" s="452"/>
      <c r="U18" s="452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</row>
    <row r="19" spans="1:55">
      <c r="A19" s="450" t="s">
        <v>149</v>
      </c>
      <c r="B19" s="327"/>
      <c r="C19" s="327"/>
      <c r="D19" s="327"/>
      <c r="E19" s="327"/>
      <c r="F19" s="327"/>
      <c r="G19" s="327"/>
      <c r="H19" s="327"/>
      <c r="I19" s="327"/>
      <c r="J19" s="328">
        <v>0.23748727260083516</v>
      </c>
      <c r="K19" s="328">
        <v>0.24200816958984361</v>
      </c>
      <c r="L19" s="328">
        <v>0.24343310530189902</v>
      </c>
      <c r="M19" s="328">
        <v>0.2389245862841636</v>
      </c>
      <c r="N19" s="328">
        <v>0.23049220583150581</v>
      </c>
      <c r="O19" s="328">
        <v>0.22307544837267701</v>
      </c>
      <c r="P19" s="328">
        <v>0.20908979336697339</v>
      </c>
      <c r="Q19" s="328">
        <v>0.19050768906574952</v>
      </c>
      <c r="R19" s="328">
        <v>0.19617743776638824</v>
      </c>
      <c r="S19" s="328">
        <v>0.20325414947852011</v>
      </c>
      <c r="T19" s="328">
        <v>0.20359627674157468</v>
      </c>
      <c r="U19" s="328">
        <v>0.21253446012609523</v>
      </c>
      <c r="V19" s="328">
        <v>0.21503668286930244</v>
      </c>
      <c r="W19" s="328">
        <v>0.21885970822355913</v>
      </c>
      <c r="X19" s="458">
        <v>0.20366873330431989</v>
      </c>
      <c r="Y19" s="458">
        <v>0.16035424814534588</v>
      </c>
      <c r="Z19" s="459">
        <v>0.15245370744469322</v>
      </c>
      <c r="AA19" s="459">
        <v>0.13989264581624547</v>
      </c>
      <c r="AB19" s="459">
        <v>0.12686166127600781</v>
      </c>
      <c r="AC19" s="459">
        <v>0.11049501768601916</v>
      </c>
      <c r="AD19" s="459">
        <v>0.11234870191571901</v>
      </c>
      <c r="AE19" s="459">
        <v>9.5130463525701175E-2</v>
      </c>
      <c r="AF19" s="445">
        <v>9.0637579071920896E-2</v>
      </c>
      <c r="AG19" s="445">
        <v>9.2994415449276377E-2</v>
      </c>
      <c r="AH19" s="445">
        <v>9.2351941351835345E-2</v>
      </c>
      <c r="AI19" s="445">
        <v>9.6699975771794774E-2</v>
      </c>
      <c r="AJ19" s="445">
        <v>8.3341664645898039E-2</v>
      </c>
      <c r="AK19" s="445">
        <v>7.3851950081540288E-2</v>
      </c>
      <c r="AL19" s="582">
        <v>6.5935729469690202E-2</v>
      </c>
      <c r="AM19" s="582">
        <v>5.9985126393649904E-2</v>
      </c>
      <c r="AN19" s="583">
        <v>6.4047541046859793E-2</v>
      </c>
      <c r="AO19" s="583">
        <v>5.8299750365078534E-2</v>
      </c>
      <c r="AP19" s="583">
        <v>6.6000000000000003E-2</v>
      </c>
      <c r="AQ19" s="583">
        <v>6.1297440585787399E-2</v>
      </c>
      <c r="AR19" s="583">
        <v>5.5694045337184216E-2</v>
      </c>
      <c r="AS19" s="581">
        <v>6.1525182890742873E-2</v>
      </c>
      <c r="AT19" s="581">
        <v>6.8038701236700444E-2</v>
      </c>
      <c r="AU19" s="581">
        <v>6.1892715244694953E-2</v>
      </c>
      <c r="AV19" s="581">
        <v>5.5257997110929338E-2</v>
      </c>
      <c r="AW19" s="581">
        <v>6.2557756717521007E-2</v>
      </c>
      <c r="AX19" s="581">
        <v>6.2388902734724951E-2</v>
      </c>
      <c r="AY19" s="584">
        <v>6.209324662730703E-2</v>
      </c>
      <c r="AZ19" s="584">
        <v>5.7005336383154817E-2</v>
      </c>
      <c r="BA19" s="584">
        <v>5.8862668902909053E-2</v>
      </c>
      <c r="BB19" s="584">
        <v>5.8586324885960647E-2</v>
      </c>
      <c r="BC19" s="455"/>
    </row>
    <row r="20" spans="1:55">
      <c r="A20" s="450" t="s">
        <v>150</v>
      </c>
      <c r="B20" s="327"/>
      <c r="C20" s="327"/>
      <c r="D20" s="327"/>
      <c r="E20" s="327"/>
      <c r="F20" s="327"/>
      <c r="G20" s="327"/>
      <c r="H20" s="327"/>
      <c r="I20" s="327"/>
      <c r="J20" s="328">
        <v>0.35813882132001523</v>
      </c>
      <c r="K20" s="328">
        <v>0.31871979890181557</v>
      </c>
      <c r="L20" s="328">
        <v>0.33007982875803044</v>
      </c>
      <c r="M20" s="328">
        <v>0.31311693055076079</v>
      </c>
      <c r="N20" s="328">
        <v>0.32571915565394249</v>
      </c>
      <c r="O20" s="328">
        <v>0.31776429723043909</v>
      </c>
      <c r="P20" s="328">
        <v>0.34341599443034443</v>
      </c>
      <c r="Q20" s="328">
        <v>0.35971795699536568</v>
      </c>
      <c r="R20" s="328">
        <v>0.32159970032913626</v>
      </c>
      <c r="S20" s="328">
        <v>0.28405604758745462</v>
      </c>
      <c r="T20" s="328">
        <v>0.31994854336696754</v>
      </c>
      <c r="U20" s="328">
        <v>0.28397966985481954</v>
      </c>
      <c r="V20" s="328">
        <v>0.27480996214004416</v>
      </c>
      <c r="W20" s="328">
        <v>0.27690467700980048</v>
      </c>
      <c r="X20" s="458">
        <v>0.28317182139466274</v>
      </c>
      <c r="Y20" s="458">
        <v>0.2778838690467339</v>
      </c>
      <c r="Z20" s="459">
        <v>0.2554987192614751</v>
      </c>
      <c r="AA20" s="459">
        <v>0.26618663327965592</v>
      </c>
      <c r="AB20" s="459">
        <v>0.29877894901039664</v>
      </c>
      <c r="AC20" s="459">
        <v>0.29287724412730509</v>
      </c>
      <c r="AD20" s="459">
        <v>0.32061953086327211</v>
      </c>
      <c r="AE20" s="459">
        <v>0.32732680000983677</v>
      </c>
      <c r="AF20" s="459">
        <v>0.3337368721278669</v>
      </c>
      <c r="AG20" s="445">
        <v>0.28352610744224244</v>
      </c>
      <c r="AH20" s="445">
        <v>0.27288484649311168</v>
      </c>
      <c r="AI20" s="445">
        <v>0.25367203223130463</v>
      </c>
      <c r="AJ20" s="445">
        <v>0.23949400099633875</v>
      </c>
      <c r="AK20" s="445">
        <v>0.23352335455977419</v>
      </c>
      <c r="AL20" s="582">
        <v>0.2737316054758101</v>
      </c>
      <c r="AM20" s="582">
        <v>0.28616053033391559</v>
      </c>
      <c r="AN20" s="583">
        <v>0.32237316561750606</v>
      </c>
      <c r="AO20" s="583">
        <v>0.3393570704818486</v>
      </c>
      <c r="AP20" s="583">
        <v>0.36198682745645955</v>
      </c>
      <c r="AQ20" s="583">
        <v>0.28284386488824736</v>
      </c>
      <c r="AR20" s="583">
        <v>0.30328653557581475</v>
      </c>
      <c r="AS20" s="581">
        <v>0.27191410990897569</v>
      </c>
      <c r="AT20" s="581">
        <v>0.23966936253470361</v>
      </c>
      <c r="AU20" s="581">
        <v>0.22796778910402574</v>
      </c>
      <c r="AV20" s="581">
        <v>0.20401271792518635</v>
      </c>
      <c r="AW20" s="581">
        <v>0.21098443078309595</v>
      </c>
      <c r="AX20" s="584">
        <v>0.21170166538699822</v>
      </c>
      <c r="AY20" s="584">
        <v>0.21737207418818497</v>
      </c>
      <c r="AZ20" s="584">
        <v>0.2219310132047366</v>
      </c>
      <c r="BA20" s="584">
        <v>0.20838795399262461</v>
      </c>
      <c r="BB20" s="581">
        <v>0.20860467560082577</v>
      </c>
      <c r="BC20" s="455"/>
    </row>
    <row r="21" spans="1:55">
      <c r="A21" s="450" t="s">
        <v>151</v>
      </c>
      <c r="B21" s="327"/>
      <c r="C21" s="327"/>
      <c r="D21" s="327"/>
      <c r="E21" s="327"/>
      <c r="F21" s="327"/>
      <c r="G21" s="327"/>
      <c r="H21" s="327"/>
      <c r="I21" s="327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458"/>
      <c r="Y21" s="458"/>
      <c r="Z21" s="459">
        <v>0.25618875557336435</v>
      </c>
      <c r="AA21" s="459">
        <v>0.26649692778527728</v>
      </c>
      <c r="AB21" s="459">
        <v>0.29748334243022001</v>
      </c>
      <c r="AC21" s="459">
        <v>0.28768876718454561</v>
      </c>
      <c r="AD21" s="459">
        <v>0.31138535165870379</v>
      </c>
      <c r="AE21" s="459">
        <v>0.31451220018403009</v>
      </c>
      <c r="AF21" s="459">
        <v>0.31776144295705111</v>
      </c>
      <c r="AG21" s="445">
        <v>0.26966684038939026</v>
      </c>
      <c r="AH21" s="445">
        <v>0.258973036340716</v>
      </c>
      <c r="AI21" s="445">
        <v>0.24073200283290813</v>
      </c>
      <c r="AJ21" s="445">
        <v>0.22695426147980466</v>
      </c>
      <c r="AK21" s="445">
        <v>0.22079507885991645</v>
      </c>
      <c r="AL21" s="582">
        <v>0.25603603224642779</v>
      </c>
      <c r="AM21" s="582">
        <v>0.25372167832313264</v>
      </c>
      <c r="AN21" s="583">
        <v>0.27902831317703425</v>
      </c>
      <c r="AO21" s="583">
        <v>0.28322309779131094</v>
      </c>
      <c r="AP21" s="583">
        <v>0.2993814990087304</v>
      </c>
      <c r="AQ21" s="583">
        <v>0.23338499239855878</v>
      </c>
      <c r="AR21" s="583">
        <v>0.25004326210582661</v>
      </c>
      <c r="AS21" s="581">
        <v>0.22488736306406526</v>
      </c>
      <c r="AT21" s="581">
        <v>0.19833346024784795</v>
      </c>
      <c r="AU21" s="581">
        <v>0.18792198105294536</v>
      </c>
      <c r="AV21" s="581">
        <v>0.16726821705289763</v>
      </c>
      <c r="AW21" s="581">
        <v>0.17159884762952318</v>
      </c>
      <c r="AX21" s="581">
        <v>0.16945755514261826</v>
      </c>
      <c r="AY21" s="584">
        <v>0.17047939522505559</v>
      </c>
      <c r="AZ21" s="584">
        <v>0.17379935131923957</v>
      </c>
      <c r="BA21" s="584">
        <v>0.16395433452552957</v>
      </c>
      <c r="BB21" s="584">
        <v>0.16385448466567012</v>
      </c>
      <c r="BC21" s="455"/>
    </row>
    <row r="22" spans="1:55">
      <c r="A22" s="445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6"/>
      <c r="W22" s="326"/>
      <c r="X22" s="326"/>
      <c r="Y22" s="326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</row>
    <row r="23" spans="1:55">
      <c r="A23" s="322" t="s">
        <v>146</v>
      </c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</row>
    <row r="24" spans="1:55" s="591" customFormat="1">
      <c r="A24" s="586" t="s">
        <v>505</v>
      </c>
      <c r="B24" s="590"/>
      <c r="C24" s="590"/>
      <c r="D24" s="590"/>
      <c r="E24" s="590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456"/>
      <c r="W24" s="456"/>
      <c r="X24" s="456"/>
      <c r="Y24" s="456"/>
      <c r="Z24" s="456">
        <v>0.23474992986803223</v>
      </c>
      <c r="AA24" s="456">
        <v>0.18225956634823937</v>
      </c>
      <c r="AB24" s="456">
        <v>0.11031866700842287</v>
      </c>
      <c r="AC24" s="456">
        <v>4.9750828478273945E-2</v>
      </c>
      <c r="AD24" s="456">
        <v>-1.9548567186960852E-2</v>
      </c>
      <c r="AE24" s="456">
        <v>-4.7688514465394682E-2</v>
      </c>
      <c r="AF24" s="456">
        <v>-4.515309644616073E-2</v>
      </c>
      <c r="AG24" s="456">
        <v>-5.007810636251997E-2</v>
      </c>
      <c r="AH24" s="456">
        <v>2.8167585688173569E-2</v>
      </c>
      <c r="AI24" s="456">
        <v>0.10266974687016471</v>
      </c>
      <c r="AJ24" s="456">
        <v>0.16506391523804217</v>
      </c>
      <c r="AK24" s="456">
        <v>0.21328337651745954</v>
      </c>
      <c r="AL24" s="456">
        <v>0.25220616105211713</v>
      </c>
      <c r="AM24" s="456">
        <v>0.22590033392598197</v>
      </c>
      <c r="AN24" s="456">
        <v>0.13682210219660029</v>
      </c>
      <c r="AO24" s="456">
        <v>6.4881025209964971E-2</v>
      </c>
      <c r="AP24" s="456">
        <v>5.2145551094660902E-2</v>
      </c>
      <c r="AQ24" s="456">
        <v>9.0517766609263806E-2</v>
      </c>
      <c r="AR24" s="456">
        <v>0.13683372077735068</v>
      </c>
      <c r="AS24" s="456">
        <v>0.23300000000000001</v>
      </c>
      <c r="AT24" s="456">
        <v>0.25684320376092273</v>
      </c>
      <c r="AU24" s="456">
        <v>0.27317355271914057</v>
      </c>
      <c r="AV24" s="456">
        <v>0.35220687763588399</v>
      </c>
      <c r="AW24" s="456">
        <v>0.35499999999999998</v>
      </c>
      <c r="AX24" s="456">
        <v>0.3345730123382849</v>
      </c>
      <c r="AY24" s="456">
        <v>0.26957607590612542</v>
      </c>
      <c r="AZ24" s="456">
        <v>0.22135802022400461</v>
      </c>
      <c r="BA24" s="456">
        <v>0.2</v>
      </c>
      <c r="BB24" s="456">
        <v>0.1827426945842987</v>
      </c>
      <c r="BC24" s="456"/>
    </row>
    <row r="25" spans="1:55" s="591" customFormat="1">
      <c r="A25" s="586" t="s">
        <v>147</v>
      </c>
      <c r="B25" s="590"/>
      <c r="C25" s="590"/>
      <c r="D25" s="590"/>
      <c r="E25" s="590"/>
      <c r="F25" s="590"/>
      <c r="G25" s="590"/>
      <c r="H25" s="590"/>
      <c r="I25" s="590"/>
      <c r="J25" s="590"/>
      <c r="K25" s="590"/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456"/>
      <c r="W25" s="456"/>
      <c r="X25" s="456"/>
      <c r="Y25" s="456"/>
      <c r="Z25" s="456">
        <v>0.31855401291696306</v>
      </c>
      <c r="AA25" s="456">
        <v>0.21385124528399313</v>
      </c>
      <c r="AB25" s="456">
        <v>7.9895254546765271E-2</v>
      </c>
      <c r="AC25" s="456">
        <v>-5.0710878616979101E-2</v>
      </c>
      <c r="AD25" s="456">
        <v>-0.1590412471475301</v>
      </c>
      <c r="AE25" s="456">
        <v>-0.16999954102147752</v>
      </c>
      <c r="AF25" s="456">
        <v>-0.16531245506920544</v>
      </c>
      <c r="AG25" s="456">
        <v>-0.20778608388587094</v>
      </c>
      <c r="AH25" s="456">
        <v>-6.7170252264374675E-2</v>
      </c>
      <c r="AI25" s="456">
        <v>-5.0529870215532124E-2</v>
      </c>
      <c r="AJ25" s="456">
        <v>1.0711139430339411E-3</v>
      </c>
      <c r="AK25" s="456">
        <v>0.1386166756433822</v>
      </c>
      <c r="AL25" s="456">
        <v>0.21916773572353132</v>
      </c>
      <c r="AM25" s="456">
        <v>0.30415710660713047</v>
      </c>
      <c r="AN25" s="456">
        <v>0.21853784563911538</v>
      </c>
      <c r="AO25" s="456">
        <v>0.14155193527899712</v>
      </c>
      <c r="AP25" s="456">
        <v>0.19286426246145852</v>
      </c>
      <c r="AQ25" s="456">
        <v>0.22975583799554378</v>
      </c>
      <c r="AR25" s="456">
        <v>0.35518616518211643</v>
      </c>
      <c r="AS25" s="456">
        <v>0.41299999999999998</v>
      </c>
      <c r="AT25" s="456">
        <v>0.35715508212073921</v>
      </c>
      <c r="AU25" s="456">
        <v>0.38272347069012791</v>
      </c>
      <c r="AV25" s="456">
        <v>0.37435897400032103</v>
      </c>
      <c r="AW25" s="456">
        <v>0.3551116168971773</v>
      </c>
      <c r="AX25" s="456">
        <v>0.31515482954380669</v>
      </c>
      <c r="AY25" s="456">
        <v>0.19625640928274812</v>
      </c>
      <c r="AZ25" s="456">
        <v>0.1602889154601779</v>
      </c>
      <c r="BA25" s="456">
        <v>0.14000000000000001</v>
      </c>
      <c r="BB25" s="456">
        <v>0.13475050737330241</v>
      </c>
      <c r="BC25" s="456"/>
    </row>
    <row r="26" spans="1:55" s="591" customFormat="1">
      <c r="A26" s="586" t="s">
        <v>506</v>
      </c>
      <c r="B26" s="590"/>
      <c r="C26" s="590"/>
      <c r="D26" s="590"/>
      <c r="E26" s="590"/>
      <c r="F26" s="590"/>
      <c r="G26" s="590"/>
      <c r="H26" s="590"/>
      <c r="I26" s="590"/>
      <c r="J26" s="590"/>
      <c r="K26" s="590"/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456"/>
      <c r="W26" s="456"/>
      <c r="X26" s="456"/>
      <c r="Y26" s="456"/>
      <c r="Z26" s="456">
        <v>3.7271545556445629E-2</v>
      </c>
      <c r="AA26" s="456">
        <v>3.6899733244824429E-2</v>
      </c>
      <c r="AB26" s="456">
        <v>4.1775136683648073E-2</v>
      </c>
      <c r="AC26" s="456">
        <v>4.4859589787581644E-2</v>
      </c>
      <c r="AD26" s="456">
        <v>5.1334321427661589E-2</v>
      </c>
      <c r="AE26" s="456">
        <v>5.406035961926392E-2</v>
      </c>
      <c r="AF26" s="456">
        <v>6.697370113785861E-2</v>
      </c>
      <c r="AG26" s="456">
        <v>6.2695741973946228E-2</v>
      </c>
      <c r="AH26" s="456">
        <v>8.1896468869669933E-2</v>
      </c>
      <c r="AI26" s="456">
        <v>9.6935814022345954E-2</v>
      </c>
      <c r="AJ26" s="456">
        <v>0.12757646923988308</v>
      </c>
      <c r="AK26" s="456">
        <v>0.14947794735006137</v>
      </c>
      <c r="AL26" s="456">
        <v>0.15536433706888353</v>
      </c>
      <c r="AM26" s="456">
        <v>0.15495340551413017</v>
      </c>
      <c r="AN26" s="456">
        <v>0.13535458443289916</v>
      </c>
      <c r="AO26" s="456">
        <v>0.14737309146329203</v>
      </c>
      <c r="AP26" s="456">
        <v>0.14880213651807006</v>
      </c>
      <c r="AQ26" s="456">
        <v>0.15221667462066479</v>
      </c>
      <c r="AR26" s="456">
        <v>0.13975815619986465</v>
      </c>
      <c r="AS26" s="456">
        <v>0.17799999999999999</v>
      </c>
      <c r="AT26" s="456">
        <v>0.18824542317049753</v>
      </c>
      <c r="AU26" s="456">
        <v>0.23941486729564021</v>
      </c>
      <c r="AV26" s="456">
        <v>0.25865649290936954</v>
      </c>
      <c r="AW26" s="456">
        <v>0.23411602117350672</v>
      </c>
      <c r="AX26" s="456">
        <v>0.23497654606225171</v>
      </c>
      <c r="AY26" s="456">
        <v>0.21240203758651943</v>
      </c>
      <c r="AZ26" s="456">
        <v>0.2048980948768917</v>
      </c>
      <c r="BA26" s="456">
        <v>0.217</v>
      </c>
      <c r="BB26" s="456">
        <v>0.21403583215112776</v>
      </c>
      <c r="BC26" s="456"/>
    </row>
    <row r="27" spans="1:55" s="591" customFormat="1">
      <c r="A27" s="586" t="s">
        <v>507</v>
      </c>
      <c r="B27" s="590"/>
      <c r="C27" s="590"/>
      <c r="D27" s="590"/>
      <c r="E27" s="590"/>
      <c r="F27" s="590"/>
      <c r="G27" s="590"/>
      <c r="H27" s="590"/>
      <c r="I27" s="590"/>
      <c r="J27" s="590"/>
      <c r="K27" s="590"/>
      <c r="L27" s="590"/>
      <c r="M27" s="590"/>
      <c r="N27" s="590"/>
      <c r="O27" s="590"/>
      <c r="P27" s="590"/>
      <c r="Q27" s="590"/>
      <c r="R27" s="590"/>
      <c r="S27" s="590"/>
      <c r="T27" s="590"/>
      <c r="U27" s="590"/>
      <c r="V27" s="456"/>
      <c r="W27" s="456"/>
      <c r="X27" s="456"/>
      <c r="Y27" s="456"/>
      <c r="Z27" s="456">
        <v>0.23690759678411788</v>
      </c>
      <c r="AA27" s="456">
        <v>0.18518869153163364</v>
      </c>
      <c r="AB27" s="456">
        <v>0.14496549048722951</v>
      </c>
      <c r="AC27" s="456">
        <v>0.1073723286959507</v>
      </c>
      <c r="AD27" s="456">
        <v>6.4912691819150492E-2</v>
      </c>
      <c r="AE27" s="456">
        <v>1.4470378264714867E-2</v>
      </c>
      <c r="AF27" s="456">
        <v>2.932912452713321E-4</v>
      </c>
      <c r="AG27" s="456">
        <v>6.7202344191399366E-3</v>
      </c>
      <c r="AH27" s="456">
        <v>4.2763499348887679E-2</v>
      </c>
      <c r="AI27" s="456">
        <v>0.14406483919851731</v>
      </c>
      <c r="AJ27" s="456">
        <v>0.19540476054523162</v>
      </c>
      <c r="AK27" s="456">
        <v>0.22181084507351259</v>
      </c>
      <c r="AL27" s="456">
        <v>0.23605628547873692</v>
      </c>
      <c r="AM27" s="456">
        <v>0.1698797888206991</v>
      </c>
      <c r="AN27" s="456">
        <v>0.11569637740647787</v>
      </c>
      <c r="AO27" s="456">
        <v>1.5737769697462989E-2</v>
      </c>
      <c r="AP27" s="456">
        <v>8.2262936214152482E-3</v>
      </c>
      <c r="AQ27" s="456">
        <v>4.91767339665099E-2</v>
      </c>
      <c r="AR27" s="456">
        <v>4.1635325744635798E-2</v>
      </c>
      <c r="AS27" s="456">
        <v>0.16600000000000001</v>
      </c>
      <c r="AT27" s="456">
        <v>0.17090018853776057</v>
      </c>
      <c r="AU27" s="456">
        <v>0.23324280605569725</v>
      </c>
      <c r="AV27" s="456">
        <v>0.30456600023694702</v>
      </c>
      <c r="AW27" s="456">
        <v>0.32297730946405823</v>
      </c>
      <c r="AX27" s="456">
        <v>0.34945004680562719</v>
      </c>
      <c r="AY27" s="456">
        <v>0.3147192183870926</v>
      </c>
      <c r="AZ27" s="456">
        <v>0.26431400355965007</v>
      </c>
      <c r="BA27" s="456">
        <v>0.22600000000000001</v>
      </c>
      <c r="BB27" s="456">
        <v>0.21940742265663934</v>
      </c>
      <c r="BC27" s="456"/>
    </row>
    <row r="28" spans="1:55">
      <c r="A28" s="445"/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  <c r="R28" s="457"/>
      <c r="S28" s="457"/>
      <c r="T28" s="457"/>
      <c r="U28" s="457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455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</row>
    <row r="29" spans="1:55">
      <c r="A29" s="585" t="s">
        <v>155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</row>
    <row r="30" spans="1:55">
      <c r="A30" s="586" t="s">
        <v>498</v>
      </c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457"/>
      <c r="V30" s="455"/>
      <c r="W30" s="455"/>
      <c r="X30" s="455"/>
      <c r="Y30" s="455"/>
      <c r="Z30" s="455"/>
      <c r="AA30" s="455"/>
      <c r="AB30" s="455"/>
      <c r="AC30" s="455"/>
      <c r="AD30" s="455"/>
      <c r="AE30" s="455"/>
      <c r="AF30" s="455"/>
      <c r="AG30" s="455"/>
      <c r="AH30" s="455"/>
      <c r="AI30" s="455"/>
      <c r="AJ30" s="455"/>
      <c r="AK30" s="455"/>
      <c r="AL30" s="455">
        <v>0.23605628547873692</v>
      </c>
      <c r="AM30" s="455">
        <v>0.1698797888206991</v>
      </c>
      <c r="AN30" s="455">
        <v>0.11569637740647787</v>
      </c>
      <c r="AO30" s="455">
        <v>1.5737769697462989E-2</v>
      </c>
      <c r="AP30" s="455">
        <v>8.2262936214152482E-3</v>
      </c>
      <c r="AQ30" s="455">
        <v>4.91767339665099E-2</v>
      </c>
      <c r="AR30" s="455">
        <v>4.1635325744635798E-2</v>
      </c>
      <c r="AS30" s="455">
        <v>0.1668085265235083</v>
      </c>
      <c r="AT30" s="454">
        <v>0.170900188422906</v>
      </c>
      <c r="AU30" s="454">
        <v>0.23324280622100738</v>
      </c>
      <c r="AV30" s="454">
        <v>0.30456600032287379</v>
      </c>
      <c r="AW30" s="454">
        <v>0.32235029402506976</v>
      </c>
      <c r="AX30" s="454">
        <v>0.34945004680562719</v>
      </c>
      <c r="AY30" s="454">
        <v>0.31471921838709294</v>
      </c>
      <c r="AZ30" s="454">
        <v>0.26431400355964962</v>
      </c>
      <c r="BA30" s="454">
        <v>0.22646004712960721</v>
      </c>
      <c r="BB30" s="454">
        <v>0.21940742265663934</v>
      </c>
      <c r="BC30" s="444"/>
    </row>
    <row r="31" spans="1:55">
      <c r="A31" s="586" t="s">
        <v>42</v>
      </c>
      <c r="B31" s="457"/>
      <c r="C31" s="457"/>
      <c r="D31" s="457"/>
      <c r="E31" s="457"/>
      <c r="F31" s="457"/>
      <c r="G31" s="457"/>
      <c r="H31" s="457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457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>
        <v>4.5514585405111744E-3</v>
      </c>
      <c r="AM31" s="455">
        <v>-3.33282496518908E-3</v>
      </c>
      <c r="AN31" s="455">
        <v>-2.7584943832966658E-2</v>
      </c>
      <c r="AO31" s="455">
        <v>-5.2960144863112853E-2</v>
      </c>
      <c r="AP31" s="455">
        <v>-3.8189712005002097E-2</v>
      </c>
      <c r="AQ31" s="455">
        <v>-2.0666286151968541E-2</v>
      </c>
      <c r="AR31" s="455">
        <v>-2.4885390196005528E-2</v>
      </c>
      <c r="AS31" s="455">
        <v>1.8650620655347311E-2</v>
      </c>
      <c r="AT31" s="454">
        <v>1.7908030151168482E-2</v>
      </c>
      <c r="AU31" s="454">
        <v>3.7586936730539845E-2</v>
      </c>
      <c r="AV31" s="454">
        <v>4.7260696058036254E-2</v>
      </c>
      <c r="AW31" s="454">
        <v>7.1098503164708296E-2</v>
      </c>
      <c r="AX31" s="454">
        <v>5.975350379532933E-2</v>
      </c>
      <c r="AY31" s="454">
        <v>3.0011611890014615E-2</v>
      </c>
      <c r="AZ31" s="454">
        <v>1.2367319508058106E-2</v>
      </c>
      <c r="BA31" s="454">
        <v>2.5207763483439962E-3</v>
      </c>
      <c r="BB31" s="454">
        <v>-9.6368145801786279E-3</v>
      </c>
      <c r="BC31" s="444"/>
    </row>
    <row r="32" spans="1:55">
      <c r="A32" s="586" t="s">
        <v>112</v>
      </c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5"/>
      <c r="W32" s="455"/>
      <c r="X32" s="455"/>
      <c r="Y32" s="455"/>
      <c r="Z32" s="455"/>
      <c r="AA32" s="455"/>
      <c r="AB32" s="455"/>
      <c r="AC32" s="455"/>
      <c r="AD32" s="455"/>
      <c r="AE32" s="455"/>
      <c r="AF32" s="455"/>
      <c r="AG32" s="455"/>
      <c r="AH32" s="455"/>
      <c r="AI32" s="455"/>
      <c r="AJ32" s="455"/>
      <c r="AK32" s="455"/>
      <c r="AL32" s="455">
        <v>1.7614215245534158E-2</v>
      </c>
      <c r="AM32" s="455">
        <v>5.390106299438647E-3</v>
      </c>
      <c r="AN32" s="455">
        <v>1.6443909366579398E-2</v>
      </c>
      <c r="AO32" s="455">
        <v>-1.0778790255117805E-2</v>
      </c>
      <c r="AP32" s="455">
        <v>1.2297785271198392E-2</v>
      </c>
      <c r="AQ32" s="455">
        <v>1.2206995785601143E-2</v>
      </c>
      <c r="AR32" s="455">
        <v>8.7639234299908692E-3</v>
      </c>
      <c r="AS32" s="455">
        <v>3.7271176306057675E-2</v>
      </c>
      <c r="AT32" s="454">
        <v>1.6029331167560612E-2</v>
      </c>
      <c r="AU32" s="454">
        <v>2.5003266104911364E-2</v>
      </c>
      <c r="AV32" s="454">
        <v>3.1139336493727857E-2</v>
      </c>
      <c r="AW32" s="454">
        <v>1.4028968652030648E-2</v>
      </c>
      <c r="AX32" s="454">
        <v>2.3427546553941692E-2</v>
      </c>
      <c r="AY32" s="454">
        <v>2.434038272727098E-2</v>
      </c>
      <c r="AZ32" s="454">
        <v>2.0985260853263306E-2</v>
      </c>
      <c r="BA32" s="454">
        <v>2.7938888326270572E-2</v>
      </c>
      <c r="BB32" s="454">
        <v>2.9583651160267611E-2</v>
      </c>
      <c r="BC32" s="444"/>
    </row>
    <row r="33" spans="1:55">
      <c r="A33" s="586" t="s">
        <v>113</v>
      </c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  <c r="M33" s="457"/>
      <c r="N33" s="457"/>
      <c r="O33" s="457"/>
      <c r="P33" s="457"/>
      <c r="Q33" s="457"/>
      <c r="R33" s="457"/>
      <c r="S33" s="457"/>
      <c r="T33" s="457"/>
      <c r="U33" s="457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>
        <v>2.8233751515138104E-2</v>
      </c>
      <c r="AM33" s="455">
        <v>2.0271956874384305E-2</v>
      </c>
      <c r="AN33" s="455">
        <v>1.1065691039672667E-2</v>
      </c>
      <c r="AO33" s="455">
        <v>1.1094230007897702E-2</v>
      </c>
      <c r="AP33" s="455">
        <v>9.4171434093911653E-4</v>
      </c>
      <c r="AQ33" s="455">
        <v>5.3124403348883218E-3</v>
      </c>
      <c r="AR33" s="455">
        <v>3.8384526065914312E-3</v>
      </c>
      <c r="AS33" s="455">
        <v>4.8951549821526531E-3</v>
      </c>
      <c r="AT33" s="454">
        <v>4.2325900056517677E-3</v>
      </c>
      <c r="AU33" s="454">
        <v>1.0704964668859276E-2</v>
      </c>
      <c r="AV33" s="454">
        <v>2.2502472198984554E-2</v>
      </c>
      <c r="AW33" s="454">
        <v>2.9569209741208455E-2</v>
      </c>
      <c r="AX33" s="454">
        <v>3.3477481802974565E-2</v>
      </c>
      <c r="AY33" s="454">
        <v>4.3223422831678869E-2</v>
      </c>
      <c r="AZ33" s="454">
        <v>4.3356021592959301E-2</v>
      </c>
      <c r="BA33" s="454">
        <v>3.9459107185632891E-2</v>
      </c>
      <c r="BB33" s="454">
        <v>3.744832052229094E-2</v>
      </c>
      <c r="BC33" s="444"/>
    </row>
    <row r="34" spans="1:55">
      <c r="A34" s="586" t="s">
        <v>58</v>
      </c>
      <c r="AL34" s="589">
        <v>0.14490912998993266</v>
      </c>
      <c r="AM34" s="589">
        <v>0.10914274376782276</v>
      </c>
      <c r="AN34" s="589">
        <v>8.775442156691643E-2</v>
      </c>
      <c r="AO34" s="589">
        <v>4.9326465943066035E-2</v>
      </c>
      <c r="AP34" s="589">
        <v>2.810797339737698E-2</v>
      </c>
      <c r="AQ34" s="589">
        <v>2.7044128963096672E-2</v>
      </c>
      <c r="AR34" s="589">
        <v>2.5715070218195798E-2</v>
      </c>
      <c r="AS34" s="589">
        <v>5.2908113661221771E-2</v>
      </c>
      <c r="AT34" s="589">
        <v>5.2460401841557543E-2</v>
      </c>
      <c r="AU34" s="589">
        <v>6.2429280956771971E-2</v>
      </c>
      <c r="AV34" s="589">
        <v>7.7610473863518242E-2</v>
      </c>
      <c r="AW34" s="589">
        <v>6.7487397152190071E-2</v>
      </c>
      <c r="AX34" s="589">
        <v>9.5741737637055874E-2</v>
      </c>
      <c r="AY34" s="589">
        <v>0.10636960083871132</v>
      </c>
      <c r="AZ34" s="589">
        <v>0.10208457100258431</v>
      </c>
      <c r="BA34" s="589">
        <v>9.9279608142344267E-2</v>
      </c>
      <c r="BB34" s="589">
        <v>0.10336972515144802</v>
      </c>
    </row>
    <row r="35" spans="1:55">
      <c r="A35" s="586" t="s">
        <v>60</v>
      </c>
      <c r="AL35" s="589">
        <v>2.6066108790540481E-2</v>
      </c>
      <c r="AM35" s="589">
        <v>1.8217185738437447E-2</v>
      </c>
      <c r="AN35" s="589">
        <v>2.197200354051591E-2</v>
      </c>
      <c r="AO35" s="589">
        <v>7.8430208800176378E-3</v>
      </c>
      <c r="AP35" s="589">
        <v>7.4518486500354079E-3</v>
      </c>
      <c r="AQ35" s="589">
        <v>2.6750120489939359E-2</v>
      </c>
      <c r="AR35" s="589">
        <v>2.0407805499281867E-2</v>
      </c>
      <c r="AS35" s="589">
        <v>3.8664110506181681E-2</v>
      </c>
      <c r="AT35" s="589">
        <v>4.72198400348589E-2</v>
      </c>
      <c r="AU35" s="589">
        <v>5.3946630404924749E-2</v>
      </c>
      <c r="AV35" s="589">
        <v>6.8395226810010007E-2</v>
      </c>
      <c r="AW35" s="589">
        <v>6.995252569303391E-2</v>
      </c>
      <c r="AX35" s="589">
        <v>7.6137763965616473E-2</v>
      </c>
      <c r="AY35" s="589">
        <v>5.8448413051032086E-2</v>
      </c>
      <c r="AZ35" s="589">
        <v>4.5178324996739197E-2</v>
      </c>
      <c r="BA35" s="589">
        <v>2.0677377053207643E-2</v>
      </c>
      <c r="BB35" s="589">
        <v>2.8884988229855441E-2</v>
      </c>
    </row>
    <row r="36" spans="1:55">
      <c r="A36" s="586" t="s">
        <v>102</v>
      </c>
      <c r="AL36" s="589">
        <f>AL30-AL31-AL32-AL33-AL34-AL35</f>
        <v>1.4681621397080336E-2</v>
      </c>
      <c r="AM36" s="589">
        <f t="shared" ref="AM36:BB36" si="0">AM30-AM31-AM32-AM33-AM34-AM35</f>
        <v>2.0190621105805023E-2</v>
      </c>
      <c r="AN36" s="589">
        <f t="shared" si="0"/>
        <v>6.0452957257601143E-3</v>
      </c>
      <c r="AO36" s="589">
        <f t="shared" si="0"/>
        <v>1.1212987984712253E-2</v>
      </c>
      <c r="AP36" s="589">
        <f t="shared" si="0"/>
        <v>-2.3833160331325452E-3</v>
      </c>
      <c r="AQ36" s="589">
        <f t="shared" si="0"/>
        <v>-1.4706654550470551E-3</v>
      </c>
      <c r="AR36" s="589">
        <f t="shared" si="0"/>
        <v>7.7954641865813599E-3</v>
      </c>
      <c r="AS36" s="589">
        <f t="shared" si="0"/>
        <v>1.4419350412547223E-2</v>
      </c>
      <c r="AT36" s="589">
        <f t="shared" si="0"/>
        <v>3.3049995222108698E-2</v>
      </c>
      <c r="AU36" s="589">
        <f t="shared" si="0"/>
        <v>4.357172735500018E-2</v>
      </c>
      <c r="AV36" s="589">
        <f t="shared" si="0"/>
        <v>5.7657794898596904E-2</v>
      </c>
      <c r="AW36" s="589">
        <f t="shared" si="0"/>
        <v>7.0213689621898404E-2</v>
      </c>
      <c r="AX36" s="589">
        <f t="shared" si="0"/>
        <v>6.0912013050709257E-2</v>
      </c>
      <c r="AY36" s="589">
        <f t="shared" si="0"/>
        <v>5.2325787048385086E-2</v>
      </c>
      <c r="AZ36" s="589">
        <f t="shared" si="0"/>
        <v>4.0342505606045423E-2</v>
      </c>
      <c r="BA36" s="589">
        <f t="shared" si="0"/>
        <v>3.6584290073807854E-2</v>
      </c>
      <c r="BB36" s="589">
        <f t="shared" si="0"/>
        <v>2.9757552172955948E-2</v>
      </c>
    </row>
    <row r="38" spans="1:55">
      <c r="A38" s="587" t="s">
        <v>152</v>
      </c>
    </row>
    <row r="39" spans="1:55">
      <c r="A39" s="588" t="s">
        <v>499</v>
      </c>
      <c r="AL39" s="589">
        <v>0.21916773572353132</v>
      </c>
      <c r="AM39" s="589">
        <v>0.30415710660713047</v>
      </c>
      <c r="AN39" s="589">
        <v>0.21853784563911538</v>
      </c>
      <c r="AO39" s="589">
        <v>0.14155193527899712</v>
      </c>
      <c r="AP39" s="589">
        <v>0.19286426246145849</v>
      </c>
      <c r="AQ39" s="589">
        <v>0.22975583799554378</v>
      </c>
      <c r="AR39" s="589">
        <v>0.35518616518211688</v>
      </c>
      <c r="AS39" s="589">
        <v>0.41311017496415503</v>
      </c>
      <c r="AT39" s="589">
        <v>0.35715508212073921</v>
      </c>
      <c r="AU39" s="589">
        <v>0.38272347069012791</v>
      </c>
      <c r="AV39" s="589">
        <v>0.37435897400032103</v>
      </c>
      <c r="AW39" s="589">
        <v>0.35511161689717752</v>
      </c>
      <c r="AX39" s="589">
        <v>0.31515482954380669</v>
      </c>
      <c r="AY39" s="589">
        <v>0.1962564092827479</v>
      </c>
      <c r="AZ39" s="589">
        <v>0.16028891546017809</v>
      </c>
      <c r="BA39" s="589">
        <v>0.14018197831865287</v>
      </c>
      <c r="BB39" s="589">
        <v>0.13475050737330241</v>
      </c>
    </row>
    <row r="40" spans="1:55">
      <c r="A40" s="588" t="s">
        <v>500</v>
      </c>
      <c r="AL40" s="589">
        <v>2.1389036947825874E-2</v>
      </c>
      <c r="AM40" s="589">
        <v>5.3795383394947771E-2</v>
      </c>
      <c r="AN40" s="589">
        <v>3.781949742185825E-2</v>
      </c>
      <c r="AO40" s="589">
        <v>4.2352944963931577E-2</v>
      </c>
      <c r="AP40" s="589">
        <v>6.7268200500535613E-2</v>
      </c>
      <c r="AQ40" s="589">
        <v>0.11738332468160355</v>
      </c>
      <c r="AR40" s="589">
        <v>0.18085690810395189</v>
      </c>
      <c r="AS40" s="589">
        <v>0.21424670881052826</v>
      </c>
      <c r="AT40" s="589">
        <v>0.19990969519133436</v>
      </c>
      <c r="AU40" s="589">
        <v>0.23153393952197179</v>
      </c>
      <c r="AV40" s="589">
        <v>0.24536460744831129</v>
      </c>
      <c r="AW40" s="589">
        <v>0.23734318428700799</v>
      </c>
      <c r="AX40" s="589">
        <v>0.20996672094624147</v>
      </c>
      <c r="AY40" s="589">
        <v>0.14162485871947819</v>
      </c>
      <c r="AZ40" s="589">
        <v>7.6800718812444407E-2</v>
      </c>
      <c r="BA40" s="589">
        <v>3.9537314561689546E-2</v>
      </c>
      <c r="BB40" s="589">
        <v>2.1532516486586929E-2</v>
      </c>
    </row>
    <row r="41" spans="1:55">
      <c r="A41" s="588" t="s">
        <v>501</v>
      </c>
      <c r="AL41" s="589">
        <v>6.3328699567103769E-2</v>
      </c>
      <c r="AM41" s="589">
        <v>8.8547266720001391E-2</v>
      </c>
      <c r="AN41" s="589">
        <v>7.744015815416555E-2</v>
      </c>
      <c r="AO41" s="589">
        <v>5.679623438686407E-2</v>
      </c>
      <c r="AP41" s="589">
        <v>7.7628395990859481E-2</v>
      </c>
      <c r="AQ41" s="589">
        <v>7.6103619012215837E-2</v>
      </c>
      <c r="AR41" s="589">
        <v>0.1065669940863464</v>
      </c>
      <c r="AS41" s="589">
        <v>0.11197130319038645</v>
      </c>
      <c r="AT41" s="589">
        <v>7.5454227027753923E-2</v>
      </c>
      <c r="AU41" s="589">
        <v>7.8941554670577355E-2</v>
      </c>
      <c r="AV41" s="589">
        <v>6.5823121275790125E-2</v>
      </c>
      <c r="AW41" s="589">
        <v>5.2960790866133658E-2</v>
      </c>
      <c r="AX41" s="589">
        <v>5.9344990202706123E-2</v>
      </c>
      <c r="AY41" s="589">
        <v>8.9994942494057394E-3</v>
      </c>
      <c r="AZ41" s="589">
        <v>6.1708299310267965E-2</v>
      </c>
      <c r="BA41" s="589">
        <v>8.2987473682403223E-2</v>
      </c>
      <c r="BB41" s="589">
        <v>9.7188916344982834E-2</v>
      </c>
    </row>
    <row r="42" spans="1:55">
      <c r="A42" s="588" t="s">
        <v>502</v>
      </c>
      <c r="AL42" s="589">
        <v>5.4690910251669486E-2</v>
      </c>
      <c r="AM42" s="589">
        <v>5.7942647676493889E-2</v>
      </c>
      <c r="AN42" s="589">
        <v>2.2242515156435452E-2</v>
      </c>
      <c r="AO42" s="589">
        <v>-1.0038993221897621E-2</v>
      </c>
      <c r="AP42" s="589">
        <v>1.9162408194019619E-2</v>
      </c>
      <c r="AQ42" s="589">
        <v>2.4415558180612921E-2</v>
      </c>
      <c r="AR42" s="589">
        <v>5.555459907026597E-2</v>
      </c>
      <c r="AS42" s="589">
        <v>6.5915738001746452E-2</v>
      </c>
      <c r="AT42" s="589">
        <v>5.3371955206481074E-2</v>
      </c>
      <c r="AU42" s="589">
        <v>4.8062811431635953E-2</v>
      </c>
      <c r="AV42" s="589">
        <v>3.486650231408403E-2</v>
      </c>
      <c r="AW42" s="589">
        <v>3.609850345553399E-2</v>
      </c>
      <c r="AX42" s="589">
        <v>1.8138414939488711E-2</v>
      </c>
      <c r="AY42" s="589">
        <v>7.3772904620354879E-3</v>
      </c>
      <c r="AZ42" s="589">
        <v>-2.3082584807698581E-3</v>
      </c>
      <c r="BA42" s="589">
        <v>-6.7959381917545546E-3</v>
      </c>
      <c r="BB42" s="589">
        <v>-4.6393206543706815E-3</v>
      </c>
    </row>
    <row r="43" spans="1:55">
      <c r="A43" s="588" t="s">
        <v>503</v>
      </c>
      <c r="AL43" s="589">
        <v>7.9759088956932372E-2</v>
      </c>
      <c r="AM43" s="589">
        <v>0.10387180881568744</v>
      </c>
      <c r="AN43" s="589">
        <v>8.1035674906656155E-2</v>
      </c>
      <c r="AO43" s="589">
        <v>5.244174915009904E-2</v>
      </c>
      <c r="AP43" s="589">
        <v>2.8805257776043588E-2</v>
      </c>
      <c r="AQ43" s="589">
        <v>1.1853336121111372E-2</v>
      </c>
      <c r="AR43" s="589">
        <v>1.2207663921552342E-2</v>
      </c>
      <c r="AS43" s="589">
        <v>2.0976424961493829E-2</v>
      </c>
      <c r="AT43" s="589">
        <v>2.8419204695170095E-2</v>
      </c>
      <c r="AU43" s="589">
        <v>2.4185165065942583E-2</v>
      </c>
      <c r="AV43" s="589">
        <v>2.8304742962135622E-2</v>
      </c>
      <c r="AW43" s="589">
        <v>2.8709138288501693E-2</v>
      </c>
      <c r="AX43" s="589">
        <v>2.770470345537035E-2</v>
      </c>
      <c r="AY43" s="589">
        <v>3.8254765851828819E-2</v>
      </c>
      <c r="AZ43" s="589">
        <v>2.4088155818235549E-2</v>
      </c>
      <c r="BA43" s="589">
        <v>2.4453128266314923E-2</v>
      </c>
      <c r="BB43" s="589">
        <v>2.0668395196103185E-2</v>
      </c>
    </row>
    <row r="44" spans="1:55">
      <c r="A44" s="444"/>
      <c r="B44" s="444"/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4"/>
      <c r="Z44" s="444"/>
      <c r="AA44" s="444"/>
      <c r="AB44" s="444"/>
      <c r="AC44" s="444"/>
      <c r="AD44" s="444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5"/>
      <c r="AW44" s="445"/>
      <c r="AX44" s="445"/>
      <c r="AY44" s="445"/>
      <c r="AZ44" s="445"/>
      <c r="BA44" s="445"/>
      <c r="BB44" s="445"/>
      <c r="BC44" s="445"/>
    </row>
    <row r="45" spans="1:55">
      <c r="A45" s="329" t="s">
        <v>158</v>
      </c>
      <c r="B45" s="444"/>
      <c r="C45" s="444"/>
      <c r="D45" s="444"/>
      <c r="E45" s="444"/>
      <c r="F45" s="444"/>
      <c r="G45" s="444"/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3"/>
      <c r="U45" s="327"/>
      <c r="V45" s="327"/>
      <c r="W45" s="327"/>
      <c r="X45" s="444"/>
      <c r="Y45" s="444"/>
      <c r="Z45" s="444"/>
      <c r="AA45" s="444"/>
      <c r="AB45" s="444"/>
      <c r="AC45" s="444"/>
      <c r="AD45" s="444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5"/>
      <c r="AW45" s="445"/>
      <c r="AX45" s="445"/>
      <c r="AY45" s="445"/>
      <c r="AZ45" s="445"/>
      <c r="BA45" s="445"/>
      <c r="BB45" s="445"/>
      <c r="BC45" s="445"/>
    </row>
    <row r="46" spans="1:55">
      <c r="A46" s="330" t="s">
        <v>153</v>
      </c>
      <c r="B46" s="444"/>
      <c r="C46" s="444"/>
      <c r="D46" s="444"/>
      <c r="E46" s="444"/>
      <c r="F46" s="444"/>
      <c r="G46" s="444"/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443"/>
      <c r="U46" s="327"/>
      <c r="V46" s="327"/>
      <c r="W46" s="327"/>
      <c r="X46" s="444"/>
      <c r="Y46" s="444"/>
      <c r="Z46" s="444"/>
      <c r="AA46" s="444"/>
      <c r="AB46" s="444"/>
      <c r="AC46" s="444"/>
      <c r="AD46" s="454">
        <v>6.7280165462886218E-2</v>
      </c>
      <c r="AE46" s="454">
        <v>5.8202379788590712E-2</v>
      </c>
      <c r="AF46" s="454">
        <v>6.6464093278466155E-2</v>
      </c>
      <c r="AG46" s="454">
        <v>7.4233330340535059E-2</v>
      </c>
      <c r="AH46" s="454">
        <v>7.3109186136997031E-2</v>
      </c>
      <c r="AI46" s="454">
        <v>6.2437579092801371E-2</v>
      </c>
      <c r="AJ46" s="454">
        <v>5.312045123865574E-2</v>
      </c>
      <c r="AK46" s="454">
        <v>4.5119244633630672E-2</v>
      </c>
      <c r="AL46" s="454">
        <v>4.41368874873308E-2</v>
      </c>
      <c r="AM46" s="454">
        <v>4.726097150518125E-2</v>
      </c>
      <c r="AN46" s="454">
        <v>5.0938882721824938E-2</v>
      </c>
      <c r="AO46" s="454">
        <v>5.1047940367799034E-2</v>
      </c>
      <c r="AP46" s="454">
        <v>5.9864301616466234E-2</v>
      </c>
      <c r="AQ46" s="454">
        <v>5.1942178686189333E-2</v>
      </c>
      <c r="AR46" s="454">
        <v>5.4655442401532174E-2</v>
      </c>
      <c r="AS46" s="455">
        <v>4.6567081631460658E-2</v>
      </c>
      <c r="AT46" s="455">
        <v>4.3245200724189581E-2</v>
      </c>
      <c r="AU46" s="455">
        <v>3.6892819253374592E-2</v>
      </c>
      <c r="AV46" s="455">
        <v>3.6897996869191679E-2</v>
      </c>
      <c r="AW46" s="455">
        <v>3.4548400716786942E-2</v>
      </c>
      <c r="AX46" s="455">
        <v>3.9700057275547582E-2</v>
      </c>
      <c r="AY46" s="455">
        <v>4.1598477634932643E-2</v>
      </c>
      <c r="AZ46" s="455">
        <v>4.4321261808719259E-2</v>
      </c>
      <c r="BA46" s="455">
        <v>3.4116033832246838E-2</v>
      </c>
      <c r="BB46" s="441">
        <v>3.4296519489764872E-2</v>
      </c>
    </row>
    <row r="47" spans="1:55">
      <c r="A47" s="331" t="s">
        <v>154</v>
      </c>
      <c r="B47" s="444"/>
      <c r="C47" s="444"/>
      <c r="D47" s="444"/>
      <c r="E47" s="444"/>
      <c r="F47" s="444"/>
      <c r="G47" s="444"/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443"/>
      <c r="U47" s="327"/>
      <c r="V47" s="327"/>
      <c r="W47" s="327"/>
      <c r="X47" s="444"/>
      <c r="Y47" s="444"/>
      <c r="Z47" s="444"/>
      <c r="AA47" s="444"/>
      <c r="AB47" s="444"/>
      <c r="AC47" s="444"/>
      <c r="AD47" s="460">
        <v>1.1429930525073697</v>
      </c>
      <c r="AE47" s="460">
        <v>1.0010908046681291</v>
      </c>
      <c r="AF47" s="460">
        <v>1.1419896934642457</v>
      </c>
      <c r="AG47" s="460">
        <v>1.2645080459071691</v>
      </c>
      <c r="AH47" s="460">
        <v>1.2770044101545939</v>
      </c>
      <c r="AI47" s="460">
        <v>1.1841977859977917</v>
      </c>
      <c r="AJ47" s="460">
        <v>1.0633753944794579</v>
      </c>
      <c r="AK47" s="460">
        <v>0.93249544653468808</v>
      </c>
      <c r="AL47" s="460">
        <v>0.96537931208586258</v>
      </c>
      <c r="AM47" s="460">
        <v>1.0988438888836563</v>
      </c>
      <c r="AN47" s="460">
        <v>1.1592224279476044</v>
      </c>
      <c r="AO47" s="460">
        <v>1.1234770684117881</v>
      </c>
      <c r="AP47" s="460">
        <v>1.3776535877483345</v>
      </c>
      <c r="AQ47" s="460">
        <v>1.3170014702291417</v>
      </c>
      <c r="AR47" s="460">
        <v>1.4139945030258545</v>
      </c>
      <c r="AS47" s="461">
        <v>1.2640367313923078</v>
      </c>
      <c r="AT47" s="461">
        <v>1.2508093688234552</v>
      </c>
      <c r="AU47" s="461">
        <v>1.22700522807992</v>
      </c>
      <c r="AV47" s="461">
        <v>1.2908038061721352</v>
      </c>
      <c r="AW47" s="461">
        <v>1.2707410809485296</v>
      </c>
      <c r="AX47" s="461">
        <v>1.5324512931003875</v>
      </c>
      <c r="AY47" s="461">
        <v>1.7564699982906349</v>
      </c>
      <c r="AZ47" s="461">
        <v>1.8937059876310669</v>
      </c>
      <c r="BA47" s="461">
        <v>1.4926300335793905</v>
      </c>
      <c r="BB47" s="461">
        <v>1.5058958879479281</v>
      </c>
    </row>
    <row r="48" spans="1:55">
      <c r="A48" s="444" t="s">
        <v>42</v>
      </c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3"/>
      <c r="U48" s="455"/>
      <c r="V48" s="455"/>
      <c r="W48" s="455"/>
      <c r="X48" s="444"/>
      <c r="Y48" s="444"/>
      <c r="Z48" s="444"/>
      <c r="AA48" s="444"/>
      <c r="AB48" s="444"/>
      <c r="AC48" s="444"/>
      <c r="AD48" s="460">
        <v>0.16126633628545997</v>
      </c>
      <c r="AE48" s="460">
        <v>0.12264866120488001</v>
      </c>
      <c r="AF48" s="460">
        <v>0.23649867110431994</v>
      </c>
      <c r="AG48" s="460">
        <v>0.21024421861494944</v>
      </c>
      <c r="AH48" s="460">
        <v>0.13893341900059</v>
      </c>
      <c r="AI48" s="460">
        <v>0.17988449924177485</v>
      </c>
      <c r="AJ48" s="460">
        <v>0.21411911786377996</v>
      </c>
      <c r="AK48" s="460">
        <v>0.16965997541907998</v>
      </c>
      <c r="AL48" s="460">
        <v>0.15747249047798803</v>
      </c>
      <c r="AM48" s="460">
        <v>0.16778175011111243</v>
      </c>
      <c r="AN48" s="460">
        <v>0.21634008427721163</v>
      </c>
      <c r="AO48" s="460">
        <v>0.17178650109410998</v>
      </c>
      <c r="AP48" s="460">
        <v>0.22397933121528998</v>
      </c>
      <c r="AQ48" s="460">
        <v>0.21197871073730001</v>
      </c>
      <c r="AR48" s="460">
        <v>0.21537247129652001</v>
      </c>
      <c r="AS48" s="461">
        <v>0.2046751771725773</v>
      </c>
      <c r="AT48" s="461">
        <v>0.17953632318847329</v>
      </c>
      <c r="AU48" s="461">
        <v>0.17474377054749329</v>
      </c>
      <c r="AV48" s="461">
        <v>0.14600782558373326</v>
      </c>
      <c r="AW48" s="461">
        <v>0.11380302727591328</v>
      </c>
      <c r="AX48" s="461">
        <v>0.22210128433333332</v>
      </c>
      <c r="AY48" s="461">
        <v>0.217736426420543</v>
      </c>
      <c r="AZ48" s="461">
        <v>0.22228171730606303</v>
      </c>
      <c r="BA48" s="461">
        <v>0.20074166746185199</v>
      </c>
      <c r="BB48" s="461">
        <v>0.19487657907371259</v>
      </c>
    </row>
    <row r="49" spans="1:54">
      <c r="A49" s="444" t="s">
        <v>112</v>
      </c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3"/>
      <c r="U49" s="455"/>
      <c r="V49" s="455"/>
      <c r="W49" s="455"/>
      <c r="X49" s="444"/>
      <c r="Y49" s="444"/>
      <c r="Z49" s="444"/>
      <c r="AA49" s="444"/>
      <c r="AB49" s="444"/>
      <c r="AC49" s="444"/>
      <c r="AD49" s="460">
        <v>0.10961143906657361</v>
      </c>
      <c r="AE49" s="460">
        <v>5.644632062405E-2</v>
      </c>
      <c r="AF49" s="460">
        <v>0.10813030242396</v>
      </c>
      <c r="AG49" s="460">
        <v>6.4623142173400011E-2</v>
      </c>
      <c r="AH49" s="460">
        <v>0.10265105675112002</v>
      </c>
      <c r="AI49" s="460">
        <v>0.10776933597716282</v>
      </c>
      <c r="AJ49" s="460">
        <v>0.10566590490033664</v>
      </c>
      <c r="AK49" s="460">
        <v>0.15755297232623672</v>
      </c>
      <c r="AL49" s="460">
        <v>0.14927000360789999</v>
      </c>
      <c r="AM49" s="460">
        <v>0.15748320097840998</v>
      </c>
      <c r="AN49" s="460">
        <v>0.15883192979532879</v>
      </c>
      <c r="AO49" s="460">
        <v>4.3358010141076576E-2</v>
      </c>
      <c r="AP49" s="460">
        <v>0.17809428313502776</v>
      </c>
      <c r="AQ49" s="460">
        <v>0.18970978452025003</v>
      </c>
      <c r="AR49" s="460">
        <v>0.18453595875968004</v>
      </c>
      <c r="AS49" s="461">
        <v>0.17705994947599005</v>
      </c>
      <c r="AT49" s="461">
        <v>0.1710700549633401</v>
      </c>
      <c r="AU49" s="461">
        <v>0.16782834221028003</v>
      </c>
      <c r="AV49" s="461">
        <v>0.16272460742232997</v>
      </c>
      <c r="AW49" s="461">
        <v>0.16688594673360505</v>
      </c>
      <c r="AX49" s="461">
        <v>0.19619797999156222</v>
      </c>
      <c r="AY49" s="461">
        <v>0.2068235331164362</v>
      </c>
      <c r="AZ49" s="461">
        <v>0.20704737772673082</v>
      </c>
      <c r="BA49" s="461">
        <v>0.21119667082222363</v>
      </c>
      <c r="BB49" s="461">
        <v>0.21584660305479678</v>
      </c>
    </row>
    <row r="50" spans="1:54">
      <c r="A50" s="444" t="s">
        <v>113</v>
      </c>
      <c r="B50" s="444"/>
      <c r="C50" s="444"/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3"/>
      <c r="U50" s="455"/>
      <c r="V50" s="455"/>
      <c r="W50" s="455"/>
      <c r="X50" s="444"/>
      <c r="Y50" s="444"/>
      <c r="Z50" s="444"/>
      <c r="AA50" s="444"/>
      <c r="AB50" s="444"/>
      <c r="AC50" s="444"/>
      <c r="AD50" s="460">
        <v>0.27596714824309987</v>
      </c>
      <c r="AE50" s="460">
        <v>0.25201996368136281</v>
      </c>
      <c r="AF50" s="460">
        <v>0.23857635842875929</v>
      </c>
      <c r="AG50" s="460">
        <v>0.21874593248328217</v>
      </c>
      <c r="AH50" s="460">
        <v>0.24013501455787414</v>
      </c>
      <c r="AI50" s="460">
        <v>0.20629309127304685</v>
      </c>
      <c r="AJ50" s="460">
        <v>0.17536404834433006</v>
      </c>
      <c r="AK50" s="460">
        <v>0.10800737418204805</v>
      </c>
      <c r="AL50" s="460">
        <v>0.12197340893756602</v>
      </c>
      <c r="AM50" s="460">
        <v>0.11352810150046082</v>
      </c>
      <c r="AN50" s="460">
        <v>0.17171507499203006</v>
      </c>
      <c r="AO50" s="460">
        <v>0.19936148423519001</v>
      </c>
      <c r="AP50" s="460">
        <v>0.23742959976154007</v>
      </c>
      <c r="AQ50" s="460">
        <v>0.20082681889839007</v>
      </c>
      <c r="AR50" s="460">
        <v>0.21764571842605437</v>
      </c>
      <c r="AS50" s="461">
        <v>0.13062837986996312</v>
      </c>
      <c r="AT50" s="461">
        <v>0.14512691565713148</v>
      </c>
      <c r="AU50" s="461">
        <v>0.14379211680363252</v>
      </c>
      <c r="AV50" s="461">
        <v>0.15664556003175195</v>
      </c>
      <c r="AW50" s="461">
        <v>0.1260711753215025</v>
      </c>
      <c r="AX50" s="461">
        <v>0.17860300490042416</v>
      </c>
      <c r="AY50" s="461">
        <v>0.20985418775724113</v>
      </c>
      <c r="AZ50" s="461">
        <v>0.24684384411398336</v>
      </c>
      <c r="BA50" s="461">
        <v>0.13876680751730502</v>
      </c>
      <c r="BB50" s="461">
        <v>0.13499374525914998</v>
      </c>
    </row>
    <row r="51" spans="1:54">
      <c r="A51" s="444" t="s">
        <v>58</v>
      </c>
      <c r="B51" s="444"/>
      <c r="C51" s="444"/>
      <c r="D51" s="444"/>
      <c r="E51" s="444"/>
      <c r="F51" s="444"/>
      <c r="G51" s="444"/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443"/>
      <c r="U51" s="455"/>
      <c r="V51" s="455"/>
      <c r="W51" s="455"/>
      <c r="X51" s="444"/>
      <c r="Y51" s="444"/>
      <c r="Z51" s="444"/>
      <c r="AA51" s="444"/>
      <c r="AB51" s="444"/>
      <c r="AC51" s="444"/>
      <c r="AD51" s="460">
        <v>0.19820500890060772</v>
      </c>
      <c r="AE51" s="460">
        <v>0.17420882172804997</v>
      </c>
      <c r="AF51" s="460">
        <v>0.14578907172888397</v>
      </c>
      <c r="AG51" s="460">
        <v>0.21252698844531612</v>
      </c>
      <c r="AH51" s="460">
        <v>0.20778022848121772</v>
      </c>
      <c r="AI51" s="460">
        <v>0.17866768391093554</v>
      </c>
      <c r="AJ51" s="460">
        <v>0.14127043416412452</v>
      </c>
      <c r="AK51" s="460">
        <v>0.14262539267399799</v>
      </c>
      <c r="AL51" s="460">
        <v>0.13915482897705297</v>
      </c>
      <c r="AM51" s="460">
        <v>0.20930088360255752</v>
      </c>
      <c r="AN51" s="460">
        <v>0.15864921694902329</v>
      </c>
      <c r="AO51" s="460">
        <v>0.16962652531742548</v>
      </c>
      <c r="AP51" s="460">
        <v>0.19517416210498084</v>
      </c>
      <c r="AQ51" s="460">
        <v>0.17730237684447248</v>
      </c>
      <c r="AR51" s="460">
        <v>0.21767685688070196</v>
      </c>
      <c r="AS51" s="461">
        <v>0.16984658569352876</v>
      </c>
      <c r="AT51" s="461">
        <v>0.15297508870606361</v>
      </c>
      <c r="AU51" s="461">
        <v>0.13208387450579082</v>
      </c>
      <c r="AV51" s="461">
        <v>0.12750636721582681</v>
      </c>
      <c r="AW51" s="461">
        <v>0.1097230186425576</v>
      </c>
      <c r="AX51" s="461">
        <v>8.329389675781762E-2</v>
      </c>
      <c r="AY51" s="461">
        <v>0.12348516541713761</v>
      </c>
      <c r="AZ51" s="461">
        <v>0.12631161175624761</v>
      </c>
      <c r="BA51" s="461">
        <v>0.11458189650276748</v>
      </c>
      <c r="BB51" s="461">
        <v>0.13562243345963768</v>
      </c>
    </row>
    <row r="52" spans="1:54">
      <c r="A52" s="444" t="s">
        <v>147</v>
      </c>
      <c r="B52" s="444"/>
      <c r="C52" s="444"/>
      <c r="D52" s="444"/>
      <c r="E52" s="444"/>
      <c r="F52" s="444"/>
      <c r="G52" s="444"/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443"/>
      <c r="U52" s="455"/>
      <c r="V52" s="455"/>
      <c r="W52" s="455"/>
      <c r="X52" s="444"/>
      <c r="Y52" s="444"/>
      <c r="Z52" s="444"/>
      <c r="AA52" s="444"/>
      <c r="AB52" s="444"/>
      <c r="AC52" s="444"/>
      <c r="AD52" s="460">
        <v>9.141525128850117E-2</v>
      </c>
      <c r="AE52" s="460">
        <v>9.7041210080494614E-2</v>
      </c>
      <c r="AF52" s="460">
        <v>8.2837087544432142E-2</v>
      </c>
      <c r="AG52" s="460">
        <v>6.6110557518262447E-2</v>
      </c>
      <c r="AH52" s="460">
        <v>6.6988976019301719E-2</v>
      </c>
      <c r="AI52" s="460">
        <v>6.0084098441720406E-2</v>
      </c>
      <c r="AJ52" s="460">
        <v>5.8895410649093025E-2</v>
      </c>
      <c r="AK52" s="460">
        <v>5.1360721622088511E-2</v>
      </c>
      <c r="AL52" s="460">
        <v>7.5645217823567951E-2</v>
      </c>
      <c r="AM52" s="460">
        <v>0.10493760933095007</v>
      </c>
      <c r="AN52" s="460">
        <v>0.15231090675273062</v>
      </c>
      <c r="AO52" s="460">
        <v>0.10885965575039615</v>
      </c>
      <c r="AP52" s="460">
        <v>0.11281180422495152</v>
      </c>
      <c r="AQ52" s="460">
        <v>0.11002820184271221</v>
      </c>
      <c r="AR52" s="460">
        <v>0.11492289257612516</v>
      </c>
      <c r="AS52" s="461">
        <v>0.12346896436883489</v>
      </c>
      <c r="AT52" s="461">
        <v>0.15694814822368827</v>
      </c>
      <c r="AU52" s="461">
        <v>0.16101653108650607</v>
      </c>
      <c r="AV52" s="461">
        <v>0.24890692211792773</v>
      </c>
      <c r="AW52" s="461">
        <v>0.31357656546990337</v>
      </c>
      <c r="AX52" s="461">
        <v>0.38088969078294282</v>
      </c>
      <c r="AY52" s="461">
        <v>0.43867165071407321</v>
      </c>
      <c r="AZ52" s="461">
        <v>0.49614399990311742</v>
      </c>
      <c r="BA52" s="461">
        <v>0.46442423380212344</v>
      </c>
      <c r="BB52" s="461">
        <v>0.44364461336679362</v>
      </c>
    </row>
    <row r="53" spans="1:54">
      <c r="A53" s="445" t="s">
        <v>60</v>
      </c>
      <c r="B53" s="444"/>
      <c r="C53" s="444"/>
      <c r="D53" s="444"/>
      <c r="E53" s="444"/>
      <c r="F53" s="444"/>
      <c r="G53" s="444"/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443"/>
      <c r="U53" s="455"/>
      <c r="V53" s="455"/>
      <c r="W53" s="455"/>
      <c r="X53" s="444"/>
      <c r="Y53" s="444"/>
      <c r="Z53" s="444"/>
      <c r="AA53" s="444"/>
      <c r="AB53" s="444"/>
      <c r="AC53" s="444"/>
      <c r="AD53" s="460">
        <v>0.1862487176061059</v>
      </c>
      <c r="AE53" s="460">
        <v>0.21630943415787623</v>
      </c>
      <c r="AF53" s="460">
        <v>0.24306960703069722</v>
      </c>
      <c r="AG53" s="460">
        <v>0.38086491802659739</v>
      </c>
      <c r="AH53" s="460">
        <v>0.38971222864385024</v>
      </c>
      <c r="AI53" s="460">
        <v>0.33666384773173008</v>
      </c>
      <c r="AJ53" s="460">
        <v>0.26027187401953006</v>
      </c>
      <c r="AK53" s="460">
        <v>0.21015631363073006</v>
      </c>
      <c r="AL53" s="460">
        <v>0.23444417813380009</v>
      </c>
      <c r="AM53" s="460">
        <v>0.23079017960326131</v>
      </c>
      <c r="AN53" s="460">
        <v>0.15185835104818998</v>
      </c>
      <c r="AO53" s="460">
        <v>0.26680376365333197</v>
      </c>
      <c r="AP53" s="460">
        <v>0.27247824733398762</v>
      </c>
      <c r="AQ53" s="460">
        <v>0.2639114808534106</v>
      </c>
      <c r="AR53" s="460">
        <v>0.28018147774838997</v>
      </c>
      <c r="AS53" s="461">
        <v>0.27385764260286694</v>
      </c>
      <c r="AT53" s="461">
        <v>0.27906209369121104</v>
      </c>
      <c r="AU53" s="461">
        <v>0.303907973319265</v>
      </c>
      <c r="AV53" s="461">
        <v>0.29034313883269797</v>
      </c>
      <c r="AW53" s="461">
        <v>0.28072872693224493</v>
      </c>
      <c r="AX53" s="461">
        <v>0.30428440766627907</v>
      </c>
      <c r="AY53" s="461">
        <v>0.3543215928298889</v>
      </c>
      <c r="AZ53" s="461">
        <v>0.3394794522488459</v>
      </c>
      <c r="BA53" s="461">
        <v>0.11375452135918401</v>
      </c>
      <c r="BB53" s="461">
        <v>0.14296199412496202</v>
      </c>
    </row>
    <row r="54" spans="1:54">
      <c r="A54" s="444" t="s">
        <v>102</v>
      </c>
      <c r="B54" s="444"/>
      <c r="C54" s="444"/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443"/>
      <c r="U54" s="455"/>
      <c r="V54" s="455"/>
      <c r="W54" s="455"/>
      <c r="X54" s="444"/>
      <c r="Y54" s="444"/>
      <c r="Z54" s="444"/>
      <c r="AA54" s="444"/>
      <c r="AB54" s="444"/>
      <c r="AC54" s="444"/>
      <c r="AD54" s="460">
        <v>0.1202791511170215</v>
      </c>
      <c r="AE54" s="460">
        <v>8.2416393191415291E-2</v>
      </c>
      <c r="AF54" s="460">
        <v>8.7088595203193078E-2</v>
      </c>
      <c r="AG54" s="460">
        <v>0.1113922886453616</v>
      </c>
      <c r="AH54" s="460">
        <v>0.13080348670064001</v>
      </c>
      <c r="AI54" s="460">
        <v>0.11483522942142101</v>
      </c>
      <c r="AJ54" s="460">
        <v>0.10778860453826364</v>
      </c>
      <c r="AK54" s="460">
        <v>9.3132696680506832E-2</v>
      </c>
      <c r="AL54" s="460">
        <v>8.7419184127987687E-2</v>
      </c>
      <c r="AM54" s="460">
        <v>0.11502216375690422</v>
      </c>
      <c r="AN54" s="460">
        <v>0.14951686413308996</v>
      </c>
      <c r="AO54" s="460">
        <v>0.16368112822025782</v>
      </c>
      <c r="AP54" s="460">
        <v>0.15768615997255675</v>
      </c>
      <c r="AQ54" s="460">
        <v>0.1632440965326061</v>
      </c>
      <c r="AR54" s="460">
        <v>0.18365912733838299</v>
      </c>
      <c r="AS54" s="460">
        <v>0.18450003220854672</v>
      </c>
      <c r="AT54" s="460">
        <v>0.1660907443935476</v>
      </c>
      <c r="AU54" s="460">
        <v>0.14363261960695201</v>
      </c>
      <c r="AV54" s="460">
        <v>0.15866938496786775</v>
      </c>
      <c r="AW54" s="460">
        <v>0.15995262057280291</v>
      </c>
      <c r="AX54" s="460">
        <v>0.16708102866802835</v>
      </c>
      <c r="AY54" s="460">
        <v>0.20557744203531497</v>
      </c>
      <c r="AZ54" s="460">
        <v>0.25559798457607852</v>
      </c>
      <c r="BA54" s="460">
        <v>0.24916423611393484</v>
      </c>
      <c r="BB54" s="460">
        <v>0.2379499196088754</v>
      </c>
    </row>
    <row r="55" spans="1:54">
      <c r="A55" s="444"/>
      <c r="B55" s="444"/>
      <c r="C55" s="444"/>
      <c r="D55" s="444"/>
      <c r="E55" s="444"/>
      <c r="F55" s="444"/>
      <c r="G55" s="444"/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3"/>
      <c r="U55" s="455"/>
      <c r="V55" s="455"/>
      <c r="W55" s="455"/>
      <c r="X55" s="444"/>
      <c r="Y55" s="444"/>
      <c r="Z55" s="444"/>
      <c r="AA55" s="444"/>
      <c r="AB55" s="444"/>
      <c r="AC55" s="444"/>
      <c r="AD55" s="454"/>
      <c r="AE55" s="454"/>
      <c r="AF55" s="454"/>
      <c r="AG55" s="454"/>
      <c r="AH55" s="454"/>
      <c r="AI55" s="454"/>
      <c r="AJ55" s="454"/>
      <c r="AK55" s="454"/>
      <c r="AL55" s="454"/>
      <c r="AM55" s="454"/>
      <c r="AN55" s="454"/>
      <c r="AO55" s="454"/>
      <c r="AP55" s="454"/>
      <c r="AQ55" s="454"/>
      <c r="AR55" s="454"/>
      <c r="AS55" s="455"/>
      <c r="AT55" s="455"/>
      <c r="AU55" s="455"/>
      <c r="AV55" s="455"/>
      <c r="AW55" s="455"/>
      <c r="AX55" s="455"/>
      <c r="AY55" s="455"/>
      <c r="AZ55" s="455"/>
      <c r="BA55" s="455"/>
      <c r="BB55" s="455"/>
    </row>
    <row r="56" spans="1:54">
      <c r="A56" s="332" t="s">
        <v>504</v>
      </c>
      <c r="B56" s="444"/>
      <c r="C56" s="444"/>
      <c r="D56" s="444"/>
      <c r="E56" s="444"/>
      <c r="F56" s="444"/>
      <c r="G56" s="444"/>
      <c r="H56" s="444"/>
      <c r="I56" s="444"/>
      <c r="J56" s="444"/>
      <c r="K56" s="444"/>
      <c r="L56" s="444"/>
      <c r="M56" s="444"/>
      <c r="N56" s="444"/>
      <c r="O56" s="444"/>
      <c r="P56" s="444"/>
      <c r="Q56" s="443"/>
      <c r="R56" s="443"/>
      <c r="S56" s="443"/>
      <c r="T56" s="443"/>
      <c r="U56" s="443"/>
      <c r="V56" s="443"/>
      <c r="W56" s="444"/>
      <c r="X56" s="444"/>
      <c r="Y56" s="444"/>
      <c r="Z56" s="444"/>
      <c r="AA56" s="444"/>
      <c r="AB56" s="444"/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</row>
    <row r="57" spans="1:54">
      <c r="A57" s="330" t="s">
        <v>153</v>
      </c>
      <c r="B57" s="444"/>
      <c r="C57" s="444"/>
      <c r="D57" s="444"/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444"/>
      <c r="P57" s="444"/>
      <c r="Q57" s="443"/>
      <c r="R57" s="443"/>
      <c r="S57" s="443"/>
      <c r="T57" s="443"/>
      <c r="U57" s="443"/>
      <c r="V57" s="454">
        <v>8.7460456809859144E-2</v>
      </c>
      <c r="W57" s="454">
        <v>8.5770994526001523E-2</v>
      </c>
      <c r="X57" s="454">
        <v>8.3369405726751528E-2</v>
      </c>
      <c r="Y57" s="454">
        <v>0.10409941001254533</v>
      </c>
      <c r="Z57" s="454">
        <v>0.10730288326833512</v>
      </c>
      <c r="AA57" s="454">
        <v>0.10562977342349543</v>
      </c>
      <c r="AB57" s="454">
        <v>0.10928054458954557</v>
      </c>
      <c r="AC57" s="454">
        <v>0.10143482308867223</v>
      </c>
      <c r="AD57" s="454">
        <v>0.10752932483180382</v>
      </c>
      <c r="AE57" s="454">
        <v>0.11113321902634944</v>
      </c>
      <c r="AF57" s="454">
        <v>0.11430690554216888</v>
      </c>
      <c r="AG57" s="454">
        <v>0.11754441579849147</v>
      </c>
      <c r="AH57" s="454">
        <v>0.11526596380928839</v>
      </c>
      <c r="AI57" s="454">
        <v>0.10276768877255603</v>
      </c>
      <c r="AJ57" s="454">
        <v>9.8788365702949091E-2</v>
      </c>
      <c r="AK57" s="454">
        <v>0.10030739921205091</v>
      </c>
      <c r="AL57" s="454">
        <v>9.679367576981654E-2</v>
      </c>
      <c r="AM57" s="454">
        <v>9.0094304933096933E-2</v>
      </c>
      <c r="AN57" s="454">
        <v>0.11238533553166929</v>
      </c>
      <c r="AO57" s="454">
        <v>9.1735078875001833E-2</v>
      </c>
      <c r="AP57" s="454">
        <v>9.6403090549525602E-2</v>
      </c>
      <c r="AQ57" s="454">
        <v>8.7025555387119757E-2</v>
      </c>
      <c r="AR57" s="454">
        <v>8.4758309475092303E-2</v>
      </c>
      <c r="AS57" s="455">
        <v>7.4863219303293899E-2</v>
      </c>
      <c r="AT57" s="455">
        <v>7.0927784704925015E-2</v>
      </c>
      <c r="AU57" s="455">
        <v>5.864098746875121E-2</v>
      </c>
      <c r="AV57" s="455">
        <v>5.7000000000000002E-2</v>
      </c>
      <c r="AW57" s="455">
        <v>5.0757353208914245E-2</v>
      </c>
      <c r="AX57" s="455">
        <v>5.2916569776427148E-2</v>
      </c>
      <c r="AY57" s="455">
        <v>4.9011649419516898E-2</v>
      </c>
      <c r="AZ57" s="455">
        <v>5.1860821774420612E-2</v>
      </c>
      <c r="BA57" s="455">
        <v>5.0697396804494338E-2</v>
      </c>
      <c r="BB57" s="441">
        <v>5.1936909018698831E-2</v>
      </c>
    </row>
    <row r="58" spans="1:54">
      <c r="A58" s="444" t="s">
        <v>156</v>
      </c>
      <c r="B58" s="444"/>
      <c r="C58" s="444"/>
      <c r="D58" s="444"/>
      <c r="E58" s="444"/>
      <c r="F58" s="444"/>
      <c r="G58" s="444"/>
      <c r="H58" s="444"/>
      <c r="I58" s="444"/>
      <c r="J58" s="444"/>
      <c r="K58" s="444"/>
      <c r="L58" s="444"/>
      <c r="M58" s="444"/>
      <c r="N58" s="444"/>
      <c r="O58" s="444"/>
      <c r="P58" s="444"/>
      <c r="Q58" s="443"/>
      <c r="R58" s="443"/>
      <c r="S58" s="443"/>
      <c r="T58" s="443"/>
      <c r="U58" s="443"/>
      <c r="V58" s="460">
        <v>1.2273351871399558</v>
      </c>
      <c r="W58" s="460">
        <v>1.3103319073332227</v>
      </c>
      <c r="X58" s="460">
        <v>1.3511402148603895</v>
      </c>
      <c r="Y58" s="460">
        <v>1.778266294900718</v>
      </c>
      <c r="Z58" s="460">
        <v>1.8592673635074668</v>
      </c>
      <c r="AA58" s="460">
        <v>1.9078316784310094</v>
      </c>
      <c r="AB58" s="460">
        <v>1.9664558785079767</v>
      </c>
      <c r="AC58" s="460">
        <v>1.818954480760036</v>
      </c>
      <c r="AD58" s="460">
        <v>1.8267682663675708</v>
      </c>
      <c r="AE58" s="460">
        <v>1.911510217701726</v>
      </c>
      <c r="AF58" s="460">
        <v>1.9640275159405656</v>
      </c>
      <c r="AG58" s="460">
        <v>2.0022792840736621</v>
      </c>
      <c r="AH58" s="460">
        <v>2.0133604530811855</v>
      </c>
      <c r="AI58" s="460">
        <v>1.9491029486535911</v>
      </c>
      <c r="AJ58" s="460">
        <v>1.9775644765779066</v>
      </c>
      <c r="AK58" s="460">
        <v>2.0730886294416213</v>
      </c>
      <c r="AL58" s="460">
        <v>2.1171092355742029</v>
      </c>
      <c r="AM58" s="460">
        <v>2.0947427284286961</v>
      </c>
      <c r="AN58" s="460">
        <v>2.5575669225447912</v>
      </c>
      <c r="AO58" s="460">
        <v>2.0189307686549234</v>
      </c>
      <c r="AP58" s="460">
        <v>2.218518549108921</v>
      </c>
      <c r="AQ58" s="460">
        <v>2.206545572236811</v>
      </c>
      <c r="AR58" s="460">
        <v>2.1927877338009618</v>
      </c>
      <c r="AS58" s="461">
        <v>2.0321191647472565</v>
      </c>
      <c r="AT58" s="461">
        <v>2.051490943113798</v>
      </c>
      <c r="AU58" s="461">
        <v>1.9503198633253074</v>
      </c>
      <c r="AV58" s="461">
        <v>1.9781628600412529</v>
      </c>
      <c r="AW58" s="461">
        <v>1.866930235397031</v>
      </c>
      <c r="AX58" s="461">
        <v>2.0426183573863415</v>
      </c>
      <c r="AY58" s="461">
        <v>2.0694865934186835</v>
      </c>
      <c r="AZ58" s="461">
        <v>2.2158473091658997</v>
      </c>
      <c r="BA58" s="461">
        <v>2.2180906921001364</v>
      </c>
      <c r="BB58" s="461">
        <v>2.2804523283280962</v>
      </c>
    </row>
    <row r="59" spans="1:54">
      <c r="A59" s="444" t="s">
        <v>42</v>
      </c>
      <c r="B59" s="444"/>
      <c r="C59" s="444"/>
      <c r="D59" s="444"/>
      <c r="E59" s="444"/>
      <c r="F59" s="444"/>
      <c r="G59" s="444"/>
      <c r="H59" s="444"/>
      <c r="I59" s="444"/>
      <c r="J59" s="444"/>
      <c r="K59" s="444"/>
      <c r="L59" s="444"/>
      <c r="M59" s="444"/>
      <c r="N59" s="444"/>
      <c r="O59" s="444"/>
      <c r="P59" s="444"/>
      <c r="Q59" s="443"/>
      <c r="R59" s="443"/>
      <c r="S59" s="443"/>
      <c r="T59" s="443"/>
      <c r="U59" s="443"/>
      <c r="V59" s="460">
        <v>0.25564077984231959</v>
      </c>
      <c r="W59" s="460">
        <v>0.2476438447535666</v>
      </c>
      <c r="X59" s="460">
        <v>0.24044534894600814</v>
      </c>
      <c r="Y59" s="460">
        <v>0.47180298867070647</v>
      </c>
      <c r="Z59" s="460">
        <v>0.46933357154438771</v>
      </c>
      <c r="AA59" s="460">
        <v>0.45997462102017761</v>
      </c>
      <c r="AB59" s="460">
        <v>0.43675687842342875</v>
      </c>
      <c r="AC59" s="460">
        <v>0.38032812255532189</v>
      </c>
      <c r="AD59" s="460">
        <v>0.39377955170095991</v>
      </c>
      <c r="AE59" s="460">
        <v>0.41771601337632003</v>
      </c>
      <c r="AF59" s="460">
        <v>0.42669008806680003</v>
      </c>
      <c r="AG59" s="460">
        <v>0.41984642069132</v>
      </c>
      <c r="AH59" s="460">
        <v>0.41467685552028999</v>
      </c>
      <c r="AI59" s="460">
        <v>0.38365885436297037</v>
      </c>
      <c r="AJ59" s="460">
        <v>0.39521138397459604</v>
      </c>
      <c r="AK59" s="460">
        <v>0.49262786727322605</v>
      </c>
      <c r="AL59" s="460">
        <v>0.5644878827070301</v>
      </c>
      <c r="AM59" s="460">
        <v>0.55813184712051012</v>
      </c>
      <c r="AN59" s="460">
        <v>0.52682634362875991</v>
      </c>
      <c r="AO59" s="460">
        <v>0.36674367286432874</v>
      </c>
      <c r="AP59" s="460">
        <v>0.43597423018169995</v>
      </c>
      <c r="AQ59" s="460">
        <v>0.4321793540868199</v>
      </c>
      <c r="AR59" s="460">
        <v>0.44513165409730998</v>
      </c>
      <c r="AS59" s="461">
        <v>0.34975570500563991</v>
      </c>
      <c r="AT59" s="461">
        <v>0.33947968027170305</v>
      </c>
      <c r="AU59" s="461">
        <v>0.33102948352714323</v>
      </c>
      <c r="AV59" s="461">
        <v>0.33266288800738514</v>
      </c>
      <c r="AW59" s="461">
        <v>0.23246669571218734</v>
      </c>
      <c r="AX59" s="461">
        <v>0.25202996190898652</v>
      </c>
      <c r="AY59" s="461">
        <v>0.22038099777044554</v>
      </c>
      <c r="AZ59" s="461">
        <v>0.25013967603074239</v>
      </c>
      <c r="BA59" s="461">
        <v>0.21816598935003578</v>
      </c>
      <c r="BB59" s="461">
        <v>0.21766721637115638</v>
      </c>
    </row>
    <row r="60" spans="1:54">
      <c r="A60" s="444" t="s">
        <v>112</v>
      </c>
      <c r="B60" s="444"/>
      <c r="C60" s="444"/>
      <c r="D60" s="444"/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444"/>
      <c r="P60" s="444"/>
      <c r="Q60" s="443"/>
      <c r="R60" s="443"/>
      <c r="S60" s="443"/>
      <c r="T60" s="443"/>
      <c r="U60" s="443"/>
      <c r="V60" s="460">
        <v>0.28346557725444371</v>
      </c>
      <c r="W60" s="460">
        <v>0.27545313809334587</v>
      </c>
      <c r="X60" s="460">
        <v>0.31495309523746151</v>
      </c>
      <c r="Y60" s="460">
        <v>0.36624803331477523</v>
      </c>
      <c r="Z60" s="460">
        <v>0.36784845375801717</v>
      </c>
      <c r="AA60" s="460">
        <v>0.40752359321212689</v>
      </c>
      <c r="AB60" s="460">
        <v>0.40528882343657591</v>
      </c>
      <c r="AC60" s="460">
        <v>0.40169402740576837</v>
      </c>
      <c r="AD60" s="460">
        <v>0.40413762230470807</v>
      </c>
      <c r="AE60" s="460">
        <v>0.37500302172005567</v>
      </c>
      <c r="AF60" s="460">
        <v>0.36813593558379265</v>
      </c>
      <c r="AG60" s="460">
        <v>0.39305736865984453</v>
      </c>
      <c r="AH60" s="460">
        <v>0.388672853179305</v>
      </c>
      <c r="AI60" s="460">
        <v>0.3906774179103043</v>
      </c>
      <c r="AJ60" s="460">
        <v>0.39478036573792807</v>
      </c>
      <c r="AK60" s="460">
        <v>0.38255016385384488</v>
      </c>
      <c r="AL60" s="460">
        <v>0.38229879451907461</v>
      </c>
      <c r="AM60" s="460">
        <v>0.38451610680108206</v>
      </c>
      <c r="AN60" s="460">
        <v>0.42413212356876223</v>
      </c>
      <c r="AO60" s="460">
        <v>0.32850088313310805</v>
      </c>
      <c r="AP60" s="460">
        <v>0.36640107288567952</v>
      </c>
      <c r="AQ60" s="460">
        <v>0.3504367936699857</v>
      </c>
      <c r="AR60" s="460">
        <v>0.34923235779443002</v>
      </c>
      <c r="AS60" s="461">
        <v>0.34202835342495441</v>
      </c>
      <c r="AT60" s="461">
        <v>0.34547024296626394</v>
      </c>
      <c r="AU60" s="461">
        <v>0.33692418397427049</v>
      </c>
      <c r="AV60" s="461">
        <v>0.33660878588236309</v>
      </c>
      <c r="AW60" s="461">
        <v>0.36279410784185756</v>
      </c>
      <c r="AX60" s="461">
        <v>0.36424987839439754</v>
      </c>
      <c r="AY60" s="461">
        <v>0.36105177327381255</v>
      </c>
      <c r="AZ60" s="461">
        <v>0.35124685070499012</v>
      </c>
      <c r="BA60" s="461">
        <v>0.353455678573245</v>
      </c>
      <c r="BB60" s="461">
        <v>0.35349269288937002</v>
      </c>
    </row>
    <row r="61" spans="1:54">
      <c r="A61" s="444" t="s">
        <v>113</v>
      </c>
      <c r="B61" s="444"/>
      <c r="C61" s="444"/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444"/>
      <c r="P61" s="444"/>
      <c r="Q61" s="443"/>
      <c r="R61" s="444"/>
      <c r="S61" s="444"/>
      <c r="T61" s="444"/>
      <c r="U61" s="444"/>
      <c r="V61" s="460">
        <v>0.1302726275456306</v>
      </c>
      <c r="W61" s="460">
        <v>0.19195620860641424</v>
      </c>
      <c r="X61" s="460">
        <v>0.19825735970914482</v>
      </c>
      <c r="Y61" s="460">
        <v>0.24741296414617187</v>
      </c>
      <c r="Z61" s="460">
        <v>0.29003942204058097</v>
      </c>
      <c r="AA61" s="460">
        <v>0.2156471128548598</v>
      </c>
      <c r="AB61" s="460">
        <v>0.23143462533367878</v>
      </c>
      <c r="AC61" s="460">
        <v>0.23070878888928839</v>
      </c>
      <c r="AD61" s="460">
        <v>0.21184089232471195</v>
      </c>
      <c r="AE61" s="460">
        <v>0.23355300294520193</v>
      </c>
      <c r="AF61" s="460">
        <v>0.2559265345263057</v>
      </c>
      <c r="AG61" s="460">
        <v>0.2703497741695694</v>
      </c>
      <c r="AH61" s="460">
        <v>0.27214268516767304</v>
      </c>
      <c r="AI61" s="460">
        <v>0.28014634750988521</v>
      </c>
      <c r="AJ61" s="460">
        <v>0.28845372010868436</v>
      </c>
      <c r="AK61" s="460">
        <v>0.29085679545551474</v>
      </c>
      <c r="AL61" s="460">
        <v>0.29000667873003799</v>
      </c>
      <c r="AM61" s="460">
        <v>0.28823176492397251</v>
      </c>
      <c r="AN61" s="460">
        <v>0.38055339455794657</v>
      </c>
      <c r="AO61" s="460">
        <v>0.37931716552307643</v>
      </c>
      <c r="AP61" s="460">
        <v>0.37501224290067969</v>
      </c>
      <c r="AQ61" s="460">
        <v>0.3865764295971465</v>
      </c>
      <c r="AR61" s="460">
        <v>0.37707766673906123</v>
      </c>
      <c r="AS61" s="461">
        <v>0.36379973936052656</v>
      </c>
      <c r="AT61" s="461">
        <v>0.38811868671525396</v>
      </c>
      <c r="AU61" s="461">
        <v>0.33591330013081372</v>
      </c>
      <c r="AV61" s="461">
        <v>0.33945432280186388</v>
      </c>
      <c r="AW61" s="461">
        <v>0.34327585765588037</v>
      </c>
      <c r="AX61" s="461">
        <v>0.33232542534444121</v>
      </c>
      <c r="AY61" s="461">
        <v>0.32187332213621911</v>
      </c>
      <c r="AZ61" s="461">
        <v>0.31900014705573071</v>
      </c>
      <c r="BA61" s="461">
        <v>0.34737695008006786</v>
      </c>
      <c r="BB61" s="461">
        <v>0.36514255260102418</v>
      </c>
    </row>
    <row r="62" spans="1:54">
      <c r="A62" s="444" t="s">
        <v>58</v>
      </c>
      <c r="B62" s="444"/>
      <c r="C62" s="444"/>
      <c r="D62" s="44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444"/>
      <c r="U62" s="444"/>
      <c r="V62" s="460">
        <v>0.13412651845296641</v>
      </c>
      <c r="W62" s="460">
        <v>0.14429520221165845</v>
      </c>
      <c r="X62" s="460">
        <v>0.15205742120917612</v>
      </c>
      <c r="Y62" s="460">
        <v>0.13518674680909085</v>
      </c>
      <c r="Z62" s="460">
        <v>0.13838558454704419</v>
      </c>
      <c r="AA62" s="460">
        <v>0.1489091813379485</v>
      </c>
      <c r="AB62" s="460">
        <v>0.15958806906719045</v>
      </c>
      <c r="AC62" s="460">
        <v>0.13628688481744722</v>
      </c>
      <c r="AD62" s="460">
        <v>0.13869574710410082</v>
      </c>
      <c r="AE62" s="460">
        <v>0.13205734596338409</v>
      </c>
      <c r="AF62" s="460">
        <v>0.14170351474528209</v>
      </c>
      <c r="AG62" s="460">
        <v>0.1487445028219645</v>
      </c>
      <c r="AH62" s="460">
        <v>0.15029333015988239</v>
      </c>
      <c r="AI62" s="460">
        <v>0.13790446442778234</v>
      </c>
      <c r="AJ62" s="460">
        <v>0.12637039723327059</v>
      </c>
      <c r="AK62" s="460">
        <v>0.1239237930918205</v>
      </c>
      <c r="AL62" s="460">
        <v>0.12650084681614987</v>
      </c>
      <c r="AM62" s="460">
        <v>0.13145486903993994</v>
      </c>
      <c r="AN62" s="460">
        <v>0.2735489474933111</v>
      </c>
      <c r="AO62" s="460">
        <v>0.22669087356718584</v>
      </c>
      <c r="AP62" s="460">
        <v>0.31114604978965293</v>
      </c>
      <c r="AQ62" s="460">
        <v>0.31972771565223601</v>
      </c>
      <c r="AR62" s="460">
        <v>0.29557426061164321</v>
      </c>
      <c r="AS62" s="461">
        <v>0.28514577870367386</v>
      </c>
      <c r="AT62" s="461">
        <v>0.28793528816086461</v>
      </c>
      <c r="AU62" s="461">
        <v>0.27147433557049555</v>
      </c>
      <c r="AV62" s="461">
        <v>0.2695831655492516</v>
      </c>
      <c r="AW62" s="461">
        <v>0.2471035998883063</v>
      </c>
      <c r="AX62" s="461">
        <v>0.29866337413329641</v>
      </c>
      <c r="AY62" s="461">
        <v>0.27952481495972969</v>
      </c>
      <c r="AZ62" s="461">
        <v>0.27853084497861769</v>
      </c>
      <c r="BA62" s="461">
        <v>0.25264023819063824</v>
      </c>
      <c r="BB62" s="461">
        <v>0.25153639226773089</v>
      </c>
    </row>
    <row r="63" spans="1:54">
      <c r="A63" s="444" t="s">
        <v>147</v>
      </c>
      <c r="B63" s="444"/>
      <c r="C63" s="444"/>
      <c r="D63" s="444"/>
      <c r="E63" s="444"/>
      <c r="F63" s="444"/>
      <c r="G63" s="444"/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444"/>
      <c r="U63" s="444"/>
      <c r="V63" s="460">
        <v>5.850655820576689E-2</v>
      </c>
      <c r="W63" s="460">
        <v>6.3280102734134716E-2</v>
      </c>
      <c r="X63" s="460">
        <v>7.1396080409322313E-2</v>
      </c>
      <c r="Y63" s="460">
        <v>7.7652117877249807E-2</v>
      </c>
      <c r="Z63" s="460">
        <v>9.1446997412839015E-2</v>
      </c>
      <c r="AA63" s="460">
        <v>0.11504688615496798</v>
      </c>
      <c r="AB63" s="460">
        <v>0.12599775187545939</v>
      </c>
      <c r="AC63" s="460">
        <v>0.13874954945796358</v>
      </c>
      <c r="AD63" s="460">
        <v>0.14610825249343898</v>
      </c>
      <c r="AE63" s="460">
        <v>0.18654153539573018</v>
      </c>
      <c r="AF63" s="460">
        <v>0.2122362978823038</v>
      </c>
      <c r="AG63" s="460">
        <v>0.2205411040136569</v>
      </c>
      <c r="AH63" s="460">
        <v>0.22869419519378836</v>
      </c>
      <c r="AI63" s="460">
        <v>0.23236646287572035</v>
      </c>
      <c r="AJ63" s="460">
        <v>0.24115235596713028</v>
      </c>
      <c r="AK63" s="460">
        <v>0.24409379334271969</v>
      </c>
      <c r="AL63" s="460">
        <v>0.23632728821925397</v>
      </c>
      <c r="AM63" s="460">
        <v>0.21730736736067058</v>
      </c>
      <c r="AN63" s="460">
        <v>0.22788210157385136</v>
      </c>
      <c r="AO63" s="460">
        <v>0.213298231955901</v>
      </c>
      <c r="AP63" s="460">
        <v>0.21195717401743552</v>
      </c>
      <c r="AQ63" s="460">
        <v>0.21009912470918335</v>
      </c>
      <c r="AR63" s="460">
        <v>0.21647356753862815</v>
      </c>
      <c r="AS63" s="461">
        <v>0.21443775419229522</v>
      </c>
      <c r="AT63" s="461">
        <v>0.21942926613493788</v>
      </c>
      <c r="AU63" s="461">
        <v>0.22146413950118365</v>
      </c>
      <c r="AV63" s="461">
        <v>0.24567169185365187</v>
      </c>
      <c r="AW63" s="461">
        <v>0.27608553408038944</v>
      </c>
      <c r="AX63" s="461">
        <v>0.36280578279750236</v>
      </c>
      <c r="AY63" s="461">
        <v>0.48083406016869273</v>
      </c>
      <c r="AZ63" s="461">
        <v>0.59381880525853148</v>
      </c>
      <c r="BA63" s="461">
        <v>0.64118147738427045</v>
      </c>
      <c r="BB63" s="461">
        <v>0.65756827908275306</v>
      </c>
    </row>
    <row r="64" spans="1:54">
      <c r="A64" s="445" t="s">
        <v>60</v>
      </c>
      <c r="B64" s="444"/>
      <c r="C64" s="444"/>
      <c r="D64" s="444"/>
      <c r="E64" s="444"/>
      <c r="F64" s="444"/>
      <c r="G64" s="444"/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444"/>
      <c r="U64" s="444"/>
      <c r="V64" s="460">
        <v>9.1922797318533311E-2</v>
      </c>
      <c r="W64" s="460">
        <v>9.2929930975214389E-2</v>
      </c>
      <c r="X64" s="460">
        <v>9.0660288923262888E-2</v>
      </c>
      <c r="Y64" s="460">
        <v>0.13216331395058198</v>
      </c>
      <c r="Z64" s="460">
        <v>0.15177137048943046</v>
      </c>
      <c r="AA64" s="460">
        <v>0.16765008888362898</v>
      </c>
      <c r="AB64" s="460">
        <v>0.17239095160109544</v>
      </c>
      <c r="AC64" s="460">
        <v>0.10575364277607321</v>
      </c>
      <c r="AD64" s="460">
        <v>9.9820943730605419E-2</v>
      </c>
      <c r="AE64" s="460">
        <v>0.22788995286090039</v>
      </c>
      <c r="AF64" s="460">
        <v>0.19118859458818752</v>
      </c>
      <c r="AG64" s="460">
        <v>0.18059545179743181</v>
      </c>
      <c r="AH64" s="460">
        <v>0.185406696943751</v>
      </c>
      <c r="AI64" s="460">
        <v>0.16794495136564361</v>
      </c>
      <c r="AJ64" s="460">
        <v>0.17908078731955279</v>
      </c>
      <c r="AK64" s="460">
        <v>0.21138574882896324</v>
      </c>
      <c r="AL64" s="460">
        <v>0.20936782333299808</v>
      </c>
      <c r="AM64" s="460">
        <v>0.21357015324569995</v>
      </c>
      <c r="AN64" s="460">
        <v>0.40222100244760223</v>
      </c>
      <c r="AO64" s="460">
        <v>0.22471460079200972</v>
      </c>
      <c r="AP64" s="460">
        <v>0.23218035315228835</v>
      </c>
      <c r="AQ64" s="460">
        <v>0.22669248366695924</v>
      </c>
      <c r="AR64" s="460">
        <v>0.23048738901461699</v>
      </c>
      <c r="AS64" s="461">
        <v>0.20989265819493799</v>
      </c>
      <c r="AT64" s="461">
        <v>0.20245884903854144</v>
      </c>
      <c r="AU64" s="461">
        <v>0.1992003849261044</v>
      </c>
      <c r="AV64" s="461">
        <v>0.20019796615611599</v>
      </c>
      <c r="AW64" s="461">
        <v>0.17384827126911628</v>
      </c>
      <c r="AX64" s="461">
        <v>0.18364445243683428</v>
      </c>
      <c r="AY64" s="461">
        <v>0.16931140280345139</v>
      </c>
      <c r="AZ64" s="461">
        <v>0.17482467898831219</v>
      </c>
      <c r="BA64" s="461">
        <v>0.17266382159012339</v>
      </c>
      <c r="BB64" s="461">
        <v>0.18160444434653863</v>
      </c>
    </row>
    <row r="65" spans="1:55">
      <c r="A65" s="444" t="s">
        <v>102</v>
      </c>
      <c r="B65" s="444"/>
      <c r="C65" s="444"/>
      <c r="D65" s="444"/>
      <c r="E65" s="444"/>
      <c r="F65" s="444"/>
      <c r="G65" s="444"/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444"/>
      <c r="U65" s="444"/>
      <c r="V65" s="460">
        <v>0.27340032852029533</v>
      </c>
      <c r="W65" s="460">
        <v>0.29477347995888836</v>
      </c>
      <c r="X65" s="460">
        <v>0.28337062042601363</v>
      </c>
      <c r="Y65" s="460">
        <v>0.34780013013214162</v>
      </c>
      <c r="Z65" s="460">
        <v>0.35044196371516712</v>
      </c>
      <c r="AA65" s="460">
        <v>0.39308019496729968</v>
      </c>
      <c r="AB65" s="460">
        <v>0.43499877877054766</v>
      </c>
      <c r="AC65" s="460">
        <v>0.42543346485817318</v>
      </c>
      <c r="AD65" s="460">
        <v>0.4323852567090456</v>
      </c>
      <c r="AE65" s="460">
        <v>0.33874934544013391</v>
      </c>
      <c r="AF65" s="460">
        <v>0.36814655054789375</v>
      </c>
      <c r="AG65" s="460">
        <v>0.36914466191987505</v>
      </c>
      <c r="AH65" s="460">
        <v>0.37347383691649599</v>
      </c>
      <c r="AI65" s="460">
        <v>0.35640445020128469</v>
      </c>
      <c r="AJ65" s="460">
        <v>0.35251546623674435</v>
      </c>
      <c r="AK65" s="460">
        <v>0.32765046759553229</v>
      </c>
      <c r="AL65" s="460">
        <v>0.30811992124965831</v>
      </c>
      <c r="AM65" s="460">
        <v>0.30153061993682095</v>
      </c>
      <c r="AN65" s="460">
        <v>0.32240300927455806</v>
      </c>
      <c r="AO65" s="460">
        <v>0.27966534081931377</v>
      </c>
      <c r="AP65" s="460">
        <v>0.28584742618148495</v>
      </c>
      <c r="AQ65" s="460">
        <v>0.28083367085448002</v>
      </c>
      <c r="AR65" s="460">
        <v>0.27881083800527223</v>
      </c>
      <c r="AS65" s="461">
        <v>0.26705917586522832</v>
      </c>
      <c r="AT65" s="461">
        <v>0.26859892982623307</v>
      </c>
      <c r="AU65" s="461">
        <v>0.25431403569529631</v>
      </c>
      <c r="AV65" s="461">
        <v>0.25398403979062112</v>
      </c>
      <c r="AW65" s="461">
        <v>0.23135616894929392</v>
      </c>
      <c r="AX65" s="461">
        <v>0.24889948237088294</v>
      </c>
      <c r="AY65" s="461">
        <v>0.23651022230633245</v>
      </c>
      <c r="AZ65" s="461">
        <v>0.24828630614897498</v>
      </c>
      <c r="BA65" s="461">
        <v>0.23260653693175593</v>
      </c>
      <c r="BB65" s="461">
        <v>0.25344075076952322</v>
      </c>
    </row>
    <row r="66" spans="1:55">
      <c r="A66" s="444"/>
      <c r="B66" s="444"/>
      <c r="C66" s="444"/>
      <c r="D66" s="444"/>
      <c r="E66" s="444"/>
      <c r="F66" s="444"/>
      <c r="G66" s="444"/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444"/>
      <c r="U66" s="444"/>
      <c r="V66" s="454"/>
      <c r="W66" s="454"/>
      <c r="X66" s="454"/>
      <c r="Y66" s="454"/>
      <c r="Z66" s="454"/>
      <c r="AA66" s="454"/>
      <c r="AB66" s="454"/>
      <c r="AC66" s="454"/>
      <c r="AD66" s="454"/>
      <c r="AE66" s="454"/>
      <c r="AF66" s="454"/>
      <c r="AG66" s="454"/>
      <c r="AH66" s="454"/>
      <c r="AI66" s="454"/>
      <c r="AJ66" s="454"/>
      <c r="AK66" s="45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55"/>
      <c r="AW66" s="455"/>
      <c r="AX66" s="455"/>
      <c r="AY66" s="455"/>
      <c r="AZ66" s="455"/>
      <c r="BA66" s="455"/>
      <c r="BB66" s="455"/>
      <c r="BC66" s="444"/>
    </row>
    <row r="67" spans="1:55">
      <c r="A67" s="444"/>
      <c r="B67" s="444"/>
      <c r="C67" s="444"/>
      <c r="D67" s="444"/>
      <c r="E67" s="444"/>
      <c r="F67" s="444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444"/>
      <c r="U67" s="444"/>
      <c r="V67" s="444"/>
      <c r="W67" s="444"/>
      <c r="X67" s="444"/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55"/>
      <c r="AW67" s="455"/>
      <c r="AX67" s="455"/>
      <c r="AY67" s="455"/>
      <c r="AZ67" s="455"/>
      <c r="BA67" s="455"/>
      <c r="BB67" s="455"/>
      <c r="BC67" s="444"/>
    </row>
    <row r="68" spans="1:55">
      <c r="A68" s="444"/>
      <c r="B68" s="316"/>
      <c r="C68" s="317"/>
      <c r="D68" s="317"/>
      <c r="E68" s="316"/>
      <c r="F68" s="316"/>
      <c r="G68" s="317"/>
      <c r="H68" s="317"/>
      <c r="I68" s="317"/>
      <c r="J68" s="316"/>
      <c r="K68" s="317"/>
      <c r="L68" s="316"/>
      <c r="M68" s="443"/>
      <c r="N68" s="316"/>
      <c r="O68" s="317"/>
      <c r="P68" s="316"/>
      <c r="Q68" s="316"/>
      <c r="R68" s="316"/>
      <c r="S68" s="316"/>
      <c r="T68" s="317"/>
      <c r="U68" s="317"/>
      <c r="V68" s="444"/>
      <c r="W68" s="318"/>
      <c r="X68" s="318"/>
      <c r="Y68" s="443"/>
      <c r="Z68" s="462"/>
      <c r="AA68" s="462"/>
      <c r="AB68" s="462"/>
      <c r="AC68" s="463"/>
      <c r="AD68" s="463"/>
      <c r="AE68" s="462"/>
      <c r="AF68" s="462"/>
      <c r="AG68" s="462"/>
      <c r="AH68" s="463"/>
      <c r="AI68" s="462"/>
      <c r="AJ68" s="463"/>
      <c r="AK68" s="463"/>
      <c r="AL68" s="462"/>
      <c r="AM68" s="462"/>
      <c r="AN68" s="463"/>
      <c r="AO68" s="462"/>
      <c r="AP68" s="462"/>
      <c r="AQ68" s="462"/>
      <c r="AR68" s="462"/>
      <c r="AS68" s="462"/>
      <c r="AT68" s="462"/>
      <c r="AU68" s="455"/>
      <c r="AV68" s="455"/>
      <c r="AW68" s="455"/>
      <c r="AX68" s="455"/>
      <c r="AY68" s="455"/>
      <c r="AZ68" s="455"/>
      <c r="BA68" s="455"/>
      <c r="BB68" s="455"/>
      <c r="BC68" s="462"/>
    </row>
    <row r="69" spans="1:55">
      <c r="A69" s="444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462"/>
      <c r="AC69" s="320"/>
      <c r="AD69" s="320"/>
      <c r="AE69" s="320"/>
      <c r="AF69" s="320"/>
      <c r="AG69" s="462"/>
      <c r="AH69" s="333"/>
      <c r="AI69" s="333"/>
      <c r="AJ69" s="333"/>
      <c r="AK69" s="333"/>
      <c r="AL69" s="462"/>
      <c r="AM69" s="333"/>
      <c r="AN69" s="333"/>
      <c r="AO69" s="462"/>
      <c r="AP69" s="462"/>
      <c r="AQ69" s="462"/>
      <c r="AR69" s="462"/>
      <c r="AS69" s="462"/>
      <c r="AT69" s="462"/>
      <c r="AU69" s="462"/>
      <c r="AV69" s="455"/>
      <c r="AW69" s="455"/>
      <c r="AX69" s="455"/>
      <c r="AY69" s="455"/>
      <c r="AZ69" s="455"/>
      <c r="BA69" s="455"/>
      <c r="BB69" s="455"/>
      <c r="BC69" s="462"/>
    </row>
    <row r="70" spans="1:55">
      <c r="A70" s="330"/>
      <c r="B70" s="444"/>
      <c r="C70" s="444"/>
      <c r="D70" s="444"/>
      <c r="E70" s="444"/>
      <c r="F70" s="444"/>
      <c r="G70" s="444"/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444"/>
      <c r="U70" s="444"/>
      <c r="V70" s="444"/>
      <c r="W70" s="444"/>
      <c r="X70" s="444"/>
      <c r="Y70" s="444"/>
      <c r="Z70" s="462"/>
      <c r="AA70" s="462"/>
      <c r="AB70" s="462"/>
      <c r="AC70" s="462"/>
      <c r="AD70" s="462"/>
      <c r="AE70" s="462"/>
      <c r="AF70" s="462"/>
      <c r="AG70" s="462"/>
      <c r="AH70" s="462"/>
      <c r="AI70" s="462"/>
      <c r="AJ70" s="462"/>
      <c r="AK70" s="462"/>
      <c r="AL70" s="462"/>
      <c r="AM70" s="462"/>
      <c r="AN70" s="462"/>
      <c r="AO70" s="462"/>
      <c r="AP70" s="462"/>
      <c r="AQ70" s="462"/>
      <c r="AR70" s="462"/>
      <c r="AS70" s="462"/>
      <c r="AT70" s="462"/>
      <c r="AU70" s="462"/>
      <c r="AV70" s="455"/>
      <c r="AW70" s="455"/>
      <c r="AX70" s="455"/>
      <c r="AY70" s="455"/>
      <c r="AZ70" s="455"/>
      <c r="BA70" s="455"/>
      <c r="BB70" s="455"/>
      <c r="BC70" s="462"/>
    </row>
    <row r="71" spans="1:55">
      <c r="A71" s="444"/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  <c r="AU71" s="465"/>
      <c r="AV71" s="455"/>
      <c r="AW71" s="455"/>
      <c r="AX71" s="455"/>
      <c r="AY71" s="455"/>
      <c r="AZ71" s="455"/>
      <c r="BA71" s="455"/>
      <c r="BB71" s="455"/>
      <c r="BC71" s="465"/>
    </row>
    <row r="72" spans="1:55">
      <c r="A72" s="44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  <c r="AU72" s="465"/>
      <c r="AV72" s="455"/>
      <c r="AW72" s="455"/>
      <c r="AX72" s="455"/>
      <c r="AY72" s="455"/>
      <c r="AZ72" s="455"/>
      <c r="BA72" s="455"/>
      <c r="BB72" s="455"/>
      <c r="BC72" s="465"/>
    </row>
    <row r="73" spans="1:55">
      <c r="A73" s="44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  <c r="Y73" s="464"/>
      <c r="Z73" s="464"/>
      <c r="AA73" s="464"/>
      <c r="AB73" s="464"/>
      <c r="AC73" s="444"/>
      <c r="AD73" s="464"/>
      <c r="AE73" s="464"/>
      <c r="AF73" s="464"/>
      <c r="AG73" s="464"/>
      <c r="AH73" s="444"/>
      <c r="AI73" s="464"/>
      <c r="AJ73" s="464"/>
      <c r="AK73" s="464"/>
      <c r="AL73" s="444"/>
      <c r="AM73" s="444"/>
      <c r="AN73" s="444"/>
      <c r="AO73" s="444"/>
      <c r="AP73" s="444"/>
      <c r="AQ73" s="444"/>
      <c r="AR73" s="444"/>
      <c r="AS73" s="444"/>
      <c r="AT73" s="444"/>
      <c r="AU73" s="444"/>
      <c r="AV73" s="455"/>
      <c r="AW73" s="455"/>
      <c r="AX73" s="455"/>
      <c r="AY73" s="455"/>
      <c r="AZ73" s="455"/>
      <c r="BA73" s="455"/>
      <c r="BB73" s="455"/>
      <c r="BC73" s="444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4276815cb110f14931757a70554387b8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97272bffb3bdea5b6130d439805a683b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FDEB1E-985C-4404-B31C-22A73DFE96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77ADE7-CCB6-4689-BB6A-AEEC705F495B}">
  <ds:schemaRefs>
    <ds:schemaRef ds:uri="http://purl.org/dc/terms/"/>
    <ds:schemaRef ds:uri="http://purl.org/dc/elements/1.1/"/>
    <ds:schemaRef ds:uri="eba29be7-18da-42bb-a737-94a8a19dc6bb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619b97bd-732a-4500-affb-ddb6c19f3e3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47</vt:i4>
      </vt:variant>
      <vt:variant>
        <vt:lpstr>Named Ranges</vt:lpstr>
      </vt:variant>
      <vt:variant>
        <vt:i4>3</vt:i4>
      </vt:variant>
    </vt:vector>
  </HeadingPairs>
  <TitlesOfParts>
    <vt:vector size="69" baseType="lpstr">
      <vt:lpstr>1.1.Инфляцын төсөөлөл</vt:lpstr>
      <vt:lpstr>1.2 Инфляцын эрсдэл</vt:lpstr>
      <vt:lpstr>1. Инфляц</vt:lpstr>
      <vt:lpstr>2. ЭЗӨ</vt:lpstr>
      <vt:lpstr>2. ЭЗӨ-2</vt:lpstr>
      <vt:lpstr>2.ЭЗӨ-3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 Х 3.2</vt:lpstr>
      <vt:lpstr>3.22-23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1.2</vt:lpstr>
      <vt:lpstr>1.3</vt:lpstr>
      <vt:lpstr>1.4</vt:lpstr>
      <vt:lpstr>2.1</vt:lpstr>
      <vt:lpstr>2.2</vt:lpstr>
      <vt:lpstr>2.3</vt:lpstr>
      <vt:lpstr>2.5</vt:lpstr>
      <vt:lpstr>2.6</vt:lpstr>
      <vt:lpstr>2.7</vt:lpstr>
      <vt:lpstr>2.8</vt:lpstr>
      <vt:lpstr>2.9</vt:lpstr>
      <vt:lpstr>2.10</vt:lpstr>
      <vt:lpstr>3.1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4.4</vt:lpstr>
      <vt:lpstr>4.5</vt:lpstr>
      <vt:lpstr>4.6</vt:lpstr>
      <vt:lpstr>4.7</vt:lpstr>
      <vt:lpstr>'2. ЭЗӨ-2'!Print_Area</vt:lpstr>
      <vt:lpstr>'3.1 Хөдөлмөр'!Print_Area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МБСГ Бямбажав Байгальмаа</cp:lastModifiedBy>
  <cp:revision/>
  <dcterms:created xsi:type="dcterms:W3CDTF">2018-02-02T07:07:05Z</dcterms:created>
  <dcterms:modified xsi:type="dcterms:W3CDTF">2026-04-22T07:47:38Z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