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1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4.xml" ContentType="application/vnd.openxmlformats-officedocument.themeOverrid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5.xml" ContentType="application/vnd.openxmlformats-officedocument.themeOverrid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theme/themeOverride12.xml" ContentType="application/vnd.openxmlformats-officedocument.themeOverride+xml"/>
  <Override PartName="/xl/charts/chart43.xml" ContentType="application/vnd.openxmlformats-officedocument.drawingml.chart+xml"/>
  <Override PartName="/xl/theme/themeOverride13.xml" ContentType="application/vnd.openxmlformats-officedocument.themeOverride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6.xml" ContentType="application/vnd.openxmlformats-officedocument.drawingml.chart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Inflation report/2023_Jun/Other files/"/>
    </mc:Choice>
  </mc:AlternateContent>
  <xr:revisionPtr revIDLastSave="4833" documentId="8_{D7EE4DFB-15FB-419F-AA0F-80E17007A29A}" xr6:coauthVersionLast="47" xr6:coauthVersionMax="47" xr10:uidLastSave="{3E1702E9-CDD5-423F-A4F4-5168745D5D6F}"/>
  <bookViews>
    <workbookView xWindow="-120" yWindow="-120" windowWidth="29040" windowHeight="15840" tabRatio="837" xr2:uid="{0E34F550-8F97-4659-928A-E02B7A4ED26F}"/>
  </bookViews>
  <sheets>
    <sheet name="1.1.Инфляцын төсөөлөл" sheetId="228" r:id="rId1"/>
    <sheet name="1.2. Инфляцын хүлээлт" sheetId="227" state="hidden" r:id="rId2"/>
    <sheet name="1. Инфляц" sheetId="102" r:id="rId3"/>
    <sheet name="1.1" sheetId="229" r:id="rId4"/>
    <sheet name="1.2" sheetId="230" r:id="rId5"/>
    <sheet name="1.3" sheetId="103" r:id="rId6"/>
    <sheet name="1.4" sheetId="104" r:id="rId7"/>
    <sheet name="1.5" sheetId="105" r:id="rId8"/>
    <sheet name="2. ЭЗӨ" sheetId="28" r:id="rId9"/>
    <sheet name="2. ЭЗӨ-2" sheetId="11" r:id="rId10"/>
    <sheet name="2.1" sheetId="91" r:id="rId11"/>
    <sheet name="2.2" sheetId="195" r:id="rId12"/>
    <sheet name="2.3" sheetId="196" r:id="rId13"/>
    <sheet name="2.4" sheetId="12" r:id="rId14"/>
    <sheet name="2.5" sheetId="231" r:id="rId15"/>
    <sheet name="2.6" sheetId="205" r:id="rId16"/>
    <sheet name="2.7" sheetId="13" r:id="rId17"/>
    <sheet name="2.8" sheetId="234" r:id="rId18"/>
    <sheet name="2.8 (2)" sheetId="233" state="hidden" r:id="rId19"/>
    <sheet name="2.9" sheetId="181" r:id="rId20"/>
    <sheet name="2.7 (old)" sheetId="180" state="hidden" r:id="rId21"/>
    <sheet name="2.10" sheetId="235" r:id="rId22"/>
    <sheet name="3.1 Хөдөлмөр" sheetId="109" r:id="rId23"/>
    <sheet name="3.1" sheetId="208" r:id="rId24"/>
    <sheet name="3.2" sheetId="236" r:id="rId25"/>
    <sheet name="3.3" sheetId="237" r:id="rId26"/>
    <sheet name="3.4" sheetId="207" r:id="rId27"/>
    <sheet name="3.5" sheetId="211" r:id="rId28"/>
    <sheet name="3.6" sheetId="212" r:id="rId29"/>
    <sheet name="3.2.1 Мөнгө, зээл" sheetId="31" r:id="rId30"/>
    <sheet name="3.7" sheetId="216" r:id="rId31"/>
    <sheet name="3.8" sheetId="217" r:id="rId32"/>
    <sheet name="3.9" sheetId="218" r:id="rId33"/>
    <sheet name="3.10" sheetId="219" r:id="rId34"/>
    <sheet name="3.11" sheetId="222" r:id="rId35"/>
    <sheet name="3.12" sheetId="223" r:id="rId36"/>
    <sheet name="3.2.2 Хүү" sheetId="39" r:id="rId37"/>
    <sheet name="3.13" sheetId="125" r:id="rId38"/>
    <sheet name="3.14" sheetId="126" r:id="rId39"/>
    <sheet name="3.2.3 Ханш" sheetId="190" r:id="rId40"/>
    <sheet name="3.15" sheetId="191" r:id="rId41"/>
    <sheet name="3.16" sheetId="232" r:id="rId42"/>
    <sheet name="3.17" sheetId="193" r:id="rId43"/>
    <sheet name="3.18" sheetId="194" r:id="rId44"/>
    <sheet name="3.2.4 Хөрөнгийн зах" sheetId="47" r:id="rId45"/>
    <sheet name="3.19" sheetId="131" r:id="rId46"/>
    <sheet name="3.20" sheetId="213" r:id="rId47"/>
    <sheet name="3.21" sheetId="127" r:id="rId48"/>
    <sheet name="3.22" sheetId="134" r:id="rId49"/>
    <sheet name="3.23" sheetId="128" r:id="rId50"/>
    <sheet name="3.24" sheetId="224" r:id="rId51"/>
    <sheet name="3.3 Төсөв" sheetId="52" r:id="rId52"/>
    <sheet name="3.25-26" sheetId="53" r:id="rId53"/>
    <sheet name="Х 3.3" sheetId="56" r:id="rId54"/>
    <sheet name="Гадаад орчин 4.1" sheetId="58" r:id="rId55"/>
    <sheet name="4.2" sheetId="59" r:id="rId56"/>
    <sheet name="4.3 Төлбөрийн тэнцэл" sheetId="61" r:id="rId57"/>
    <sheet name="4.3" sheetId="62" r:id="rId58"/>
    <sheet name="Х 4.1-2" sheetId="64" r:id="rId59"/>
    <sheet name="4.4" sheetId="197" r:id="rId60"/>
    <sheet name="4.5" sheetId="198" r:id="rId61"/>
    <sheet name="4.6" sheetId="66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A" localSheetId="0">#REF!</definedName>
    <definedName name="\A" localSheetId="1">#REF!</definedName>
    <definedName name="\A">#REF!</definedName>
    <definedName name="\B" localSheetId="0">#REF!</definedName>
    <definedName name="\B" localSheetId="1">#REF!</definedName>
    <definedName name="\B">#REF!</definedName>
    <definedName name="\C" localSheetId="0">#REF!</definedName>
    <definedName name="\C" localSheetId="1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6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6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 localSheetId="1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 localSheetId="1">#REF!</definedName>
    <definedName name="A._Pre_cutoff_date_original_maturities__subject_to_further_rescheduling_1">#REF!</definedName>
    <definedName name="a078_171" localSheetId="0">#REF!</definedName>
    <definedName name="a078_171" localSheetId="1">#REF!</definedName>
    <definedName name="a078_171">#REF!</definedName>
    <definedName name="A1_" localSheetId="0">[25]Sum1!#REF!</definedName>
    <definedName name="A1_" localSheetId="1">[25]Sum1!#REF!</definedName>
    <definedName name="A1_">[25]Sum1!#REF!</definedName>
    <definedName name="a1162_1231" localSheetId="0">#REF!</definedName>
    <definedName name="a1162_1231" localSheetId="1">#REF!</definedName>
    <definedName name="a1162_1231">#REF!</definedName>
    <definedName name="a179_258" localSheetId="0">#REF!</definedName>
    <definedName name="a179_258" localSheetId="1">#REF!</definedName>
    <definedName name="a179_258">#REF!</definedName>
    <definedName name="A17Table" localSheetId="0">#REF!</definedName>
    <definedName name="A17Table" localSheetId="1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 localSheetId="1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 localSheetId="1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 localSheetId="1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 localSheetId="1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 localSheetId="1">#REF!</definedName>
    <definedName name="asdfad">#REF!</definedName>
    <definedName name="asdfasd" localSheetId="0">#REF!</definedName>
    <definedName name="asdfasd" localSheetId="1">#REF!</definedName>
    <definedName name="asdfasd">#REF!</definedName>
    <definedName name="asdfasdfa" localSheetId="0">#REF!</definedName>
    <definedName name="asdfasdfa" localSheetId="1">#REF!</definedName>
    <definedName name="asdfasdfa">#REF!</definedName>
    <definedName name="asdfasdfasdf" localSheetId="0" hidden="1">'[3]2'!#REF!</definedName>
    <definedName name="asdfasdfasdf" localSheetId="1" hidden="1">'[3]2'!#REF!</definedName>
    <definedName name="asdfasdfasdf" hidden="1">'[3]2'!#REF!</definedName>
    <definedName name="Asector" localSheetId="0">#REF!</definedName>
    <definedName name="Asector" localSheetId="1">#REF!</definedName>
    <definedName name="Asector">#REF!</definedName>
    <definedName name="ASSBOP" localSheetId="0">[23]Work_sect!#REF!</definedName>
    <definedName name="ASSBOP" localSheetId="1">[23]Work_sect!#REF!</definedName>
    <definedName name="ASSBOP">[23]Work_sect!#REF!</definedName>
    <definedName name="AssetSales2001" localSheetId="0">[37]Input!#REF!</definedName>
    <definedName name="AssetSales2001" localSheetId="1">[37]Input!#REF!</definedName>
    <definedName name="AssetSales2001">[37]Input!#REF!</definedName>
    <definedName name="AssetSales2002" localSheetId="0">[37]Input!#REF!</definedName>
    <definedName name="AssetSales2002" localSheetId="1">[37]Input!#REF!</definedName>
    <definedName name="AssetSales2002">[37]Input!#REF!</definedName>
    <definedName name="AssetSales2003" localSheetId="0">[37]Input!#REF!</definedName>
    <definedName name="AssetSales2003" localSheetId="1">[37]Input!#REF!</definedName>
    <definedName name="AssetSales2003">[37]Input!#REF!</definedName>
    <definedName name="AssetSales2004" localSheetId="0">[37]Input!#REF!</definedName>
    <definedName name="AssetSales2004" localSheetId="1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 localSheetId="1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 localSheetId="1">#REF!</definedName>
    <definedName name="AVTNPV">#REF!</definedName>
    <definedName name="baba" localSheetId="0">#REF!</definedName>
    <definedName name="baba" localSheetId="1">#REF!</definedName>
    <definedName name="baba">#REF!</definedName>
    <definedName name="Badea">[28]CIRRs!$C$67</definedName>
    <definedName name="Balança_capitais_BOP_USD" localSheetId="0">#REF!</definedName>
    <definedName name="Balança_capitais_BOP_USD" localSheetId="1">#REF!</definedName>
    <definedName name="Balança_capitais_BOP_USD">#REF!</definedName>
    <definedName name="Balance_of_Payments" localSheetId="0">#REF!</definedName>
    <definedName name="Balance_of_Payments" localSheetId="1">#REF!</definedName>
    <definedName name="Balance_of_Payments">#REF!</definedName>
    <definedName name="BALPAY" localSheetId="0">#REF!</definedName>
    <definedName name="BALPAY" localSheetId="1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 localSheetId="1">#REF!</definedName>
    <definedName name="BEO">#REF!</definedName>
    <definedName name="BER" localSheetId="0">#REF!</definedName>
    <definedName name="BER" localSheetId="1">#REF!</definedName>
    <definedName name="BER">#REF!</definedName>
    <definedName name="BERBA" localSheetId="0">#REF!</definedName>
    <definedName name="BERBA" localSheetId="1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 localSheetId="1">#REF!</definedName>
    <definedName name="BM">#REF!</definedName>
    <definedName name="BMG">[43]Q6!$E$23:$AH$23</definedName>
    <definedName name="BMI" localSheetId="0">#REF!</definedName>
    <definedName name="BMI" localSheetId="1">#REF!</definedName>
    <definedName name="BMI">#REF!</definedName>
    <definedName name="BMII">[44]Q6!$E$32:$AH$32</definedName>
    <definedName name="BMII_G" localSheetId="0">#REF!</definedName>
    <definedName name="BMII_G" localSheetId="1">#REF!</definedName>
    <definedName name="BMII_G">#REF!</definedName>
    <definedName name="BMII_P" localSheetId="0">#REF!</definedName>
    <definedName name="BMII_P" localSheetId="1">#REF!</definedName>
    <definedName name="BMII_P">#REF!</definedName>
    <definedName name="BMIIB">#N/A</definedName>
    <definedName name="BMIIBA" localSheetId="0">#REF!</definedName>
    <definedName name="BMIIBA" localSheetId="1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 localSheetId="1">#REF!</definedName>
    <definedName name="BXI">#REF!</definedName>
    <definedName name="caca">#N/A</definedName>
    <definedName name="CAD" localSheetId="0">#REF!</definedName>
    <definedName name="CAD" localSheetId="1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 localSheetId="1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 localSheetId="1">#REF!</definedName>
    <definedName name="cant">#REF!</definedName>
    <definedName name="capa">'[47]Prioritários 2001'!$E$11:$G$210</definedName>
    <definedName name="CAPMOVT" localSheetId="0">#REF!</definedName>
    <definedName name="CAPMOVT" localSheetId="1">#REF!</definedName>
    <definedName name="CAPMOVT">#REF!</definedName>
    <definedName name="CASHCROPS" localSheetId="0">#REF!</definedName>
    <definedName name="CASHCROPS" localSheetId="1">#REF!</definedName>
    <definedName name="CASHCROPS">#REF!</definedName>
    <definedName name="cashmere">'[48]cashmere export'!$A$1:$J$331</definedName>
    <definedName name="CB" localSheetId="0">#REF!</definedName>
    <definedName name="CB" localSheetId="1">#REF!</definedName>
    <definedName name="CB">#REF!</definedName>
    <definedName name="ccc" localSheetId="0">#REF!</definedName>
    <definedName name="ccc" localSheetId="1">#REF!</definedName>
    <definedName name="ccc">#REF!</definedName>
    <definedName name="ccode" localSheetId="0">#REF!</definedName>
    <definedName name="ccode" localSheetId="1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 localSheetId="1">#REF!</definedName>
    <definedName name="CHANGESWRITE2">#REF!</definedName>
    <definedName name="chart1" localSheetId="0">#REF!</definedName>
    <definedName name="chart1" localSheetId="1">#REF!</definedName>
    <definedName name="chart1">#REF!</definedName>
    <definedName name="chartm_201101" localSheetId="0">#REF!</definedName>
    <definedName name="chartm_201101" localSheetId="1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 localSheetId="1">#REF!</definedName>
    <definedName name="cl_Economico">#REF!</definedName>
    <definedName name="cl_Funcional" localSheetId="0">#REF!</definedName>
    <definedName name="cl_Funcional" localSheetId="1">#REF!</definedName>
    <definedName name="cl_Funcional">#REF!</definedName>
    <definedName name="cl_Organico" localSheetId="0">#REF!</definedName>
    <definedName name="cl_Organico" localSheetId="1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 localSheetId="1">#REF!</definedName>
    <definedName name="CNY">#REF!</definedName>
    <definedName name="COCCOF" localSheetId="0">#REF!</definedName>
    <definedName name="COCCOF" localSheetId="1">#REF!</definedName>
    <definedName name="COCCOF">#REF!</definedName>
    <definedName name="cod" localSheetId="0">#REF!</definedName>
    <definedName name="cod" localSheetId="1">#REF!</definedName>
    <definedName name="cod">#REF!</definedName>
    <definedName name="COL" localSheetId="0">[25]Projections!#REF!</definedName>
    <definedName name="COL" localSheetId="1">[25]Projections!#REF!</definedName>
    <definedName name="COL">[25]Projections!#REF!</definedName>
    <definedName name="COMM_STOCKS" localSheetId="0">#REF!</definedName>
    <definedName name="COMM_STOCKS" localSheetId="1">#REF!</definedName>
    <definedName name="COMM_STOCKS">#REF!</definedName>
    <definedName name="COMMTURNOVER" localSheetId="0">#REF!</definedName>
    <definedName name="COMMTURNOVER" localSheetId="1">#REF!</definedName>
    <definedName name="COMMTURNOVER">#REF!</definedName>
    <definedName name="Compare_M" localSheetId="0">#REF!</definedName>
    <definedName name="Compare_M" localSheetId="1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 localSheetId="1">#REF!</definedName>
    <definedName name="Consolidation_Method">#REF!</definedName>
    <definedName name="CONTAS" localSheetId="0">#REF!</definedName>
    <definedName name="CONTAS" localSheetId="1">#REF!</definedName>
    <definedName name="CONTAS">#REF!</definedName>
    <definedName name="CONTENTS" localSheetId="0">#REF!</definedName>
    <definedName name="CONTENTS" localSheetId="1">#REF!</definedName>
    <definedName name="CONTENTS">#REF!</definedName>
    <definedName name="contents2" localSheetId="0" hidden="1">[52]MSRV!#REF!</definedName>
    <definedName name="contents2" localSheetId="1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 localSheetId="1">#REF!</definedName>
    <definedName name="CORPORATEINVEST">#REF!</definedName>
    <definedName name="CORPORATESAVING" localSheetId="0">#REF!</definedName>
    <definedName name="CORPORATESAVING" localSheetId="1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 localSheetId="1">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 localSheetId="1">#REF!</definedName>
    <definedName name="Créditos">#REF!</definedName>
    <definedName name="CRIT1E" localSheetId="0">#REF!</definedName>
    <definedName name="CRIT1E" localSheetId="1">#REF!</definedName>
    <definedName name="CRIT1E">#REF!</definedName>
    <definedName name="CRIT1F" localSheetId="0">#REF!</definedName>
    <definedName name="CRIT1F" localSheetId="1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 localSheetId="1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 localSheetId="1">#REF!</definedName>
    <definedName name="curDB">#REF!</definedName>
    <definedName name="curDBMT" localSheetId="0">#REF!</definedName>
    <definedName name="curDBMT" localSheetId="1">#REF!</definedName>
    <definedName name="curDBMT">#REF!</definedName>
    <definedName name="CURR">[58]EX!$B$4:$B$34</definedName>
    <definedName name="Currency" localSheetId="0">#REF!</definedName>
    <definedName name="Currency" localSheetId="1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 localSheetId="1">#REF!</definedName>
    <definedName name="CUSHIST">#REF!</definedName>
    <definedName name="CUSPRO" localSheetId="0">#REF!</definedName>
    <definedName name="CUSPRO" localSheetId="1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localSheetId="1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localSheetId="1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localSheetId="1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localSheetId="1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localSheetId="1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localSheetId="1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localSheetId="1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localSheetId="1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localSheetId="1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localSheetId="1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localSheetId="1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localSheetId="1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 localSheetId="1">#REF!</definedName>
    <definedName name="D_P">#REF!</definedName>
    <definedName name="DA" localSheetId="0">#REF!</definedName>
    <definedName name="DA" localSheetId="1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6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1">#REF!</definedName>
    <definedName name="DATES" localSheetId="56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 localSheetId="1">#REF!</definedName>
    <definedName name="DATES_OUT_Q">#REF!</definedName>
    <definedName name="DATES_Q">'[68]Exrates-Q'!$D$2:$AU$2</definedName>
    <definedName name="dates2" localSheetId="0">#REF!</definedName>
    <definedName name="dates2" localSheetId="1">#REF!</definedName>
    <definedName name="dates2">#REF!</definedName>
    <definedName name="datesx" localSheetId="0">#REF!</definedName>
    <definedName name="datesx" localSheetId="1">#REF!</definedName>
    <definedName name="datesx">#REF!</definedName>
    <definedName name="datesx1" localSheetId="0">#REF!</definedName>
    <definedName name="datesx1" localSheetId="1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 localSheetId="1">#REF!</definedName>
    <definedName name="DDR">#REF!</definedName>
    <definedName name="DDRBA" localSheetId="0">#REF!</definedName>
    <definedName name="DDRBA" localSheetId="1">#REF!</definedName>
    <definedName name="DDRBA">#REF!</definedName>
    <definedName name="ddsfg" localSheetId="0">#REF!</definedName>
    <definedName name="ddsfg" localSheetId="1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 localSheetId="1">#REF!</definedName>
    <definedName name="DEBTINDIC">#REF!</definedName>
    <definedName name="debtnew" localSheetId="0">#REF!</definedName>
    <definedName name="debtnew" localSheetId="1">#REF!</definedName>
    <definedName name="debtnew">#REF!</definedName>
    <definedName name="debtnew1" localSheetId="0">#REF!</definedName>
    <definedName name="debtnew1" localSheetId="1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 localSheetId="1">#REF!</definedName>
    <definedName name="DEBTSTOCK">#REF!</definedName>
    <definedName name="DEF" localSheetId="0">#REF!</definedName>
    <definedName name="DEF" localSheetId="1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 localSheetId="1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 localSheetId="1">#REF!</definedName>
    <definedName name="dfcepng">#REF!</definedName>
    <definedName name="DGproj">#N/A</definedName>
    <definedName name="DIREXP" localSheetId="0">#REF!</definedName>
    <definedName name="DIREXP" localSheetId="1">#REF!</definedName>
    <definedName name="DIREXP">#REF!</definedName>
    <definedName name="DIRIMP" localSheetId="0">#REF!</definedName>
    <definedName name="DIRIMP" localSheetId="1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 localSheetId="1">#REF!</definedName>
    <definedName name="Discount_IDA">#REF!</definedName>
    <definedName name="Discount_IDA1" localSheetId="0">#REF!</definedName>
    <definedName name="Discount_IDA1" localSheetId="1">#REF!</definedName>
    <definedName name="Discount_IDA1">#REF!</definedName>
    <definedName name="Discount_NC">[68]Jap!$H$230</definedName>
    <definedName name="DiscountRate" localSheetId="0">#REF!</definedName>
    <definedName name="DiscountRate" localSheetId="1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 localSheetId="1">#REF!</definedName>
    <definedName name="djfdk">#REF!</definedName>
    <definedName name="DKK" localSheetId="0">#REF!</definedName>
    <definedName name="DKK" localSheetId="1">#REF!</definedName>
    <definedName name="DKK">#REF!</definedName>
    <definedName name="DM" localSheetId="0">#REF!</definedName>
    <definedName name="DM" localSheetId="1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 localSheetId="1">#REF!</definedName>
    <definedName name="Donativos">#REF!</definedName>
    <definedName name="Dproj">#N/A</definedName>
    <definedName name="dr" localSheetId="0">#REF!</definedName>
    <definedName name="dr" localSheetId="1">#REF!</definedName>
    <definedName name="dr">#REF!</definedName>
    <definedName name="dsaout" localSheetId="0">#REF!</definedName>
    <definedName name="dsaout" localSheetId="1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 localSheetId="1">#REF!</definedName>
    <definedName name="eco_cent">#REF!</definedName>
    <definedName name="ECO_CODE">'[70]cent-exp-TOD'!$N$11:$N$257</definedName>
    <definedName name="eco_hdf" localSheetId="0">#REF!</definedName>
    <definedName name="eco_hdf" localSheetId="1">#REF!</definedName>
    <definedName name="eco_hdf">#REF!</definedName>
    <definedName name="eco_local" localSheetId="0">#REF!</definedName>
    <definedName name="eco_local" localSheetId="1">#REF!</definedName>
    <definedName name="eco_local">#REF!</definedName>
    <definedName name="eco_nds" localSheetId="0">#REF!</definedName>
    <definedName name="eco_nds" localSheetId="1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 localSheetId="1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 localSheetId="1">#REF!</definedName>
    <definedName name="EdssBatchRange">#REF!</definedName>
    <definedName name="eee" localSheetId="0">#REF!</definedName>
    <definedName name="eee" localSheetId="1">#REF!</definedName>
    <definedName name="eee">#REF!</definedName>
    <definedName name="EFFECTIFS" localSheetId="0">#REF!</definedName>
    <definedName name="EFFECTIFS" localSheetId="1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 localSheetId="1">#REF!</definedName>
    <definedName name="ELECTRICAL">#REF!</definedName>
    <definedName name="EMETEL" localSheetId="0">#REF!</definedName>
    <definedName name="EMETEL" localSheetId="1">#REF!</definedName>
    <definedName name="EMETEL">#REF!</definedName>
    <definedName name="empty">[72]Q5!$DZ$1</definedName>
    <definedName name="ENDA_PR" localSheetId="0">#REF!</definedName>
    <definedName name="ENDA_PR" localSheetId="1">#REF!</definedName>
    <definedName name="ENDA_PR">#REF!</definedName>
    <definedName name="ENDE" localSheetId="0">#REF!</definedName>
    <definedName name="ENDE" localSheetId="1">#REF!</definedName>
    <definedName name="ENDE">#REF!</definedName>
    <definedName name="EndofMine">'[29]Cash Flow'!$I$5</definedName>
    <definedName name="eng" localSheetId="0">#REF!</definedName>
    <definedName name="eng" localSheetId="1">#REF!</definedName>
    <definedName name="eng">#REF!</definedName>
    <definedName name="EQUATION" localSheetId="0">#REF!</definedName>
    <definedName name="EQUATION" localSheetId="1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 localSheetId="1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 localSheetId="1">#REF!</definedName>
    <definedName name="Exch.Rate">#REF!</definedName>
    <definedName name="Exchange_Rates" localSheetId="0">#REF!</definedName>
    <definedName name="Exchange_Rates" localSheetId="1">#REF!</definedName>
    <definedName name="Exchange_Rates">#REF!</definedName>
    <definedName name="ExitWRS">[72]Main!$AB$25</definedName>
    <definedName name="exp0" localSheetId="0">#REF!</definedName>
    <definedName name="exp0" localSheetId="1">#REF!</definedName>
    <definedName name="exp0">#REF!</definedName>
    <definedName name="expo" localSheetId="0">#REF!</definedName>
    <definedName name="expo" localSheetId="1">#REF!</definedName>
    <definedName name="expo">#REF!</definedName>
    <definedName name="export" localSheetId="0">#REF!</definedName>
    <definedName name="export" localSheetId="1">#REF!</definedName>
    <definedName name="export">#REF!</definedName>
    <definedName name="ExpSens">[26]Control!$C$51</definedName>
    <definedName name="EXR_UPDATE" localSheetId="0">#REF!</definedName>
    <definedName name="EXR_UPDATE" localSheetId="1">#REF!</definedName>
    <definedName name="EXR_UPDATE">#REF!</definedName>
    <definedName name="EXRate">'[45]Project Example'!$E$46:$BF$46</definedName>
    <definedName name="EXRATES" localSheetId="0">#REF!</definedName>
    <definedName name="EXRATES" localSheetId="1">#REF!</definedName>
    <definedName name="EXRATES">#REF!</definedName>
    <definedName name="External_Debt_and_Debt_Service" localSheetId="0">#REF!</definedName>
    <definedName name="External_Debt_and_Debt_Service" localSheetId="1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 localSheetId="1">#REF!</definedName>
    <definedName name="External_Trade">#REF!</definedName>
    <definedName name="ExUSKina2002" localSheetId="0">#REF!</definedName>
    <definedName name="ExUSKina2002" localSheetId="1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 localSheetId="1">#REF!</definedName>
    <definedName name="fdg">#REF!</definedName>
    <definedName name="ffff" localSheetId="0">#REF!</definedName>
    <definedName name="ffff" localSheetId="1">#REF!</definedName>
    <definedName name="ffff">#REF!</definedName>
    <definedName name="fhd" localSheetId="0">#REF!</definedName>
    <definedName name="fhd" localSheetId="1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 localSheetId="1">#REF!</definedName>
    <definedName name="FININST_SAVINGS">#REF!</definedName>
    <definedName name="FINISNT_INVEST" localSheetId="0">#REF!</definedName>
    <definedName name="FINISNT_INVEST" localSheetId="1">#REF!</definedName>
    <definedName name="FINISNT_INVEST">#REF!</definedName>
    <definedName name="FISC" localSheetId="0">#REF!</definedName>
    <definedName name="FISC" localSheetId="1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 localSheetId="1">#REF!</definedName>
    <definedName name="FISUM">#REF!</definedName>
    <definedName name="FLOPEC" localSheetId="0">#REF!</definedName>
    <definedName name="FLOPEC" localSheetId="1">#REF!</definedName>
    <definedName name="FLOPEC">#REF!</definedName>
    <definedName name="FLOWS" localSheetId="0">#REF!</definedName>
    <definedName name="FLOWS" localSheetId="1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 localSheetId="1">#REF!</definedName>
    <definedName name="FRF">#REF!</definedName>
    <definedName name="fuck" localSheetId="0">#REF!</definedName>
    <definedName name="fuck" localSheetId="1">#REF!</definedName>
    <definedName name="fuck">#REF!</definedName>
    <definedName name="FUNDCREDIT" localSheetId="0">#REF!</definedName>
    <definedName name="FUNDCREDIT" localSheetId="1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 localSheetId="1">#REF!</definedName>
    <definedName name="GBP">#REF!</definedName>
    <definedName name="GCB_NGDP">#N/A</definedName>
    <definedName name="GCEC" localSheetId="0">#REF!</definedName>
    <definedName name="GCEC" localSheetId="1">#REF!</definedName>
    <definedName name="GCEC">#REF!</definedName>
    <definedName name="GCED" localSheetId="0">#REF!</definedName>
    <definedName name="GCED" localSheetId="1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 localSheetId="1">#REF!</definedName>
    <definedName name="Government_and_Public_Sector_Finance">#REF!</definedName>
    <definedName name="Grace_IDA1" localSheetId="0">#REF!</definedName>
    <definedName name="Grace_IDA1" localSheetId="1">#REF!</definedName>
    <definedName name="Grace_IDA1">#REF!</definedName>
    <definedName name="Grace_NC">[68]Jap!$H$227</definedName>
    <definedName name="Grace1_IDA" localSheetId="0">#REF!</definedName>
    <definedName name="Grace1_IDA" localSheetId="1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 localSheetId="1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 localSheetId="1">#REF!</definedName>
    <definedName name="hdf">#REF!</definedName>
    <definedName name="Height">[77]Dashboard!$B$11</definedName>
    <definedName name="hhh" localSheetId="0">#REF!</definedName>
    <definedName name="hhh" localSheetId="1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 localSheetId="1">#REF!</definedName>
    <definedName name="IESS">#REF!</definedName>
    <definedName name="Ifad">[28]CIRRs!$C$65</definedName>
    <definedName name="IFEMREPRT" localSheetId="0">#REF!</definedName>
    <definedName name="IFEMREPRT" localSheetId="1">#REF!</definedName>
    <definedName name="IFEMREPRT">#REF!</definedName>
    <definedName name="im" localSheetId="0">#REF!</definedName>
    <definedName name="im" localSheetId="1">#REF!</definedName>
    <definedName name="im">#REF!</definedName>
    <definedName name="Imf.mon" localSheetId="0">'[51]Input from HUB'!#REF!</definedName>
    <definedName name="Imf.mon" localSheetId="1">'[51]Input from HUB'!#REF!</definedName>
    <definedName name="Imf.mon">'[51]Input from HUB'!#REF!</definedName>
    <definedName name="Imfmon" localSheetId="0">'[51]Input from HUB'!#REF!</definedName>
    <definedName name="Imfmon" localSheetId="1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1">#REF!</definedName>
    <definedName name="imp0" localSheetId="56">#REF!</definedName>
    <definedName name="imp0">#REF!</definedName>
    <definedName name="IMPACT" localSheetId="0">#REF!</definedName>
    <definedName name="IMPACT" localSheetId="1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 localSheetId="1">#REF!</definedName>
    <definedName name="IN_FROM_MON">#REF!</definedName>
    <definedName name="Indicators_of_Economic_Activity" localSheetId="0">#REF!</definedName>
    <definedName name="Indicators_of_Economic_Activity" localSheetId="1">#REF!</definedName>
    <definedName name="Indicators_of_Economic_Activity">#REF!</definedName>
    <definedName name="indicatorsoffset" localSheetId="0">#REF!</definedName>
    <definedName name="indicatorsoffset" localSheetId="1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 localSheetId="1">#REF!</definedName>
    <definedName name="info">#REF!</definedName>
    <definedName name="infonotes" localSheetId="0">#REF!</definedName>
    <definedName name="infonotes" localSheetId="1">#REF!</definedName>
    <definedName name="infonotes">#REF!</definedName>
    <definedName name="INIT" localSheetId="0">#REF!</definedName>
    <definedName name="INIT" localSheetId="1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 localSheetId="1">#REF!</definedName>
    <definedName name="int">#REF!</definedName>
    <definedName name="Interest_IDA1" localSheetId="0">#REF!</definedName>
    <definedName name="Interest_IDA1" localSheetId="1">#REF!</definedName>
    <definedName name="Interest_IDA1">#REF!</definedName>
    <definedName name="Interest_NC">[68]Jap!$H$229</definedName>
    <definedName name="InterestRate" localSheetId="0">#REF!</definedName>
    <definedName name="InterestRate" localSheetId="1">#REF!</definedName>
    <definedName name="InterestRate">#REF!</definedName>
    <definedName name="International_Investment_Position" localSheetId="0">#REF!</definedName>
    <definedName name="International_Investment_Position" localSheetId="1">#REF!</definedName>
    <definedName name="International_Investment_Position">#REF!</definedName>
    <definedName name="International_Reserves" localSheetId="0">#REF!</definedName>
    <definedName name="International_Reserves" localSheetId="1">#REF!</definedName>
    <definedName name="International_Reserves">#REF!</definedName>
    <definedName name="IntForTax2001growth" localSheetId="0">[37]Input!#REF!</definedName>
    <definedName name="IntForTax2001growth" localSheetId="1">[37]Input!#REF!</definedName>
    <definedName name="IntForTax2001growth">[37]Input!#REF!</definedName>
    <definedName name="IntForTax2002growth" localSheetId="0">[37]Input!#REF!</definedName>
    <definedName name="IntForTax2002growth" localSheetId="1">[37]Input!#REF!</definedName>
    <definedName name="IntForTax2002growth">[37]Input!#REF!</definedName>
    <definedName name="IntForTax2003growth" localSheetId="0">[37]Input!#REF!</definedName>
    <definedName name="IntForTax2003growth" localSheetId="1">[37]Input!#REF!</definedName>
    <definedName name="IntForTax2003growth">[37]Input!#REF!</definedName>
    <definedName name="IntForTax2004growth" localSheetId="0">[37]Input!#REF!</definedName>
    <definedName name="IntForTax2004growth" localSheetId="1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 localSheetId="1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 localSheetId="1">#REF!</definedName>
    <definedName name="ITL">#REF!</definedName>
    <definedName name="j" localSheetId="0">#REF!</definedName>
    <definedName name="j" localSheetId="1">#REF!</definedName>
    <definedName name="j">#REF!</definedName>
    <definedName name="Jav">#N/A</definedName>
    <definedName name="jhkhj" localSheetId="0">#REF!</definedName>
    <definedName name="jhkhj" localSheetId="1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 localSheetId="1">#REF!</definedName>
    <definedName name="k">#REF!</definedName>
    <definedName name="KDSE" localSheetId="0">#REF!</definedName>
    <definedName name="KDSE" localSheetId="1">#REF!</definedName>
    <definedName name="KDSE">#REF!</definedName>
    <definedName name="KDSF" localSheetId="0">#REF!</definedName>
    <definedName name="KDSF" localSheetId="1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6">INDEX(#REF!,MATCH(9.999E+307,#REF!),1)</definedName>
    <definedName name="LastDate">INDEX(#REF!,MATCH(9.999E+307,#REF!),1)</definedName>
    <definedName name="LastWeight" localSheetId="56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 localSheetId="1">#REF!</definedName>
    <definedName name="LEAP">#REF!</definedName>
    <definedName name="LEGC" localSheetId="0">#REF!</definedName>
    <definedName name="LEGC" localSheetId="1">#REF!</definedName>
    <definedName name="LEGC">#REF!</definedName>
    <definedName name="Lic_Reg_Eng" localSheetId="0">#REF!</definedName>
    <definedName name="Lic_Reg_Eng" localSheetId="1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 localSheetId="1">#REF!</definedName>
    <definedName name="LOCAL">#REF!</definedName>
    <definedName name="localnn">'[49]local-new'!$AF$16:$AF$126</definedName>
    <definedName name="LondonIA" localSheetId="0">#REF!</definedName>
    <definedName name="LondonIA" localSheetId="1">#REF!</definedName>
    <definedName name="LondonIA">#REF!</definedName>
    <definedName name="LondonIB1" localSheetId="0">#REF!</definedName>
    <definedName name="LondonIB1" localSheetId="1">#REF!</definedName>
    <definedName name="LondonIB1">#REF!</definedName>
    <definedName name="LondonIB2" localSheetId="0">#REF!</definedName>
    <definedName name="LondonIB2" localSheetId="1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 localSheetId="1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 localSheetId="1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 localSheetId="1">#REF!</definedName>
    <definedName name="MCV_B1">#REF!</definedName>
    <definedName name="MCV_N">#N/A</definedName>
    <definedName name="MENORES" localSheetId="0">#REF!</definedName>
    <definedName name="MENORES" localSheetId="1">#REF!</definedName>
    <definedName name="MENORES">#REF!</definedName>
    <definedName name="MFISCAL" localSheetId="0">'[18]Annual Raw Data'!#REF!</definedName>
    <definedName name="MFISCAL" localSheetId="1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 localSheetId="1">#REF!</definedName>
    <definedName name="MICRO">#REF!</definedName>
    <definedName name="MIDDLE" localSheetId="0">#REF!</definedName>
    <definedName name="MIDDLE" localSheetId="1">#REF!</definedName>
    <definedName name="MIDDLE">#REF!</definedName>
    <definedName name="mincode" localSheetId="0">#REF!</definedName>
    <definedName name="mincode" localSheetId="1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 localSheetId="1">#REF!</definedName>
    <definedName name="Miscellaneous">#REF!</definedName>
    <definedName name="mn" localSheetId="0">#REF!</definedName>
    <definedName name="mn" localSheetId="1">#REF!</definedName>
    <definedName name="mn">#REF!</definedName>
    <definedName name="MNDATES" localSheetId="0">#REF!</definedName>
    <definedName name="MNDATES" localSheetId="1">#REF!</definedName>
    <definedName name="MNDATES">#REF!</definedName>
    <definedName name="MNT_rate_end">[58]EX!$C$4:$C$34</definedName>
    <definedName name="MON_SM" localSheetId="0">#REF!</definedName>
    <definedName name="MON_SM" localSheetId="1">#REF!</definedName>
    <definedName name="MON_SM">#REF!</definedName>
    <definedName name="MONA" localSheetId="0">#REF!</definedName>
    <definedName name="MONA" localSheetId="1">#REF!</definedName>
    <definedName name="MONA">#REF!</definedName>
    <definedName name="MONE" localSheetId="0">#REF!</definedName>
    <definedName name="MONE" localSheetId="1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 localSheetId="1">#REF!</definedName>
    <definedName name="MONF_SM">#REF!</definedName>
    <definedName name="Monprog" localSheetId="0">#REF!</definedName>
    <definedName name="Monprog" localSheetId="1">#REF!</definedName>
    <definedName name="Monprog">#REF!</definedName>
    <definedName name="Monprog1" localSheetId="0">#REF!</definedName>
    <definedName name="Monprog1" localSheetId="1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 localSheetId="1">#REF!</definedName>
    <definedName name="MT_database_dir">#REF!</definedName>
    <definedName name="MT_database_file" localSheetId="0">#REF!</definedName>
    <definedName name="MT_database_file" localSheetId="1">#REF!</definedName>
    <definedName name="MT_database_file">#REF!</definedName>
    <definedName name="Municipios" localSheetId="0">#REF!</definedName>
    <definedName name="Municipios" localSheetId="1">#REF!</definedName>
    <definedName name="Municipios">#REF!</definedName>
    <definedName name="n">#REF!</definedName>
    <definedName name="NAMES" localSheetId="56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 localSheetId="1">#REF!</definedName>
    <definedName name="names_out_q">#REF!</definedName>
    <definedName name="NAMES_Q">'[68]Exrates-Q'!$B$4:$B$101</definedName>
    <definedName name="names1" localSheetId="0">#REF!</definedName>
    <definedName name="names1" localSheetId="1">#REF!</definedName>
    <definedName name="names1">#REF!</definedName>
    <definedName name="namesx" localSheetId="0">#REF!</definedName>
    <definedName name="namesx" localSheetId="1">#REF!</definedName>
    <definedName name="namesx">#REF!</definedName>
    <definedName name="namesx1" localSheetId="0">#REF!</definedName>
    <definedName name="namesx1" localSheetId="1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 localSheetId="1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 localSheetId="1">#REF!</definedName>
    <definedName name="NewRGDf">#REF!</definedName>
    <definedName name="NFI" localSheetId="0">#REF!</definedName>
    <definedName name="NFI" localSheetId="1">#REF!</definedName>
    <definedName name="NFI">#REF!</definedName>
    <definedName name="NFI_R">#N/A</definedName>
    <definedName name="NFIP" localSheetId="0">#REF!</definedName>
    <definedName name="NFIP" localSheetId="1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 localSheetId="1">#REF!</definedName>
    <definedName name="NGDP2000">#REF!</definedName>
    <definedName name="NGDP2001" localSheetId="0">#REF!</definedName>
    <definedName name="NGDP2001" localSheetId="1">#REF!</definedName>
    <definedName name="NGDP2001">#REF!</definedName>
    <definedName name="NGDP2002" localSheetId="0">#REF!</definedName>
    <definedName name="NGDP2002" localSheetId="1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 localSheetId="1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 localSheetId="1">#REF!</definedName>
    <definedName name="NMG">#REF!</definedName>
    <definedName name="NMG_R" localSheetId="0">#REF!</definedName>
    <definedName name="NMG_R" localSheetId="1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 localSheetId="1">#REF!</definedName>
    <definedName name="NNAMES">#REF!</definedName>
    <definedName name="nnga" localSheetId="0" hidden="1">#REF!</definedName>
    <definedName name="nnga" localSheetId="1" hidden="1">#REF!</definedName>
    <definedName name="nnga" hidden="1">#REF!</definedName>
    <definedName name="NOK" localSheetId="0">#REF!</definedName>
    <definedName name="NOK" localSheetId="1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 localSheetId="1">#REF!</definedName>
    <definedName name="NONLEAP">#REF!</definedName>
    <definedName name="not_specified" localSheetId="0">#REF!</definedName>
    <definedName name="not_specified" localSheetId="1">#REF!</definedName>
    <definedName name="not_specified">#REF!</definedName>
    <definedName name="NOTES" localSheetId="0">#REF!</definedName>
    <definedName name="NOTES" localSheetId="1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 localSheetId="1">#REF!</definedName>
    <definedName name="NXG">#REF!</definedName>
    <definedName name="NXG_R" localSheetId="0">#REF!</definedName>
    <definedName name="NXG_R" localSheetId="1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 localSheetId="1">#REF!</definedName>
    <definedName name="odisoidosidsd">#REF!</definedName>
    <definedName name="OICP" localSheetId="0">#REF!</definedName>
    <definedName name="OICP" localSheetId="1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 localSheetId="1">#REF!</definedName>
    <definedName name="oooooooooooooo">#REF!</definedName>
    <definedName name="ooooooooooooooooooooooooo" localSheetId="0">#REF!</definedName>
    <definedName name="ooooooooooooooooooooooooo" localSheetId="1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 localSheetId="1">#REF!</definedName>
    <definedName name="OPERFIN">#REF!</definedName>
    <definedName name="OpexScen">[29]Parameters!$I$44:$BZ$46</definedName>
    <definedName name="org" localSheetId="0">#REF!</definedName>
    <definedName name="org" localSheetId="1">#REF!</definedName>
    <definedName name="org">#REF!</definedName>
    <definedName name="org_code" localSheetId="0">#REF!</definedName>
    <definedName name="org_code" localSheetId="1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 localSheetId="1">#REF!</definedName>
    <definedName name="orgg">#REF!</definedName>
    <definedName name="ORIG">[25]Sum1!#REF!</definedName>
    <definedName name="ORIGINGDP" localSheetId="0">#REF!</definedName>
    <definedName name="ORIGINGDP" localSheetId="1">#REF!</definedName>
    <definedName name="ORIGINGDP">#REF!</definedName>
    <definedName name="Otras_Residuales" localSheetId="0">#REF!</definedName>
    <definedName name="Otras_Residuales" localSheetId="1">#REF!</definedName>
    <definedName name="Otras_Residuales">#REF!</definedName>
    <definedName name="OUTDS1" localSheetId="0">#REF!</definedName>
    <definedName name="OUTDS1" localSheetId="1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 localSheetId="1">#REF!</definedName>
    <definedName name="P_BOP_CFAF_ENG">#REF!</definedName>
    <definedName name="P_BOP_CFAF_FR" localSheetId="0">#REF!</definedName>
    <definedName name="P_BOP_CFAF_FR" localSheetId="1">#REF!</definedName>
    <definedName name="P_BOP_CFAF_FR">#REF!</definedName>
    <definedName name="P_BOP_SDR_ENG" localSheetId="0">#REF!</definedName>
    <definedName name="P_BOP_SDR_ENG" localSheetId="1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 localSheetId="1">#REF!</definedName>
    <definedName name="PAYCAP">#REF!</definedName>
    <definedName name="pchBMG" localSheetId="0">#REF!</definedName>
    <definedName name="pchBMG" localSheetId="1">#REF!</definedName>
    <definedName name="pchBMG">#REF!</definedName>
    <definedName name="pchBXG" localSheetId="0">#REF!</definedName>
    <definedName name="pchBXG" localSheetId="1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 localSheetId="1">#REF!</definedName>
    <definedName name="PERF2E">#REF!</definedName>
    <definedName name="PERF2F" localSheetId="0">#REF!</definedName>
    <definedName name="PERF2F" localSheetId="1">#REF!</definedName>
    <definedName name="PERF2F">#REF!</definedName>
    <definedName name="perf2f1" localSheetId="0">#REF!</definedName>
    <definedName name="perf2f1" localSheetId="1">#REF!</definedName>
    <definedName name="perf2f1">#REF!</definedName>
    <definedName name="period">[96]IN!$D$1:$I$1</definedName>
    <definedName name="PERSO_ENPLOI" localSheetId="0">#REF!</definedName>
    <definedName name="PERSO_ENPLOI" localSheetId="1">#REF!</definedName>
    <definedName name="PERSO_ENPLOI">#REF!</definedName>
    <definedName name="PERSONNEL" localSheetId="0">#REF!</definedName>
    <definedName name="PERSONNEL" localSheetId="1">#REF!</definedName>
    <definedName name="PERSONNEL">#REF!</definedName>
    <definedName name="Petroecuador" localSheetId="0">#REF!</definedName>
    <definedName name="Petroecuador" localSheetId="1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localSheetId="1" hidden="1">#REF!</definedName>
    <definedName name="popl" hidden="1">#REF!</definedName>
    <definedName name="Ports" localSheetId="0">#REF!</definedName>
    <definedName name="Ports" localSheetId="1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 localSheetId="1">#REF!</definedName>
    <definedName name="Prices">#REF!</definedName>
    <definedName name="_xlnm.Print_Area" localSheetId="8">'2. ЭЗӨ'!$A$1:$J$51</definedName>
    <definedName name="_xlnm.Print_Area" localSheetId="9">'2. ЭЗӨ-2'!$A$1:$AC$40</definedName>
    <definedName name="_xlnm.Print_Area" localSheetId="22">'3.1 Хөдөлмөр'!$A$1:$BW$91</definedName>
    <definedName name="_xlnm.Print_Area" localSheetId="39">'3.2.3 Ханш'!$A$1:$BYE$38</definedName>
    <definedName name="_xlnm.Print_Area" localSheetId="51">'3.3 Төсөв'!$A$1:$A$23</definedName>
    <definedName name="_xlnm.Print_Area" localSheetId="55">'4.2'!$A$1:$K$73</definedName>
    <definedName name="_xlnm.Print_Area" localSheetId="56">'4.3 Төлбөрийн тэнцэл'!$A$1:$AC$29</definedName>
    <definedName name="_xlnm.Print_Area" localSheetId="58">'Х 4.1-2'!$A$1:$G$30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 localSheetId="1">#REF!</definedName>
    <definedName name="PROG">#REF!</definedName>
    <definedName name="ProgAss" localSheetId="0">#REF!</definedName>
    <definedName name="ProgAss" localSheetId="1">#REF!</definedName>
    <definedName name="ProgAss">#REF!</definedName>
    <definedName name="ProgAss1" localSheetId="0">#REF!</definedName>
    <definedName name="ProgAss1" localSheetId="1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 localSheetId="1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 localSheetId="1">#REF!</definedName>
    <definedName name="QW">#REF!</definedName>
    <definedName name="Range_DownloadAnnual" localSheetId="56">[93]Control!$C$4</definedName>
    <definedName name="Range_DownloadAnnual">[103]Control!$C$4</definedName>
    <definedName name="Range_DownloadDateTime">#REF!</definedName>
    <definedName name="Range_DownloadMonth" localSheetId="56">[93]Control!$C$2</definedName>
    <definedName name="Range_DownloadMonth">[103]Control!$C$2</definedName>
    <definedName name="Range_DownloadQuarter" localSheetId="56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localSheetId="1" hidden="1">#REF!,#REF!</definedName>
    <definedName name="Rwvu.Export." hidden="1">#REF!,#REF!</definedName>
    <definedName name="Rwvu.IMPORT." localSheetId="0" hidden="1">#REF!</definedName>
    <definedName name="Rwvu.IMPORT." localSheetId="1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 localSheetId="1">#REF!</definedName>
    <definedName name="SAR">#REF!</definedName>
    <definedName name="SAVINV_SEC" localSheetId="0">#REF!</definedName>
    <definedName name="SAVINV_SEC" localSheetId="1">#REF!</definedName>
    <definedName name="SAVINV_SEC">#REF!</definedName>
    <definedName name="Scale" localSheetId="0">#REF!</definedName>
    <definedName name="Scale" localSheetId="1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 localSheetId="1">#REF!</definedName>
    <definedName name="SUMTAB">#REF!</definedName>
    <definedName name="SUPP" localSheetId="0">#REF!</definedName>
    <definedName name="SUPP" localSheetId="1">#REF!</definedName>
    <definedName name="SUPP">#REF!</definedName>
    <definedName name="sWeight1995" localSheetId="0">[20]Instructions!#REF!</definedName>
    <definedName name="sWeight1995" localSheetId="1">[20]Instructions!#REF!</definedName>
    <definedName name="sWeight1995">[20]Instructions!#REF!</definedName>
    <definedName name="sWeight2000" localSheetId="0">[20]Instructions!#REF!</definedName>
    <definedName name="sWeight2000" localSheetId="1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 localSheetId="1">#REF!</definedName>
    <definedName name="Table_4._Nigeria__Debt_Sustainability_Analysis__Sensitivity_to_Oil_Price_Developments__2000_2010_1">#REF!</definedName>
    <definedName name="Table_4SR" localSheetId="0">#REF!</definedName>
    <definedName name="Table_4SR" localSheetId="1">#REF!</definedName>
    <definedName name="Table_4SR">#REF!</definedName>
    <definedName name="Table_5" localSheetId="0">#REF!</definedName>
    <definedName name="Table_5" localSheetId="1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 localSheetId="1">#REF!</definedName>
    <definedName name="TableB1">#REF!</definedName>
    <definedName name="TableB2" localSheetId="0">#REF!</definedName>
    <definedName name="TableB2" localSheetId="1">#REF!</definedName>
    <definedName name="TableB2">#REF!</definedName>
    <definedName name="TableB3" localSheetId="0">#REF!</definedName>
    <definedName name="TableB3" localSheetId="1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 localSheetId="1">#REF!</definedName>
    <definedName name="TDATE">#REF!</definedName>
    <definedName name="te5t" localSheetId="0">#REF!</definedName>
    <definedName name="te5t" localSheetId="1">#REF!</definedName>
    <definedName name="te5t">#REF!</definedName>
    <definedName name="tenou" localSheetId="0" hidden="1">'[12]Dep fonct'!#REF!</definedName>
    <definedName name="tenou" localSheetId="1" hidden="1">'[12]Dep fonct'!#REF!</definedName>
    <definedName name="tenou" hidden="1">'[12]Dep fonct'!#REF!</definedName>
    <definedName name="TEST" localSheetId="0">[10]B!#REF!</definedName>
    <definedName name="TEST" localSheetId="1">[10]B!#REF!</definedName>
    <definedName name="TEST">[10]B!#REF!</definedName>
    <definedName name="tfebas" localSheetId="0">#REF!</definedName>
    <definedName name="tfebas" localSheetId="1">#REF!</definedName>
    <definedName name="tfebas">#REF!</definedName>
    <definedName name="tfebas1" localSheetId="0">#REF!</definedName>
    <definedName name="tfebas1" localSheetId="1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 localSheetId="1">#REF!</definedName>
    <definedName name="tofe">#REF!</definedName>
    <definedName name="tofetrim" localSheetId="0">#REF!</definedName>
    <definedName name="tofetrim" localSheetId="1">#REF!</definedName>
    <definedName name="tofetrim">#REF!</definedName>
    <definedName name="TorontoIA" localSheetId="0">#REF!</definedName>
    <definedName name="TorontoIA" localSheetId="1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6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1">#REF!</definedName>
    <definedName name="USDSEP" localSheetId="56">#REF!</definedName>
    <definedName name="USDSEP">#REF!</definedName>
    <definedName name="uuu" localSheetId="0">#REF!</definedName>
    <definedName name="uuu" localSheetId="1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 localSheetId="1">#REF!</definedName>
    <definedName name="vel">#REF!</definedName>
    <definedName name="velocity" localSheetId="0">#REF!</definedName>
    <definedName name="velocity" localSheetId="1">#REF!</definedName>
    <definedName name="velocity">#REF!</definedName>
    <definedName name="Version1" localSheetId="0">#REF!</definedName>
    <definedName name="Version1" localSheetId="1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 localSheetId="1">#REF!</definedName>
    <definedName name="WAGES">#REF!</definedName>
    <definedName name="Weight">[77]Dashboard!$C$8</definedName>
    <definedName name="WEO" localSheetId="0">#REF!</definedName>
    <definedName name="WEO" localSheetId="1">#REF!</definedName>
    <definedName name="WEO">#REF!</definedName>
    <definedName name="WEOD" localSheetId="0">#REF!</definedName>
    <definedName name="WEOD" localSheetId="1">#REF!</definedName>
    <definedName name="WEOD">#REF!</definedName>
    <definedName name="weodata" localSheetId="0">#REF!</definedName>
    <definedName name="weodata" localSheetId="1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 localSheetId="1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localSheetId="1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localSheetId="1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localSheetId="1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localSheetId="1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2" hidden="1">#REF!</definedName>
    <definedName name="Z_254DF0CF_5342_436C_8392_04866B911B72_.wvu.Cols" localSheetId="55" hidden="1">'4.2'!$S:$T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5" hidden="1">'4.2'!$S:$T</definedName>
    <definedName name="Z_54FD4859_4825_49C8_AF88_E7B792413D64_.wvu.Cols" localSheetId="56" hidden="1">'4.3 Төлбөрийн тэнцэл'!#REF!</definedName>
    <definedName name="Z_54FD4859_4825_49C8_AF88_E7B792413D64_.wvu.PrintArea" localSheetId="9" hidden="1">'2. ЭЗӨ-2'!$A$1:$V$54</definedName>
    <definedName name="Z_54FD4859_4825_49C8_AF88_E7B792413D64_.wvu.PrintArea" localSheetId="56" hidden="1">'4.3 Төлбөрийн тэнцэл'!$A$1:$K$29</definedName>
    <definedName name="Z_54FD4859_4825_49C8_AF88_E7B792413D64_.wvu.Rows" localSheetId="52" hidden="1">'3.25-26'!$48:$50,'3.25-26'!$52:$55,'3.25-26'!$60:$62</definedName>
    <definedName name="Z_54FD4859_4825_49C8_AF88_E7B792413D64_.wvu.Rows" localSheetId="51" hidden="1">'3.3 Төсөв'!$10:$10,'3.3 Төсөв'!$14:$16</definedName>
    <definedName name="Z_54FD4859_4825_49C8_AF88_E7B792413D64_.wvu.Rows" localSheetId="55" hidden="1">'4.2'!#REF!</definedName>
    <definedName name="Z_5B55F06F_38A3_4953_A2E1_A01BECB01CAC_.wvu.Cols" localSheetId="2" hidden="1">#REF!</definedName>
    <definedName name="Z_5B55F06F_38A3_4953_A2E1_A01BECB01CAC_.wvu.Cols" localSheetId="55" hidden="1">'4.2'!$S:$T</definedName>
    <definedName name="Z_5B55F06F_38A3_4953_A2E1_A01BECB01CAC_.wvu.Cols" localSheetId="56" hidden="1">'4.3 Төлбөрийн тэнцэл'!#REF!</definedName>
    <definedName name="Z_5B55F06F_38A3_4953_A2E1_A01BECB01CAC_.wvu.PrintArea" localSheetId="56" hidden="1">'4.3 Төлбөрийн тэнцэл'!$A$1:$K$29</definedName>
    <definedName name="Z_5B55F06F_38A3_4953_A2E1_A01BECB01CAC_.wvu.Rows" localSheetId="52" hidden="1">'3.25-26'!$48:$50,'3.25-26'!$52:$55,'3.25-26'!$60:$62</definedName>
    <definedName name="Z_5B55F06F_38A3_4953_A2E1_A01BECB01CAC_.wvu.Rows" localSheetId="51" hidden="1">'3.3 Төсөв'!$10:$10,'3.3 Төсөв'!$14:$16</definedName>
    <definedName name="Z_5B55F06F_38A3_4953_A2E1_A01BECB01CAC_.wvu.Rows" localSheetId="55" hidden="1">'4.2'!#REF!</definedName>
    <definedName name="Z_65976840_70A2_11D2_BFD1_C1F7123CE332_.wvu.PrintTitles" hidden="1">[120]SUMMARY!$B$1:$D$65536,[120]SUMMARY!$A$3:$IV$5</definedName>
    <definedName name="Z_83D4AEBA_9C92_42A7_8C70_A480F50C01E3_.wvu.Cols" localSheetId="2" hidden="1">#REF!</definedName>
    <definedName name="Z_83D4AEBA_9C92_42A7_8C70_A480F50C01E3_.wvu.Cols" localSheetId="55" hidden="1">'4.2'!$S:$T</definedName>
    <definedName name="Z_83D4AEBA_9C92_42A7_8C70_A480F50C01E3_.wvu.Cols" localSheetId="56" hidden="1">'4.3 Төлбөрийн тэнцэл'!#REF!</definedName>
    <definedName name="Z_8D4EA38E_ED42_44A9_9431_B3D4F6087B53_.wvu.Cols" localSheetId="2" hidden="1">'1. Инфляц'!$AR:$AX</definedName>
    <definedName name="Z_8D4EA38E_ED42_44A9_9431_B3D4F6087B53_.wvu.Cols" localSheetId="55" hidden="1">'4.2'!$S:$T</definedName>
    <definedName name="Z_8D4EA38E_ED42_44A9_9431_B3D4F6087B53_.wvu.Cols" localSheetId="56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9" hidden="1">'2. ЭЗӨ-2'!$A$1:$V$54</definedName>
    <definedName name="Z_8D4EA38E_ED42_44A9_9431_B3D4F6087B53_.wvu.PrintArea" localSheetId="44" hidden="1">'3.2.4 Хөрөнгийн зах'!$A$1:$BM$16</definedName>
    <definedName name="Z_8D4EA38E_ED42_44A9_9431_B3D4F6087B53_.wvu.PrintArea" localSheetId="56" hidden="1">'4.3 Төлбөрийн тэнцэл'!$A$1:$K$29</definedName>
    <definedName name="Z_8D4EA38E_ED42_44A9_9431_B3D4F6087B53_.wvu.Rows" localSheetId="52" hidden="1">'3.25-26'!$48:$50,'3.25-26'!$52:$55,'3.25-26'!$60:$62</definedName>
    <definedName name="Z_8D4EA38E_ED42_44A9_9431_B3D4F6087B53_.wvu.Rows" localSheetId="55" hidden="1">'4.2'!#REF!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2" hidden="1">#REF!</definedName>
    <definedName name="Z_A510ACF3_DF9A_47BB_87AF_862EA6359570_.wvu.Cols" localSheetId="55" hidden="1">'4.2'!$S:$T</definedName>
    <definedName name="Z_A510ACF3_DF9A_47BB_87AF_862EA6359570_.wvu.Cols" localSheetId="56" hidden="1">'4.3 Төлбөрийн тэнцэл'!#REF!</definedName>
    <definedName name="Z_A510ACF3_DF9A_47BB_87AF_862EA6359570_.wvu.PrintArea" localSheetId="56" hidden="1">'4.3 Төлбөрийн тэнцэл'!$A$1:$K$29</definedName>
    <definedName name="Z_A510ACF3_DF9A_47BB_87AF_862EA6359570_.wvu.Rows" localSheetId="52" hidden="1">'3.25-26'!$48:$50,'3.25-26'!$52:$55,'3.25-26'!$60:$62</definedName>
    <definedName name="Z_A510ACF3_DF9A_47BB_87AF_862EA6359570_.wvu.Rows" localSheetId="51" hidden="1">'3.3 Төсөв'!$10:$10,'3.3 Төсөв'!$14:$16</definedName>
    <definedName name="Z_A510ACF3_DF9A_47BB_87AF_862EA6359570_.wvu.Rows" localSheetId="55" hidden="1">'4.2'!#REF!</definedName>
    <definedName name="Z_B424DD41_AAD0_11D2_BFD1_00A02466506E_.wvu.PrintTitles" hidden="1">[120]SUMMARY!$B$1:$D$65536,[120]SUMMARY!$A$3:$IV$5</definedName>
    <definedName name="Z_B6000075_C6E9_470D_8855_6E4C41B43187_.wvu.Cols" localSheetId="55" hidden="1">'4.2'!$S:$T</definedName>
    <definedName name="Z_B6000075_C6E9_470D_8855_6E4C41B43187_.wvu.Cols" localSheetId="56" hidden="1">'4.3 Төлбөрийн тэнцэл'!#REF!</definedName>
    <definedName name="Z_B6000075_C6E9_470D_8855_6E4C41B43187_.wvu.PrintArea" localSheetId="56" hidden="1">'4.3 Төлбөрийн тэнцэл'!$A$1:$K$29</definedName>
    <definedName name="Z_B6000075_C6E9_470D_8855_6E4C41B43187_.wvu.Rows" localSheetId="52" hidden="1">'3.25-26'!$48:$50,'3.25-26'!$52:$55,'3.25-26'!$60:$62</definedName>
    <definedName name="Z_B6000075_C6E9_470D_8855_6E4C41B43187_.wvu.Rows" localSheetId="51" hidden="1">'3.3 Төсөв'!$10:$10,'3.3 Төсөв'!$14:$16</definedName>
    <definedName name="Z_B6000075_C6E9_470D_8855_6E4C41B43187_.wvu.Rows" localSheetId="55" hidden="1">'4.2'!#REF!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2" hidden="1">#REF!</definedName>
    <definedName name="Z_DC707E39_0569_4FAA_B5FD_B85110680DF5_.wvu.Cols" localSheetId="55" hidden="1">'4.2'!$S:$T</definedName>
    <definedName name="Z_DC707E39_0569_4FAA_B5FD_B85110680DF5_.wvu.Cols" localSheetId="56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 localSheetId="1">#REF!</definedName>
    <definedName name="ZCFA">#REF!</definedName>
    <definedName name="Zero">[29]Parameters!$I$216</definedName>
    <definedName name="й" localSheetId="0">#REF!</definedName>
    <definedName name="й" localSheetId="1">#REF!</definedName>
    <definedName name="й">#REF!</definedName>
    <definedName name="йыб" localSheetId="0">#REF!</definedName>
    <definedName name="йыб" localSheetId="1">#REF!</definedName>
    <definedName name="йыб">#REF!</definedName>
    <definedName name="їжа" localSheetId="0">#REF!</definedName>
    <definedName name="їжа" localSheetId="1">#REF!</definedName>
    <definedName name="їжа">#REF!</definedName>
    <definedName name="маө" localSheetId="56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Lkhagvajargal Lkhagvajav - Personal View" guid="{54FD4859-4825-49C8-AF88-E7B792413D64}" mergeInterval="0" personalView="1" maximized="1" xWindow="-8" yWindow="-8" windowWidth="1382" windowHeight="744" tabRatio="888" activeSheetId="1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Dulamzaya Batjargal - Personal View" guid="{8D4EA38E-ED42-44A9-9431-B3D4F6087B53}" mergeInterval="0" personalView="1" maximized="1" xWindow="-9" yWindow="-9" windowWidth="1938" windowHeight="1048" tabRatio="888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B12" i="39" l="1"/>
  <c r="HB11" i="39"/>
  <c r="HA11" i="39"/>
  <c r="W27" i="31"/>
  <c r="X27" i="31"/>
  <c r="Y27" i="31"/>
  <c r="Z27" i="31"/>
  <c r="AA27" i="31"/>
  <c r="AB27" i="31"/>
  <c r="AC27" i="31"/>
  <c r="AD27" i="31"/>
  <c r="AE27" i="31"/>
  <c r="AF27" i="31"/>
  <c r="AG27" i="31"/>
  <c r="AH27" i="31"/>
  <c r="AI27" i="31"/>
  <c r="AJ27" i="31"/>
  <c r="AK27" i="31"/>
  <c r="AL27" i="31"/>
  <c r="AM27" i="31"/>
  <c r="AN27" i="31"/>
  <c r="AO27" i="31"/>
  <c r="AP27" i="31"/>
  <c r="AQ27" i="31"/>
  <c r="V27" i="31"/>
  <c r="E18" i="52" l="1"/>
  <c r="E16" i="52"/>
  <c r="E14" i="52"/>
  <c r="K52" i="59"/>
  <c r="K53" i="59"/>
  <c r="K54" i="59"/>
  <c r="K55" i="59"/>
  <c r="J52" i="59"/>
  <c r="J53" i="59"/>
  <c r="J54" i="59"/>
  <c r="J55" i="59"/>
  <c r="I52" i="59"/>
  <c r="I53" i="59"/>
  <c r="I54" i="59"/>
  <c r="I55" i="59"/>
  <c r="H52" i="59"/>
  <c r="H53" i="59"/>
  <c r="H54" i="59"/>
  <c r="H55" i="59"/>
  <c r="DT34" i="190"/>
  <c r="DU34" i="190"/>
  <c r="DU30" i="190" l="1"/>
  <c r="DT30" i="190"/>
  <c r="DT25" i="190" l="1"/>
  <c r="HA4" i="39"/>
  <c r="HA5" i="39"/>
  <c r="GZ5" i="39"/>
  <c r="GZ4" i="39"/>
  <c r="GY4" i="39"/>
  <c r="GY5" i="39"/>
  <c r="CN28" i="190"/>
  <c r="GY11" i="39"/>
  <c r="GZ11" i="39"/>
  <c r="GY12" i="39"/>
  <c r="GZ12" i="39"/>
  <c r="HA12" i="39"/>
  <c r="GX12" i="39"/>
  <c r="GX11" i="39"/>
  <c r="AZE12" i="190"/>
  <c r="BZM6" i="190" l="1"/>
  <c r="BZN6" i="190"/>
  <c r="BZO6" i="190"/>
  <c r="BZP6" i="190"/>
  <c r="BZQ6" i="190"/>
  <c r="BZR6" i="190"/>
  <c r="BZS6" i="190"/>
  <c r="BZT6" i="190"/>
  <c r="BZU6" i="190"/>
  <c r="BZV6" i="190"/>
  <c r="BZW6" i="190"/>
  <c r="BZX6" i="190"/>
  <c r="BZY6" i="190"/>
  <c r="BZZ6" i="190"/>
  <c r="CAA6" i="190"/>
  <c r="CAB6" i="190"/>
  <c r="CAC6" i="190"/>
  <c r="CAD6" i="190"/>
  <c r="CAE6" i="190"/>
  <c r="CAF6" i="190"/>
  <c r="CAG6" i="190"/>
  <c r="CAH6" i="190"/>
  <c r="CAI6" i="190"/>
  <c r="CAJ6" i="190"/>
  <c r="CAK6" i="190"/>
  <c r="CAL6" i="190"/>
  <c r="CAM6" i="190"/>
  <c r="CAN6" i="190"/>
  <c r="CAO6" i="190"/>
  <c r="CAP6" i="190"/>
  <c r="CAQ6" i="190"/>
  <c r="CAR6" i="190"/>
  <c r="CAS6" i="190"/>
  <c r="CAT6" i="190"/>
  <c r="CAU6" i="190"/>
  <c r="CAV6" i="190"/>
  <c r="CAW6" i="190"/>
  <c r="CAX6" i="190"/>
  <c r="CAY6" i="190"/>
  <c r="CAZ6" i="190"/>
  <c r="CBA6" i="190"/>
  <c r="CBB6" i="190"/>
  <c r="CBC6" i="190"/>
  <c r="CBD6" i="190"/>
  <c r="CBE6" i="190"/>
  <c r="CBF6" i="190"/>
  <c r="CBG6" i="190"/>
  <c r="CBH6" i="190"/>
  <c r="CBI6" i="190"/>
  <c r="CBJ6" i="190"/>
  <c r="CBK6" i="190"/>
  <c r="CBL6" i="190"/>
  <c r="CBM6" i="190"/>
  <c r="CBN6" i="190"/>
  <c r="CBO6" i="190"/>
  <c r="CBP6" i="190"/>
  <c r="CBQ6" i="190"/>
  <c r="CBR6" i="190"/>
  <c r="CBS6" i="190"/>
  <c r="CBT6" i="190"/>
  <c r="I12" i="59" l="1"/>
  <c r="H8" i="59"/>
  <c r="R3" i="228"/>
  <c r="Q3" i="228" l="1"/>
  <c r="P3" i="228"/>
  <c r="O3" i="228"/>
  <c r="N3" i="228"/>
  <c r="M3" i="228"/>
  <c r="L3" i="228"/>
  <c r="K3" i="228"/>
  <c r="J3" i="228"/>
  <c r="I3" i="228"/>
  <c r="H3" i="228"/>
  <c r="G3" i="228"/>
  <c r="F3" i="228"/>
  <c r="E3" i="228"/>
  <c r="D3" i="228"/>
  <c r="C3" i="228"/>
  <c r="B3" i="228"/>
  <c r="DS25" i="190" l="1"/>
  <c r="DR25" i="190"/>
  <c r="DQ25" i="190"/>
  <c r="DP25" i="190"/>
  <c r="DO25" i="190"/>
  <c r="DN25" i="190"/>
  <c r="DM25" i="190"/>
  <c r="DL25" i="190"/>
  <c r="DK25" i="190"/>
  <c r="DJ25" i="190"/>
  <c r="DI25" i="190"/>
  <c r="DH25" i="190"/>
  <c r="DG25" i="190"/>
  <c r="DF25" i="190"/>
  <c r="AWX12" i="190"/>
  <c r="AWY12" i="190"/>
  <c r="AWZ12" i="190"/>
  <c r="AXA12" i="190"/>
  <c r="AXB12" i="190"/>
  <c r="AXC12" i="190"/>
  <c r="AXD12" i="190"/>
  <c r="AXE12" i="190"/>
  <c r="AXF12" i="190"/>
  <c r="AXG12" i="190"/>
  <c r="AXH12" i="190"/>
  <c r="AXI12" i="190"/>
  <c r="AXJ12" i="190"/>
  <c r="AXK12" i="190"/>
  <c r="AXL12" i="190"/>
  <c r="AXM12" i="190"/>
  <c r="AXN12" i="190"/>
  <c r="AXO12" i="190"/>
  <c r="AXP12" i="190"/>
  <c r="AXQ12" i="190"/>
  <c r="AXR12" i="190"/>
  <c r="AXS12" i="190"/>
  <c r="AXT12" i="190"/>
  <c r="AXU12" i="190"/>
  <c r="AXV12" i="190"/>
  <c r="AXW12" i="190"/>
  <c r="AXX12" i="190"/>
  <c r="AXY12" i="190"/>
  <c r="AXZ12" i="190"/>
  <c r="AYA12" i="190"/>
  <c r="AYB12" i="190"/>
  <c r="AYC12" i="190"/>
  <c r="AYD12" i="190"/>
  <c r="AYE12" i="190"/>
  <c r="AYF12" i="190"/>
  <c r="AYG12" i="190"/>
  <c r="AYH12" i="190"/>
  <c r="AYI12" i="190"/>
  <c r="AYJ12" i="190"/>
  <c r="AYK12" i="190"/>
  <c r="AYL12" i="190"/>
  <c r="AYM12" i="190"/>
  <c r="AYN12" i="190"/>
  <c r="AYO12" i="190"/>
  <c r="AYP12" i="190"/>
  <c r="AYQ12" i="190"/>
  <c r="AYR12" i="190"/>
  <c r="AYS12" i="190"/>
  <c r="AYT12" i="190"/>
  <c r="AYU12" i="190"/>
  <c r="AYV12" i="190"/>
  <c r="AYW12" i="190"/>
  <c r="AYX12" i="190"/>
  <c r="AYY12" i="190"/>
  <c r="AYZ12" i="190"/>
  <c r="AZA12" i="190"/>
  <c r="AZB12" i="190"/>
  <c r="AZC12" i="190"/>
  <c r="AZD12" i="190"/>
  <c r="AWX13" i="190"/>
  <c r="AWY13" i="190"/>
  <c r="AWZ13" i="190"/>
  <c r="AXA13" i="190"/>
  <c r="AXB13" i="190"/>
  <c r="AXC13" i="190"/>
  <c r="AXD13" i="190"/>
  <c r="AXE13" i="190"/>
  <c r="AXF13" i="190"/>
  <c r="AXG13" i="190"/>
  <c r="AXH13" i="190"/>
  <c r="AXI13" i="190"/>
  <c r="AXJ13" i="190"/>
  <c r="AXK13" i="190"/>
  <c r="AXL13" i="190"/>
  <c r="AXM13" i="190"/>
  <c r="AXN13" i="190"/>
  <c r="AXO13" i="190"/>
  <c r="AXP13" i="190"/>
  <c r="AXQ13" i="190"/>
  <c r="AXR13" i="190"/>
  <c r="AXS13" i="190"/>
  <c r="AXT13" i="190"/>
  <c r="AXU13" i="190"/>
  <c r="AXV13" i="190"/>
  <c r="AXW13" i="190"/>
  <c r="AXX13" i="190"/>
  <c r="AXY13" i="190"/>
  <c r="AXZ13" i="190"/>
  <c r="AYA13" i="190"/>
  <c r="AYB13" i="190"/>
  <c r="AYC13" i="190"/>
  <c r="AYD13" i="190"/>
  <c r="AYE13" i="190"/>
  <c r="AYF13" i="190"/>
  <c r="AYG13" i="190"/>
  <c r="AYH13" i="190"/>
  <c r="AYI13" i="190"/>
  <c r="AYJ13" i="190"/>
  <c r="AYK13" i="190"/>
  <c r="AYL13" i="190"/>
  <c r="AYM13" i="190"/>
  <c r="AYN13" i="190"/>
  <c r="AYO13" i="190"/>
  <c r="AYP13" i="190"/>
  <c r="AYQ13" i="190"/>
  <c r="AYR13" i="190"/>
  <c r="AYS13" i="190"/>
  <c r="AYT13" i="190"/>
  <c r="AYU13" i="190"/>
  <c r="AYV13" i="190"/>
  <c r="AYW13" i="190"/>
  <c r="AYX13" i="190"/>
  <c r="AYY13" i="190"/>
  <c r="AYZ13" i="190"/>
  <c r="AZA13" i="190"/>
  <c r="AZB13" i="190"/>
  <c r="AZC13" i="190"/>
  <c r="AZD13" i="190"/>
  <c r="AZE13" i="190"/>
  <c r="AWX14" i="190"/>
  <c r="AWY14" i="190"/>
  <c r="AWZ14" i="190"/>
  <c r="AXA14" i="190"/>
  <c r="AXB14" i="190"/>
  <c r="AXC14" i="190"/>
  <c r="AXD14" i="190"/>
  <c r="AXE14" i="190"/>
  <c r="AXF14" i="190"/>
  <c r="AXG14" i="190"/>
  <c r="AXH14" i="190"/>
  <c r="AXI14" i="190"/>
  <c r="AXJ14" i="190"/>
  <c r="AXK14" i="190"/>
  <c r="AXL14" i="190"/>
  <c r="AXM14" i="190"/>
  <c r="AXN14" i="190"/>
  <c r="AXO14" i="190"/>
  <c r="AXP14" i="190"/>
  <c r="AXQ14" i="190"/>
  <c r="AXR14" i="190"/>
  <c r="AXS14" i="190"/>
  <c r="AXT14" i="190"/>
  <c r="AXU14" i="190"/>
  <c r="AXV14" i="190"/>
  <c r="AXW14" i="190"/>
  <c r="AXX14" i="190"/>
  <c r="AXY14" i="190"/>
  <c r="AXZ14" i="190"/>
  <c r="AYA14" i="190"/>
  <c r="AYB14" i="190"/>
  <c r="AYC14" i="190"/>
  <c r="AYD14" i="190"/>
  <c r="AYE14" i="190"/>
  <c r="AYF14" i="190"/>
  <c r="AYG14" i="190"/>
  <c r="AYH14" i="190"/>
  <c r="AYI14" i="190"/>
  <c r="AYJ14" i="190"/>
  <c r="AYK14" i="190"/>
  <c r="AYL14" i="190"/>
  <c r="AYM14" i="190"/>
  <c r="AYN14" i="190"/>
  <c r="AYO14" i="190"/>
  <c r="AYP14" i="190"/>
  <c r="AYQ14" i="190"/>
  <c r="AYR14" i="190"/>
  <c r="AYS14" i="190"/>
  <c r="AYT14" i="190"/>
  <c r="AYU14" i="190"/>
  <c r="AYV14" i="190"/>
  <c r="AYW14" i="190"/>
  <c r="AYX14" i="190"/>
  <c r="AYY14" i="190"/>
  <c r="AYZ14" i="190"/>
  <c r="AZA14" i="190"/>
  <c r="AZB14" i="190"/>
  <c r="AZC14" i="190"/>
  <c r="AZD14" i="190"/>
  <c r="AZE14" i="190"/>
  <c r="AWX15" i="190"/>
  <c r="AWY15" i="190"/>
  <c r="AWZ15" i="190"/>
  <c r="AXA15" i="190"/>
  <c r="AXB15" i="190"/>
  <c r="AXC15" i="190"/>
  <c r="AXD15" i="190"/>
  <c r="AXE15" i="190"/>
  <c r="AXF15" i="190"/>
  <c r="AXG15" i="190"/>
  <c r="AXH15" i="190"/>
  <c r="AXI15" i="190"/>
  <c r="AXJ15" i="190"/>
  <c r="AXK15" i="190"/>
  <c r="AXL15" i="190"/>
  <c r="AXM15" i="190"/>
  <c r="AXN15" i="190"/>
  <c r="AXO15" i="190"/>
  <c r="AXP15" i="190"/>
  <c r="AXQ15" i="190"/>
  <c r="AXR15" i="190"/>
  <c r="AXS15" i="190"/>
  <c r="AXT15" i="190"/>
  <c r="AXU15" i="190"/>
  <c r="AXV15" i="190"/>
  <c r="AXW15" i="190"/>
  <c r="AXX15" i="190"/>
  <c r="AXY15" i="190"/>
  <c r="AXZ15" i="190"/>
  <c r="AYA15" i="190"/>
  <c r="AYB15" i="190"/>
  <c r="AYC15" i="190"/>
  <c r="AYD15" i="190"/>
  <c r="AYE15" i="190"/>
  <c r="AYF15" i="190"/>
  <c r="AYG15" i="190"/>
  <c r="AYH15" i="190"/>
  <c r="AYI15" i="190"/>
  <c r="AYJ15" i="190"/>
  <c r="AYK15" i="190"/>
  <c r="AYL15" i="190"/>
  <c r="AYM15" i="190"/>
  <c r="AYN15" i="190"/>
  <c r="AYO15" i="190"/>
  <c r="AYP15" i="190"/>
  <c r="AYQ15" i="190"/>
  <c r="AYR15" i="190"/>
  <c r="AYS15" i="190"/>
  <c r="AYT15" i="190"/>
  <c r="AYU15" i="190"/>
  <c r="AYV15" i="190"/>
  <c r="AYW15" i="190"/>
  <c r="AYX15" i="190"/>
  <c r="AYY15" i="190"/>
  <c r="AYZ15" i="190"/>
  <c r="AZA15" i="190"/>
  <c r="AZB15" i="190"/>
  <c r="AZC15" i="190"/>
  <c r="AZD15" i="190"/>
  <c r="AZE15" i="190"/>
  <c r="BZL6" i="190"/>
  <c r="BZK6" i="190"/>
  <c r="BZJ6" i="190"/>
  <c r="BZI6" i="190"/>
  <c r="BZH6" i="190"/>
  <c r="BZG6" i="190"/>
  <c r="BZF6" i="190"/>
  <c r="BZE6" i="190"/>
  <c r="BZD6" i="190"/>
  <c r="BZC6" i="190"/>
  <c r="BZB6" i="190"/>
  <c r="BZA6" i="190"/>
  <c r="BYZ6" i="190"/>
  <c r="BYY6" i="190"/>
  <c r="BYX6" i="190"/>
  <c r="BYW6" i="190"/>
  <c r="BYV6" i="190"/>
  <c r="BYU6" i="190"/>
  <c r="BYT6" i="190"/>
  <c r="BYS6" i="190"/>
  <c r="BYR6" i="190"/>
  <c r="BYQ6" i="190"/>
  <c r="BYP6" i="190"/>
  <c r="BYO6" i="190"/>
  <c r="BYN6" i="190"/>
  <c r="BYM6" i="190"/>
  <c r="BYL6" i="190"/>
  <c r="BYK6" i="190"/>
  <c r="BYJ6" i="190"/>
  <c r="BYI6" i="190"/>
  <c r="BYH6" i="190"/>
  <c r="BYG6" i="190"/>
  <c r="BYF6" i="190"/>
  <c r="BYE6" i="190"/>
  <c r="BYD6" i="190"/>
  <c r="BYC6" i="190"/>
  <c r="BYB6" i="190"/>
  <c r="BYA6" i="190"/>
  <c r="BXZ6" i="190"/>
  <c r="BXY6" i="190"/>
  <c r="BXX6" i="190"/>
  <c r="BXW6" i="190"/>
  <c r="BXV6" i="190"/>
  <c r="BXU6" i="190"/>
  <c r="BXT6" i="190"/>
  <c r="BXS6" i="190"/>
  <c r="BXR6" i="190"/>
  <c r="BXQ6" i="190"/>
  <c r="BXP6" i="190"/>
  <c r="BXO6" i="190"/>
  <c r="BXN6" i="190"/>
  <c r="BXM6" i="190"/>
  <c r="BXL6" i="190"/>
  <c r="BXK6" i="190"/>
  <c r="BXJ6" i="190"/>
  <c r="BXI6" i="190"/>
  <c r="BXH6" i="190"/>
  <c r="BXG6" i="190"/>
  <c r="BXF6" i="190"/>
  <c r="BXE6" i="190"/>
  <c r="H44" i="59"/>
  <c r="D18" i="52" l="1"/>
  <c r="C18" i="52"/>
  <c r="D16" i="52"/>
  <c r="C16" i="52"/>
  <c r="D14" i="52"/>
  <c r="C14" i="52"/>
  <c r="GV4" i="39"/>
  <c r="GW4" i="39"/>
  <c r="GX4" i="39"/>
  <c r="GV5" i="39"/>
  <c r="GW5" i="39"/>
  <c r="GX5" i="39"/>
  <c r="GU4" i="39"/>
  <c r="GT11" i="39"/>
  <c r="GV11" i="39"/>
  <c r="GW11" i="39"/>
  <c r="GV12" i="39"/>
  <c r="GW12" i="39"/>
  <c r="GU12" i="39"/>
  <c r="GU11" i="39"/>
  <c r="K48" i="59" l="1"/>
  <c r="K49" i="59"/>
  <c r="K50" i="59"/>
  <c r="K51" i="59"/>
  <c r="J48" i="59"/>
  <c r="J49" i="59"/>
  <c r="J50" i="59"/>
  <c r="J51" i="59"/>
  <c r="I51" i="59"/>
  <c r="I48" i="59"/>
  <c r="I49" i="59"/>
  <c r="I50" i="59"/>
  <c r="H48" i="59"/>
  <c r="H49" i="59"/>
  <c r="H50" i="59"/>
  <c r="H51" i="59"/>
  <c r="BXD6" i="190" l="1"/>
  <c r="BXC6" i="190"/>
  <c r="BXB6" i="190"/>
  <c r="BXA6" i="190"/>
  <c r="BWZ6" i="190"/>
  <c r="BWY6" i="190"/>
  <c r="BWX6" i="190"/>
  <c r="BWW6" i="190"/>
  <c r="BWV6" i="190"/>
  <c r="BWU6" i="190"/>
  <c r="BWT6" i="190"/>
  <c r="BWS6" i="190"/>
  <c r="BWR6" i="190"/>
  <c r="BWQ6" i="190"/>
  <c r="BWP6" i="190"/>
  <c r="BWO6" i="190"/>
  <c r="BWN6" i="190"/>
  <c r="BWM6" i="190"/>
  <c r="BWL6" i="190"/>
  <c r="BWK6" i="190"/>
  <c r="BWJ6" i="190"/>
  <c r="BWI6" i="190"/>
  <c r="BWH6" i="190"/>
  <c r="BWG6" i="190"/>
  <c r="BWF6" i="190"/>
  <c r="BWE6" i="190"/>
  <c r="BWD6" i="190"/>
  <c r="BWC6" i="190"/>
  <c r="BWB6" i="190"/>
  <c r="BWA6" i="190"/>
  <c r="BVZ6" i="190"/>
  <c r="BVY6" i="190"/>
  <c r="BVX6" i="190"/>
  <c r="BVW6" i="190"/>
  <c r="BVV6" i="190"/>
  <c r="BVU6" i="190"/>
  <c r="BVT6" i="190"/>
  <c r="BVS6" i="190"/>
  <c r="BVR6" i="190"/>
  <c r="BVQ6" i="190"/>
  <c r="BVP6" i="190"/>
  <c r="BVO6" i="190"/>
  <c r="BVN6" i="190"/>
  <c r="BVM6" i="190"/>
  <c r="BVL6" i="190"/>
  <c r="BVK6" i="190"/>
  <c r="BVJ6" i="190"/>
  <c r="BVI6" i="190"/>
  <c r="BVH6" i="190"/>
  <c r="BVG6" i="190"/>
  <c r="BVF6" i="190"/>
  <c r="BVE6" i="190"/>
  <c r="BVD6" i="190"/>
  <c r="BVC6" i="190"/>
  <c r="BVB6" i="190"/>
  <c r="BVA6" i="190"/>
  <c r="BUZ6" i="190"/>
  <c r="BUY6" i="190"/>
  <c r="BUX6" i="190"/>
  <c r="BUW6" i="190"/>
  <c r="BUV6" i="190"/>
  <c r="BUU6" i="190"/>
  <c r="BUT6" i="190"/>
  <c r="BUS6" i="190"/>
  <c r="AWW14" i="190" l="1"/>
  <c r="AWW15" i="190"/>
  <c r="AWV15" i="190"/>
  <c r="AWU15" i="190"/>
  <c r="AWT15" i="190"/>
  <c r="AWS15" i="190"/>
  <c r="AWR15" i="190"/>
  <c r="AWQ15" i="190"/>
  <c r="AWP15" i="190"/>
  <c r="AWO15" i="190"/>
  <c r="AWN15" i="190"/>
  <c r="AWM15" i="190"/>
  <c r="AWL15" i="190"/>
  <c r="AWK15" i="190"/>
  <c r="AWJ15" i="190"/>
  <c r="AWI15" i="190"/>
  <c r="AWH15" i="190"/>
  <c r="AWG15" i="190"/>
  <c r="AWF15" i="190"/>
  <c r="AWE15" i="190"/>
  <c r="AWD15" i="190"/>
  <c r="AWC15" i="190"/>
  <c r="AWB15" i="190"/>
  <c r="AWA15" i="190"/>
  <c r="AVZ15" i="190"/>
  <c r="AVY15" i="190"/>
  <c r="AVX15" i="190"/>
  <c r="AVW15" i="190"/>
  <c r="AVV15" i="190"/>
  <c r="AVU15" i="190"/>
  <c r="AVT15" i="190"/>
  <c r="AVS15" i="190"/>
  <c r="AVR15" i="190"/>
  <c r="AVQ15" i="190"/>
  <c r="AVP15" i="190"/>
  <c r="AVO15" i="190"/>
  <c r="AVN15" i="190"/>
  <c r="AVM15" i="190"/>
  <c r="AVL15" i="190"/>
  <c r="AVK15" i="190"/>
  <c r="AVJ15" i="190"/>
  <c r="AVI15" i="190"/>
  <c r="AVH15" i="190"/>
  <c r="AVG15" i="190"/>
  <c r="AVF15" i="190"/>
  <c r="AVE15" i="190"/>
  <c r="AVD15" i="190"/>
  <c r="AVC15" i="190"/>
  <c r="AVB15" i="190"/>
  <c r="AVA15" i="190"/>
  <c r="AUZ15" i="190"/>
  <c r="AUY15" i="190"/>
  <c r="AUX15" i="190"/>
  <c r="AUW15" i="190"/>
  <c r="AUV15" i="190"/>
  <c r="AUU15" i="190"/>
  <c r="AUT15" i="190"/>
  <c r="AUS15" i="190"/>
  <c r="AUR15" i="190"/>
  <c r="AUQ15" i="190"/>
  <c r="AUP15" i="190"/>
  <c r="AUO15" i="190"/>
  <c r="AUN15" i="190"/>
  <c r="AUM15" i="190"/>
  <c r="AUL15" i="190"/>
  <c r="AUK15" i="190"/>
  <c r="AUJ15" i="190"/>
  <c r="AUI15" i="190"/>
  <c r="AUH15" i="190"/>
  <c r="AUG15" i="190"/>
  <c r="AUF15" i="190"/>
  <c r="AUE15" i="190"/>
  <c r="AUD15" i="190"/>
  <c r="AUC15" i="190"/>
  <c r="AUB15" i="190"/>
  <c r="AUA15" i="190"/>
  <c r="ATZ15" i="190"/>
  <c r="ATY15" i="190"/>
  <c r="ATX15" i="190"/>
  <c r="ATW15" i="190"/>
  <c r="ATV15" i="190"/>
  <c r="ATU15" i="190"/>
  <c r="ATT15" i="190"/>
  <c r="ATS15" i="190"/>
  <c r="ATR15" i="190"/>
  <c r="ATQ15" i="190"/>
  <c r="ATP15" i="190"/>
  <c r="ATO15" i="190"/>
  <c r="ATN15" i="190"/>
  <c r="ATM15" i="190"/>
  <c r="ATL15" i="190"/>
  <c r="ATK15" i="190"/>
  <c r="ATJ15" i="190"/>
  <c r="ATI15" i="190"/>
  <c r="ATH15" i="190"/>
  <c r="ATG15" i="190"/>
  <c r="ATF15" i="190"/>
  <c r="ATE15" i="190"/>
  <c r="ATD15" i="190"/>
  <c r="ATC15" i="190"/>
  <c r="AWV14" i="190"/>
  <c r="AWU14" i="190"/>
  <c r="AWT14" i="190"/>
  <c r="AWS14" i="190"/>
  <c r="AWR14" i="190"/>
  <c r="AWQ14" i="190"/>
  <c r="AWP14" i="190"/>
  <c r="AWO14" i="190"/>
  <c r="AWN14" i="190"/>
  <c r="AWM14" i="190"/>
  <c r="AWL14" i="190"/>
  <c r="AWK14" i="190"/>
  <c r="AWJ14" i="190"/>
  <c r="AWI14" i="190"/>
  <c r="AWH14" i="190"/>
  <c r="AWG14" i="190"/>
  <c r="AWF14" i="190"/>
  <c r="AWE14" i="190"/>
  <c r="AWD14" i="190"/>
  <c r="AWC14" i="190"/>
  <c r="AWB14" i="190"/>
  <c r="AWA14" i="190"/>
  <c r="AVZ14" i="190"/>
  <c r="AVY14" i="190"/>
  <c r="AVX14" i="190"/>
  <c r="AVW14" i="190"/>
  <c r="AVV14" i="190"/>
  <c r="AVU14" i="190"/>
  <c r="AVT14" i="190"/>
  <c r="AVS14" i="190"/>
  <c r="AVR14" i="190"/>
  <c r="AVQ14" i="190"/>
  <c r="AVP14" i="190"/>
  <c r="AVO14" i="190"/>
  <c r="AVN14" i="190"/>
  <c r="AVM14" i="190"/>
  <c r="AVL14" i="190"/>
  <c r="AVK14" i="190"/>
  <c r="AVJ14" i="190"/>
  <c r="AVI14" i="190"/>
  <c r="AVH14" i="190"/>
  <c r="AVG14" i="190"/>
  <c r="AVF14" i="190"/>
  <c r="AVE14" i="190"/>
  <c r="AVD14" i="190"/>
  <c r="AVC14" i="190"/>
  <c r="AVB14" i="190"/>
  <c r="AVA14" i="190"/>
  <c r="AUZ14" i="190"/>
  <c r="AUY14" i="190"/>
  <c r="AUX14" i="190"/>
  <c r="AUW14" i="190"/>
  <c r="AUV14" i="190"/>
  <c r="AUU14" i="190"/>
  <c r="AUT14" i="190"/>
  <c r="AUS14" i="190"/>
  <c r="AUR14" i="190"/>
  <c r="AUQ14" i="190"/>
  <c r="AUP14" i="190"/>
  <c r="AUO14" i="190"/>
  <c r="AUN14" i="190"/>
  <c r="AUM14" i="190"/>
  <c r="AUL14" i="190"/>
  <c r="AUK14" i="190"/>
  <c r="AUJ14" i="190"/>
  <c r="AUI14" i="190"/>
  <c r="AUH14" i="190"/>
  <c r="AUG14" i="190"/>
  <c r="AUF14" i="190"/>
  <c r="AUE14" i="190"/>
  <c r="AUD14" i="190"/>
  <c r="AUC14" i="190"/>
  <c r="AUB14" i="190"/>
  <c r="AUA14" i="190"/>
  <c r="ATZ14" i="190"/>
  <c r="ATY14" i="190"/>
  <c r="ATX14" i="190"/>
  <c r="ATW14" i="190"/>
  <c r="ATV14" i="190"/>
  <c r="ATU14" i="190"/>
  <c r="ATT14" i="190"/>
  <c r="ATS14" i="190"/>
  <c r="ATR14" i="190"/>
  <c r="ATQ14" i="190"/>
  <c r="ATP14" i="190"/>
  <c r="ATO14" i="190"/>
  <c r="ATN14" i="190"/>
  <c r="ATM14" i="190"/>
  <c r="ATL14" i="190"/>
  <c r="ATK14" i="190"/>
  <c r="ATJ14" i="190"/>
  <c r="ATI14" i="190"/>
  <c r="ATH14" i="190"/>
  <c r="ATG14" i="190"/>
  <c r="ATF14" i="190"/>
  <c r="ATE14" i="190"/>
  <c r="ATD14" i="190"/>
  <c r="ATC14" i="190"/>
  <c r="AWW13" i="190"/>
  <c r="AWV13" i="190"/>
  <c r="AWU13" i="190"/>
  <c r="AWT13" i="190"/>
  <c r="AWS13" i="190"/>
  <c r="AWR13" i="190"/>
  <c r="AWQ13" i="190"/>
  <c r="AWP13" i="190"/>
  <c r="AWO13" i="190"/>
  <c r="AWN13" i="190"/>
  <c r="AWM13" i="190"/>
  <c r="AWL13" i="190"/>
  <c r="AWK13" i="190"/>
  <c r="AWJ13" i="190"/>
  <c r="AWI13" i="190"/>
  <c r="AWH13" i="190"/>
  <c r="AWG13" i="190"/>
  <c r="AWF13" i="190"/>
  <c r="AWE13" i="190"/>
  <c r="AWD13" i="190"/>
  <c r="AWC13" i="190"/>
  <c r="AWB13" i="190"/>
  <c r="AWA13" i="190"/>
  <c r="AVZ13" i="190"/>
  <c r="AVY13" i="190"/>
  <c r="AVX13" i="190"/>
  <c r="AVW13" i="190"/>
  <c r="AVV13" i="190"/>
  <c r="AVU13" i="190"/>
  <c r="AVT13" i="190"/>
  <c r="AVS13" i="190"/>
  <c r="AVR13" i="190"/>
  <c r="AVQ13" i="190"/>
  <c r="AVP13" i="190"/>
  <c r="AVO13" i="190"/>
  <c r="AVN13" i="190"/>
  <c r="AVM13" i="190"/>
  <c r="AVL13" i="190"/>
  <c r="AVK13" i="190"/>
  <c r="AVJ13" i="190"/>
  <c r="AVI13" i="190"/>
  <c r="AVH13" i="190"/>
  <c r="AVG13" i="190"/>
  <c r="AVF13" i="190"/>
  <c r="AVE13" i="190"/>
  <c r="AVD13" i="190"/>
  <c r="AVC13" i="190"/>
  <c r="AVB13" i="190"/>
  <c r="AVA13" i="190"/>
  <c r="AUZ13" i="190"/>
  <c r="AUY13" i="190"/>
  <c r="AUX13" i="190"/>
  <c r="AUW13" i="190"/>
  <c r="AUV13" i="190"/>
  <c r="AUU13" i="190"/>
  <c r="AUT13" i="190"/>
  <c r="AUS13" i="190"/>
  <c r="AUR13" i="190"/>
  <c r="AUQ13" i="190"/>
  <c r="AUP13" i="190"/>
  <c r="AUO13" i="190"/>
  <c r="AUN13" i="190"/>
  <c r="AUM13" i="190"/>
  <c r="AUL13" i="190"/>
  <c r="AUK13" i="190"/>
  <c r="AUJ13" i="190"/>
  <c r="AUI13" i="190"/>
  <c r="AUH13" i="190"/>
  <c r="AUG13" i="190"/>
  <c r="AUF13" i="190"/>
  <c r="AUE13" i="190"/>
  <c r="AUD13" i="190"/>
  <c r="AUC13" i="190"/>
  <c r="AUB13" i="190"/>
  <c r="AUA13" i="190"/>
  <c r="ATZ13" i="190"/>
  <c r="ATY13" i="190"/>
  <c r="ATX13" i="190"/>
  <c r="ATW13" i="190"/>
  <c r="ATV13" i="190"/>
  <c r="ATU13" i="190"/>
  <c r="ATT13" i="190"/>
  <c r="ATS13" i="190"/>
  <c r="ATR13" i="190"/>
  <c r="ATQ13" i="190"/>
  <c r="ATP13" i="190"/>
  <c r="ATO13" i="190"/>
  <c r="ATN13" i="190"/>
  <c r="ATM13" i="190"/>
  <c r="ATL13" i="190"/>
  <c r="ATK13" i="190"/>
  <c r="ATJ13" i="190"/>
  <c r="ATI13" i="190"/>
  <c r="ATH13" i="190"/>
  <c r="ATG13" i="190"/>
  <c r="ATF13" i="190"/>
  <c r="ATE13" i="190"/>
  <c r="ATD13" i="190"/>
  <c r="ATC13" i="190"/>
  <c r="AWW12" i="190"/>
  <c r="AWV12" i="190"/>
  <c r="AWU12" i="190"/>
  <c r="AWT12" i="190"/>
  <c r="AWS12" i="190"/>
  <c r="AWR12" i="190"/>
  <c r="AWQ12" i="190"/>
  <c r="AWP12" i="190"/>
  <c r="AWO12" i="190"/>
  <c r="AWN12" i="190"/>
  <c r="AWM12" i="190"/>
  <c r="AWL12" i="190"/>
  <c r="AWK12" i="190"/>
  <c r="AWJ12" i="190"/>
  <c r="AWI12" i="190"/>
  <c r="AWH12" i="190"/>
  <c r="AWG12" i="190"/>
  <c r="AWF12" i="190"/>
  <c r="AWE12" i="190"/>
  <c r="AWD12" i="190"/>
  <c r="AWC12" i="190"/>
  <c r="AWB12" i="190"/>
  <c r="AWA12" i="190"/>
  <c r="AVZ12" i="190"/>
  <c r="AVY12" i="190"/>
  <c r="AVX12" i="190"/>
  <c r="AVW12" i="190"/>
  <c r="AVV12" i="190"/>
  <c r="AVU12" i="190"/>
  <c r="AVT12" i="190"/>
  <c r="AVS12" i="190"/>
  <c r="AVR12" i="190"/>
  <c r="AVQ12" i="190"/>
  <c r="AVP12" i="190"/>
  <c r="AVO12" i="190"/>
  <c r="AVN12" i="190"/>
  <c r="AVM12" i="190"/>
  <c r="AVL12" i="190"/>
  <c r="AVK12" i="190"/>
  <c r="AVJ12" i="190"/>
  <c r="AVI12" i="190"/>
  <c r="AVH12" i="190"/>
  <c r="AVG12" i="190"/>
  <c r="AVF12" i="190"/>
  <c r="AVE12" i="190"/>
  <c r="AVD12" i="190"/>
  <c r="AVC12" i="190"/>
  <c r="AVB12" i="190"/>
  <c r="AVA12" i="190"/>
  <c r="AUZ12" i="190"/>
  <c r="AUY12" i="190"/>
  <c r="AUX12" i="190"/>
  <c r="AUW12" i="190"/>
  <c r="AUV12" i="190"/>
  <c r="AUU12" i="190"/>
  <c r="AUT12" i="190"/>
  <c r="AUS12" i="190"/>
  <c r="AUR12" i="190"/>
  <c r="AUQ12" i="190"/>
  <c r="AUP12" i="190"/>
  <c r="AUO12" i="190"/>
  <c r="AUN12" i="190"/>
  <c r="AUM12" i="190"/>
  <c r="AUL12" i="190"/>
  <c r="AUK12" i="190"/>
  <c r="AUJ12" i="190"/>
  <c r="AUI12" i="190"/>
  <c r="AUH12" i="190"/>
  <c r="AUG12" i="190"/>
  <c r="AUF12" i="190"/>
  <c r="AUE12" i="190"/>
  <c r="AUD12" i="190"/>
  <c r="AUC12" i="190"/>
  <c r="AUB12" i="190"/>
  <c r="AUA12" i="190"/>
  <c r="ATZ12" i="190"/>
  <c r="ATY12" i="190"/>
  <c r="ATX12" i="190"/>
  <c r="ATW12" i="190"/>
  <c r="ATV12" i="190"/>
  <c r="ATU12" i="190"/>
  <c r="ATT12" i="190"/>
  <c r="ATS12" i="190"/>
  <c r="ATR12" i="190"/>
  <c r="ATQ12" i="190"/>
  <c r="ATP12" i="190"/>
  <c r="ATO12" i="190"/>
  <c r="ATN12" i="190"/>
  <c r="ATM12" i="190"/>
  <c r="ATL12" i="190"/>
  <c r="ATK12" i="190"/>
  <c r="ATJ12" i="190"/>
  <c r="ATI12" i="190"/>
  <c r="ATH12" i="190"/>
  <c r="ATG12" i="190"/>
  <c r="ATF12" i="190"/>
  <c r="ATE12" i="190"/>
  <c r="ATD12" i="190"/>
  <c r="ATC12" i="190"/>
  <c r="BUR6" i="190"/>
  <c r="BUQ6" i="190"/>
  <c r="BUP6" i="190"/>
  <c r="BUO6" i="190"/>
  <c r="BUN6" i="190"/>
  <c r="BUM6" i="190"/>
  <c r="BUL6" i="190"/>
  <c r="BUK6" i="190"/>
  <c r="K47" i="59"/>
  <c r="J47" i="59" l="1"/>
  <c r="GU5" i="39"/>
  <c r="GT5" i="39"/>
  <c r="GT4" i="39"/>
  <c r="GS11" i="39"/>
  <c r="GS12" i="39"/>
  <c r="GT12" i="39"/>
  <c r="GS4" i="39"/>
  <c r="GS5" i="39"/>
  <c r="I47" i="59"/>
  <c r="H47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8" i="59"/>
  <c r="B20" i="91"/>
  <c r="B21" i="91"/>
  <c r="B22" i="91"/>
  <c r="B23" i="91"/>
  <c r="B24" i="91"/>
  <c r="B25" i="91"/>
  <c r="B26" i="91"/>
  <c r="B27" i="91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C27" i="91"/>
  <c r="D27" i="91"/>
  <c r="E27" i="91"/>
  <c r="F27" i="91"/>
  <c r="G27" i="91"/>
  <c r="H27" i="91"/>
  <c r="I27" i="91"/>
  <c r="J27" i="91"/>
  <c r="K27" i="91"/>
  <c r="L27" i="91"/>
  <c r="M27" i="91"/>
  <c r="N27" i="91"/>
  <c r="O27" i="91"/>
  <c r="P27" i="91"/>
  <c r="Q27" i="91"/>
  <c r="X13" i="61"/>
  <c r="Y13" i="61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CT28" i="190"/>
  <c r="CH28" i="190"/>
  <c r="BV28" i="190"/>
  <c r="BJ28" i="190"/>
  <c r="AX28" i="190"/>
  <c r="AL28" i="190"/>
  <c r="Z28" i="190"/>
  <c r="N28" i="190"/>
  <c r="DE25" i="190"/>
  <c r="DE28" i="190"/>
  <c r="DD25" i="190"/>
  <c r="DD28" i="190"/>
  <c r="DC25" i="190"/>
  <c r="DC28" i="190"/>
  <c r="DB25" i="190"/>
  <c r="DB28" i="190"/>
  <c r="DA25" i="190"/>
  <c r="DA28" i="190"/>
  <c r="CZ25" i="190"/>
  <c r="CZ28" i="190"/>
  <c r="CY25" i="190"/>
  <c r="CY28" i="190"/>
  <c r="CX25" i="190"/>
  <c r="CX28" i="190"/>
  <c r="CW25" i="190"/>
  <c r="CW28" i="190"/>
  <c r="CV25" i="190"/>
  <c r="CV28" i="190"/>
  <c r="CU25" i="190"/>
  <c r="CU28" i="190"/>
  <c r="CT25" i="190"/>
  <c r="CS25" i="190"/>
  <c r="CS28" i="190"/>
  <c r="CR25" i="190"/>
  <c r="CR28" i="190"/>
  <c r="CQ25" i="190"/>
  <c r="CQ28" i="190"/>
  <c r="CP25" i="190"/>
  <c r="CP28" i="190"/>
  <c r="CO25" i="190"/>
  <c r="CO28" i="190"/>
  <c r="CN25" i="190"/>
  <c r="CM25" i="190"/>
  <c r="CM28" i="190"/>
  <c r="CL25" i="190"/>
  <c r="CL28" i="190"/>
  <c r="CK25" i="190"/>
  <c r="CK28" i="190"/>
  <c r="CJ25" i="190"/>
  <c r="CJ28" i="190"/>
  <c r="CI25" i="190"/>
  <c r="CI28" i="190"/>
  <c r="CH25" i="190"/>
  <c r="CG25" i="190"/>
  <c r="CG28" i="190"/>
  <c r="CF25" i="190"/>
  <c r="CF28" i="190"/>
  <c r="CE25" i="190"/>
  <c r="CE28" i="190"/>
  <c r="CD25" i="190"/>
  <c r="CD28" i="190"/>
  <c r="CC25" i="190"/>
  <c r="CC28" i="190"/>
  <c r="CB25" i="190"/>
  <c r="CB28" i="190"/>
  <c r="CA25" i="190"/>
  <c r="CA28" i="190"/>
  <c r="BZ25" i="190"/>
  <c r="BZ28" i="190"/>
  <c r="BY25" i="190"/>
  <c r="BY28" i="190"/>
  <c r="BX25" i="190"/>
  <c r="BX28" i="190"/>
  <c r="BW25" i="190"/>
  <c r="BW28" i="190"/>
  <c r="BV25" i="190"/>
  <c r="BU25" i="190"/>
  <c r="BU28" i="190"/>
  <c r="BT25" i="190"/>
  <c r="BT28" i="190"/>
  <c r="BS25" i="190"/>
  <c r="BS28" i="190"/>
  <c r="BR25" i="190"/>
  <c r="BR28" i="190"/>
  <c r="BQ25" i="190"/>
  <c r="BQ28" i="190"/>
  <c r="BP25" i="190"/>
  <c r="BP28" i="190"/>
  <c r="BO25" i="190"/>
  <c r="BO28" i="190"/>
  <c r="BN25" i="190"/>
  <c r="BN28" i="190"/>
  <c r="BM25" i="190"/>
  <c r="BM28" i="190"/>
  <c r="BL25" i="190"/>
  <c r="BL28" i="190"/>
  <c r="BK25" i="190"/>
  <c r="BK28" i="190"/>
  <c r="BJ25" i="190"/>
  <c r="BI25" i="190"/>
  <c r="BI28" i="190"/>
  <c r="BH25" i="190"/>
  <c r="BH28" i="190"/>
  <c r="BG25" i="190"/>
  <c r="BG28" i="190"/>
  <c r="BF25" i="190"/>
  <c r="BF28" i="190"/>
  <c r="BE25" i="190"/>
  <c r="BE28" i="190"/>
  <c r="BD25" i="190"/>
  <c r="BD28" i="190"/>
  <c r="BC25" i="190"/>
  <c r="BC28" i="190"/>
  <c r="BB25" i="190"/>
  <c r="BB28" i="190"/>
  <c r="BA25" i="190"/>
  <c r="BA28" i="190"/>
  <c r="AZ25" i="190"/>
  <c r="AZ28" i="190"/>
  <c r="AY25" i="190"/>
  <c r="AY28" i="190"/>
  <c r="AX25" i="190"/>
  <c r="AW25" i="190"/>
  <c r="AW28" i="190"/>
  <c r="AV25" i="190"/>
  <c r="AV28" i="190"/>
  <c r="AU25" i="190"/>
  <c r="AU28" i="190"/>
  <c r="AT25" i="190"/>
  <c r="AT28" i="190"/>
  <c r="AS25" i="190"/>
  <c r="AS28" i="190"/>
  <c r="AR25" i="190"/>
  <c r="AR28" i="190"/>
  <c r="AQ25" i="190"/>
  <c r="AQ28" i="190"/>
  <c r="AP25" i="190"/>
  <c r="AP28" i="190"/>
  <c r="AO25" i="190"/>
  <c r="AO28" i="190"/>
  <c r="AN25" i="190"/>
  <c r="AN28" i="190"/>
  <c r="AM25" i="190"/>
  <c r="AM28" i="190"/>
  <c r="AL25" i="190"/>
  <c r="AK25" i="190"/>
  <c r="AK28" i="190"/>
  <c r="AJ25" i="190"/>
  <c r="AJ28" i="190"/>
  <c r="AI25" i="190"/>
  <c r="AI28" i="190"/>
  <c r="AH25" i="190"/>
  <c r="AH28" i="190"/>
  <c r="AG25" i="190"/>
  <c r="AG28" i="190"/>
  <c r="AF25" i="190"/>
  <c r="AF28" i="190"/>
  <c r="AE25" i="190"/>
  <c r="AE28" i="190"/>
  <c r="AD25" i="190"/>
  <c r="AD28" i="190"/>
  <c r="AC25" i="190"/>
  <c r="AC28" i="190"/>
  <c r="AB25" i="190"/>
  <c r="AB28" i="190"/>
  <c r="AA25" i="190"/>
  <c r="AA28" i="190"/>
  <c r="Z25" i="190"/>
  <c r="Y25" i="190"/>
  <c r="Y28" i="190"/>
  <c r="X25" i="190"/>
  <c r="X28" i="190"/>
  <c r="W25" i="190"/>
  <c r="W28" i="190"/>
  <c r="V25" i="190"/>
  <c r="V28" i="190"/>
  <c r="U25" i="190"/>
  <c r="U28" i="190"/>
  <c r="T25" i="190"/>
  <c r="T28" i="190"/>
  <c r="S25" i="190"/>
  <c r="S28" i="190"/>
  <c r="R25" i="190"/>
  <c r="R28" i="190"/>
  <c r="Q25" i="190"/>
  <c r="Q28" i="190"/>
  <c r="P25" i="190"/>
  <c r="P28" i="190"/>
  <c r="O25" i="190"/>
  <c r="O28" i="190"/>
  <c r="N25" i="190"/>
  <c r="ATB15" i="190"/>
  <c r="ATA15" i="190"/>
  <c r="ASZ15" i="190"/>
  <c r="ASY15" i="190"/>
  <c r="ASX15" i="190"/>
  <c r="ASW15" i="190"/>
  <c r="ASV15" i="190"/>
  <c r="ASU15" i="190"/>
  <c r="AST15" i="190"/>
  <c r="ASS15" i="190"/>
  <c r="ASR15" i="190"/>
  <c r="ASQ15" i="190"/>
  <c r="ASP15" i="190"/>
  <c r="ASO15" i="190"/>
  <c r="ASN15" i="190"/>
  <c r="ASM15" i="190"/>
  <c r="ASL15" i="190"/>
  <c r="ASK15" i="190"/>
  <c r="ASJ15" i="190"/>
  <c r="ASI15" i="190"/>
  <c r="ASH15" i="190"/>
  <c r="ASG15" i="190"/>
  <c r="ASF15" i="190"/>
  <c r="ASE15" i="190"/>
  <c r="ASD15" i="190"/>
  <c r="ASC15" i="190"/>
  <c r="ASB15" i="190"/>
  <c r="ASA15" i="190"/>
  <c r="ARZ15" i="190"/>
  <c r="ARY15" i="190"/>
  <c r="ARX15" i="190"/>
  <c r="ARW15" i="190"/>
  <c r="ARV15" i="190"/>
  <c r="ARU15" i="190"/>
  <c r="ART15" i="190"/>
  <c r="ARS15" i="190"/>
  <c r="ARR15" i="190"/>
  <c r="ARQ15" i="190"/>
  <c r="ARP15" i="190"/>
  <c r="ARO15" i="190"/>
  <c r="ARN15" i="190"/>
  <c r="ARM15" i="190"/>
  <c r="ARL15" i="190"/>
  <c r="ARK15" i="190"/>
  <c r="ARJ15" i="190"/>
  <c r="ARI15" i="190"/>
  <c r="ARH15" i="190"/>
  <c r="ARG15" i="190"/>
  <c r="ARF15" i="190"/>
  <c r="ARE15" i="190"/>
  <c r="ARD15" i="190"/>
  <c r="ARC15" i="190"/>
  <c r="ARB15" i="190"/>
  <c r="ARA15" i="190"/>
  <c r="AQZ15" i="190"/>
  <c r="AQY15" i="190"/>
  <c r="AQX15" i="190"/>
  <c r="AQW15" i="190"/>
  <c r="AQV15" i="190"/>
  <c r="AQU15" i="190"/>
  <c r="AQT15" i="190"/>
  <c r="AQS15" i="190"/>
  <c r="AQR15" i="190"/>
  <c r="AQQ15" i="190"/>
  <c r="AQP15" i="190"/>
  <c r="AQO15" i="190"/>
  <c r="AQN15" i="190"/>
  <c r="AQM15" i="190"/>
  <c r="AQL15" i="190"/>
  <c r="AQK15" i="190"/>
  <c r="AQJ15" i="190"/>
  <c r="AQI15" i="190"/>
  <c r="AQH15" i="190"/>
  <c r="AQG15" i="190"/>
  <c r="AQF15" i="190"/>
  <c r="AQE15" i="190"/>
  <c r="AQD15" i="190"/>
  <c r="AQC15" i="190"/>
  <c r="AQB15" i="190"/>
  <c r="AQA15" i="190"/>
  <c r="APZ15" i="190"/>
  <c r="APY15" i="190"/>
  <c r="APX15" i="190"/>
  <c r="APW15" i="190"/>
  <c r="APV15" i="190"/>
  <c r="APU15" i="190"/>
  <c r="APT15" i="190"/>
  <c r="APS15" i="190"/>
  <c r="APR15" i="190"/>
  <c r="APQ15" i="190"/>
  <c r="APP15" i="190"/>
  <c r="APO15" i="190"/>
  <c r="APN15" i="190"/>
  <c r="APM15" i="190"/>
  <c r="APL15" i="190"/>
  <c r="APK15" i="190"/>
  <c r="APJ15" i="190"/>
  <c r="API15" i="190"/>
  <c r="APH15" i="190"/>
  <c r="APG15" i="190"/>
  <c r="APF15" i="190"/>
  <c r="APE15" i="190"/>
  <c r="APD15" i="190"/>
  <c r="APC15" i="190"/>
  <c r="APB15" i="190"/>
  <c r="APA15" i="190"/>
  <c r="AOZ15" i="190"/>
  <c r="AOY15" i="190"/>
  <c r="AOX15" i="190"/>
  <c r="AOW15" i="190"/>
  <c r="AOV15" i="190"/>
  <c r="AOU15" i="190"/>
  <c r="AOT15" i="190"/>
  <c r="AOS15" i="190"/>
  <c r="AOR15" i="190"/>
  <c r="AOQ15" i="190"/>
  <c r="AOP15" i="190"/>
  <c r="AOO15" i="190"/>
  <c r="AON15" i="190"/>
  <c r="AOM15" i="190"/>
  <c r="AOL15" i="190"/>
  <c r="AOK15" i="190"/>
  <c r="AOJ15" i="190"/>
  <c r="AOI15" i="190"/>
  <c r="AOH15" i="190"/>
  <c r="AOG15" i="190"/>
  <c r="AOF15" i="190"/>
  <c r="AOE15" i="190"/>
  <c r="AOD15" i="190"/>
  <c r="AOC15" i="190"/>
  <c r="AOB15" i="190"/>
  <c r="AOA15" i="190"/>
  <c r="ANZ15" i="190"/>
  <c r="ANY15" i="190"/>
  <c r="ANX15" i="190"/>
  <c r="ANW15" i="190"/>
  <c r="ANV15" i="190"/>
  <c r="ANU15" i="190"/>
  <c r="ANT15" i="190"/>
  <c r="ANS15" i="190"/>
  <c r="ANR15" i="190"/>
  <c r="ANQ15" i="190"/>
  <c r="ANP15" i="190"/>
  <c r="ANO15" i="190"/>
  <c r="ANN15" i="190"/>
  <c r="ANM15" i="190"/>
  <c r="ANL15" i="190"/>
  <c r="ANK15" i="190"/>
  <c r="ANJ15" i="190"/>
  <c r="ANI15" i="190"/>
  <c r="ANH15" i="190"/>
  <c r="ANG15" i="190"/>
  <c r="ANF15" i="190"/>
  <c r="ANE15" i="190"/>
  <c r="AND15" i="190"/>
  <c r="ANC15" i="190"/>
  <c r="ANB15" i="190"/>
  <c r="ANA15" i="190"/>
  <c r="AMZ15" i="190"/>
  <c r="AMY15" i="190"/>
  <c r="AMX15" i="190"/>
  <c r="AMW15" i="190"/>
  <c r="AMV15" i="190"/>
  <c r="AMU15" i="190"/>
  <c r="AMT15" i="190"/>
  <c r="AMS15" i="190"/>
  <c r="AMR15" i="190"/>
  <c r="AMQ15" i="190"/>
  <c r="AMP15" i="190"/>
  <c r="AMO15" i="190"/>
  <c r="AMN15" i="190"/>
  <c r="AMM15" i="190"/>
  <c r="AML15" i="190"/>
  <c r="AMK15" i="190"/>
  <c r="AMJ15" i="190"/>
  <c r="AMI15" i="190"/>
  <c r="AMH15" i="190"/>
  <c r="AMG15" i="190"/>
  <c r="AMF15" i="190"/>
  <c r="AME15" i="190"/>
  <c r="AMD15" i="190"/>
  <c r="AMC15" i="190"/>
  <c r="AMB15" i="190"/>
  <c r="AMA15" i="190"/>
  <c r="ALZ15" i="190"/>
  <c r="ALY15" i="190"/>
  <c r="ALX15" i="190"/>
  <c r="ALW15" i="190"/>
  <c r="ALV15" i="190"/>
  <c r="ALU15" i="190"/>
  <c r="ALT15" i="190"/>
  <c r="ALS15" i="190"/>
  <c r="ALR15" i="190"/>
  <c r="ALQ15" i="190"/>
  <c r="ALP15" i="190"/>
  <c r="ALO15" i="190"/>
  <c r="ALN15" i="190"/>
  <c r="ALM15" i="190"/>
  <c r="ALL15" i="190"/>
  <c r="ALK15" i="190"/>
  <c r="ALJ15" i="190"/>
  <c r="ALI15" i="190"/>
  <c r="ALH15" i="190"/>
  <c r="ALG15" i="190"/>
  <c r="ALF15" i="190"/>
  <c r="ALE15" i="190"/>
  <c r="ALD15" i="190"/>
  <c r="ALC15" i="190"/>
  <c r="ALB15" i="190"/>
  <c r="ALA15" i="190"/>
  <c r="AKZ15" i="190"/>
  <c r="AKY15" i="190"/>
  <c r="AKX15" i="190"/>
  <c r="AKW15" i="190"/>
  <c r="AKV15" i="190"/>
  <c r="AKU15" i="190"/>
  <c r="AKT15" i="190"/>
  <c r="AKS15" i="190"/>
  <c r="AKR15" i="190"/>
  <c r="AKQ15" i="190"/>
  <c r="AKP15" i="190"/>
  <c r="AKO15" i="190"/>
  <c r="AKN15" i="190"/>
  <c r="AKM15" i="190"/>
  <c r="AKL15" i="190"/>
  <c r="AKK15" i="190"/>
  <c r="AKJ15" i="190"/>
  <c r="AKI15" i="190"/>
  <c r="AKH15" i="190"/>
  <c r="AKG15" i="190"/>
  <c r="AKF15" i="190"/>
  <c r="AKE15" i="190"/>
  <c r="AKD15" i="190"/>
  <c r="AKC15" i="190"/>
  <c r="AKB15" i="190"/>
  <c r="AKA15" i="190"/>
  <c r="AJZ15" i="190"/>
  <c r="AJY15" i="190"/>
  <c r="AJX15" i="190"/>
  <c r="AJW15" i="190"/>
  <c r="AJV15" i="190"/>
  <c r="AJU15" i="190"/>
  <c r="AJT15" i="190"/>
  <c r="AJS15" i="190"/>
  <c r="AJR15" i="190"/>
  <c r="AJQ15" i="190"/>
  <c r="AJP15" i="190"/>
  <c r="AJO15" i="190"/>
  <c r="AJN15" i="190"/>
  <c r="AJM15" i="190"/>
  <c r="AJL15" i="190"/>
  <c r="AJK15" i="190"/>
  <c r="AJJ15" i="190"/>
  <c r="AJI15" i="190"/>
  <c r="AJH15" i="190"/>
  <c r="AJG15" i="190"/>
  <c r="AJF15" i="190"/>
  <c r="AJE15" i="190"/>
  <c r="AJD15" i="190"/>
  <c r="AJC15" i="190"/>
  <c r="AJB15" i="190"/>
  <c r="AJA15" i="190"/>
  <c r="AIZ15" i="190"/>
  <c r="AIY15" i="190"/>
  <c r="AIX15" i="190"/>
  <c r="AIW15" i="190"/>
  <c r="AIV15" i="190"/>
  <c r="AIU15" i="190"/>
  <c r="AIT15" i="190"/>
  <c r="AIS15" i="190"/>
  <c r="AIR15" i="190"/>
  <c r="AIQ15" i="190"/>
  <c r="AIP15" i="190"/>
  <c r="AIO15" i="190"/>
  <c r="AIN15" i="190"/>
  <c r="AIM15" i="190"/>
  <c r="AIL15" i="190"/>
  <c r="AIK15" i="190"/>
  <c r="AIJ15" i="190"/>
  <c r="AII15" i="190"/>
  <c r="AIH15" i="190"/>
  <c r="AIG15" i="190"/>
  <c r="AIF15" i="190"/>
  <c r="AIE15" i="190"/>
  <c r="AID15" i="190"/>
  <c r="AIC15" i="190"/>
  <c r="AIB15" i="190"/>
  <c r="AIA15" i="190"/>
  <c r="AHZ15" i="190"/>
  <c r="AHY15" i="190"/>
  <c r="AHX15" i="190"/>
  <c r="AHW15" i="190"/>
  <c r="AHV15" i="190"/>
  <c r="AHU15" i="190"/>
  <c r="AHT15" i="190"/>
  <c r="AHS15" i="190"/>
  <c r="AHR15" i="190"/>
  <c r="AHQ15" i="190"/>
  <c r="AHP15" i="190"/>
  <c r="AHO15" i="190"/>
  <c r="AHN15" i="190"/>
  <c r="AHM15" i="190"/>
  <c r="AHL15" i="190"/>
  <c r="AHK15" i="190"/>
  <c r="AHJ15" i="190"/>
  <c r="AHI15" i="190"/>
  <c r="AHH15" i="190"/>
  <c r="AHG15" i="190"/>
  <c r="AHF15" i="190"/>
  <c r="AHE15" i="190"/>
  <c r="AHD15" i="190"/>
  <c r="AHC15" i="190"/>
  <c r="AHB15" i="190"/>
  <c r="AHA15" i="190"/>
  <c r="AGZ15" i="190"/>
  <c r="AGY15" i="190"/>
  <c r="AGX15" i="190"/>
  <c r="AGW15" i="190"/>
  <c r="AGV15" i="190"/>
  <c r="AGU15" i="190"/>
  <c r="AGT15" i="190"/>
  <c r="AGS15" i="190"/>
  <c r="AGR15" i="190"/>
  <c r="AGQ15" i="190"/>
  <c r="AGP15" i="190"/>
  <c r="AGO15" i="190"/>
  <c r="AGN15" i="190"/>
  <c r="AGM15" i="190"/>
  <c r="AGL15" i="190"/>
  <c r="AGK15" i="190"/>
  <c r="AGJ15" i="190"/>
  <c r="AGI15" i="190"/>
  <c r="AGH15" i="190"/>
  <c r="AGG15" i="190"/>
  <c r="AGF15" i="190"/>
  <c r="AGE15" i="190"/>
  <c r="AGD15" i="190"/>
  <c r="AGC15" i="190"/>
  <c r="AGB15" i="190"/>
  <c r="AGA15" i="190"/>
  <c r="AFZ15" i="190"/>
  <c r="AFY15" i="190"/>
  <c r="AFX15" i="190"/>
  <c r="AFW15" i="190"/>
  <c r="AFV15" i="190"/>
  <c r="AFU15" i="190"/>
  <c r="AFT15" i="190"/>
  <c r="AFS15" i="190"/>
  <c r="AFR15" i="190"/>
  <c r="AFQ15" i="190"/>
  <c r="AFP15" i="190"/>
  <c r="AFO15" i="190"/>
  <c r="AFN15" i="190"/>
  <c r="AFM15" i="190"/>
  <c r="AFL15" i="190"/>
  <c r="AFK15" i="190"/>
  <c r="AFJ15" i="190"/>
  <c r="AFI15" i="190"/>
  <c r="AFH15" i="190"/>
  <c r="AFG15" i="190"/>
  <c r="AFF15" i="190"/>
  <c r="AFE15" i="190"/>
  <c r="AFD15" i="190"/>
  <c r="AFC15" i="190"/>
  <c r="AFB15" i="190"/>
  <c r="AFA15" i="190"/>
  <c r="AEZ15" i="190"/>
  <c r="AEY15" i="190"/>
  <c r="AEX15" i="190"/>
  <c r="AEW15" i="190"/>
  <c r="AEV15" i="190"/>
  <c r="AEU15" i="190"/>
  <c r="AET15" i="190"/>
  <c r="AES15" i="190"/>
  <c r="AER15" i="190"/>
  <c r="AEQ15" i="190"/>
  <c r="AEP15" i="190"/>
  <c r="AEO15" i="190"/>
  <c r="AEN15" i="190"/>
  <c r="AEM15" i="190"/>
  <c r="AEL15" i="190"/>
  <c r="AEK15" i="190"/>
  <c r="AEJ15" i="190"/>
  <c r="AEI15" i="190"/>
  <c r="AEH15" i="190"/>
  <c r="AEG15" i="190"/>
  <c r="AEF15" i="190"/>
  <c r="AEE15" i="190"/>
  <c r="AED15" i="190"/>
  <c r="AEC15" i="190"/>
  <c r="AEB15" i="190"/>
  <c r="AEA15" i="190"/>
  <c r="ADZ15" i="190"/>
  <c r="ADY15" i="190"/>
  <c r="ADX15" i="190"/>
  <c r="ADW15" i="190"/>
  <c r="ADV15" i="190"/>
  <c r="ADU15" i="190"/>
  <c r="ADT15" i="190"/>
  <c r="ADS15" i="190"/>
  <c r="ADR15" i="190"/>
  <c r="ADQ15" i="190"/>
  <c r="ADP15" i="190"/>
  <c r="ADO15" i="190"/>
  <c r="ADN15" i="190"/>
  <c r="ADM15" i="190"/>
  <c r="ADL15" i="190"/>
  <c r="ADK15" i="190"/>
  <c r="ADJ15" i="190"/>
  <c r="ADI15" i="190"/>
  <c r="ADH15" i="190"/>
  <c r="ADG15" i="190"/>
  <c r="ADF15" i="190"/>
  <c r="ADE15" i="190"/>
  <c r="ADD15" i="190"/>
  <c r="ADC15" i="190"/>
  <c r="ADB15" i="190"/>
  <c r="ADA15" i="190"/>
  <c r="ACZ15" i="190"/>
  <c r="ACY15" i="190"/>
  <c r="ACX15" i="190"/>
  <c r="ACW15" i="190"/>
  <c r="ACV15" i="190"/>
  <c r="ACU15" i="190"/>
  <c r="ACT15" i="190"/>
  <c r="ACS15" i="190"/>
  <c r="ACR15" i="190"/>
  <c r="ACQ15" i="190"/>
  <c r="ACP15" i="190"/>
  <c r="ACO15" i="190"/>
  <c r="ACN15" i="190"/>
  <c r="ACM15" i="190"/>
  <c r="ACL15" i="190"/>
  <c r="ACK15" i="190"/>
  <c r="ACJ15" i="190"/>
  <c r="ACI15" i="190"/>
  <c r="ACH15" i="190"/>
  <c r="ACG15" i="190"/>
  <c r="ACF15" i="190"/>
  <c r="ACE15" i="190"/>
  <c r="ACD15" i="190"/>
  <c r="ACC15" i="190"/>
  <c r="ACB15" i="190"/>
  <c r="ACA15" i="190"/>
  <c r="ABZ15" i="190"/>
  <c r="ABY15" i="190"/>
  <c r="ABX15" i="190"/>
  <c r="ABW15" i="190"/>
  <c r="ABV15" i="190"/>
  <c r="ABU15" i="190"/>
  <c r="ABT15" i="190"/>
  <c r="ABS15" i="190"/>
  <c r="ABR15" i="190"/>
  <c r="ABQ15" i="190"/>
  <c r="ABP15" i="190"/>
  <c r="ABO15" i="190"/>
  <c r="ABN15" i="190"/>
  <c r="ABM15" i="190"/>
  <c r="ABL15" i="190"/>
  <c r="ABK15" i="190"/>
  <c r="ABJ15" i="190"/>
  <c r="ABI15" i="190"/>
  <c r="ABH15" i="190"/>
  <c r="ABG15" i="190"/>
  <c r="ABF15" i="190"/>
  <c r="ABE15" i="190"/>
  <c r="ABD15" i="190"/>
  <c r="ABC15" i="190"/>
  <c r="ABB15" i="190"/>
  <c r="ABA15" i="190"/>
  <c r="AAZ15" i="190"/>
  <c r="AAY15" i="190"/>
  <c r="AAX15" i="190"/>
  <c r="AAW15" i="190"/>
  <c r="AAV15" i="190"/>
  <c r="AAU15" i="190"/>
  <c r="AAT15" i="190"/>
  <c r="AAS15" i="190"/>
  <c r="AAR15" i="190"/>
  <c r="AAQ15" i="190"/>
  <c r="AAP15" i="190"/>
  <c r="AAO15" i="190"/>
  <c r="AAN15" i="190"/>
  <c r="AAM15" i="190"/>
  <c r="AAL15" i="190"/>
  <c r="AAK15" i="190"/>
  <c r="AAJ15" i="190"/>
  <c r="AAI15" i="190"/>
  <c r="AAH15" i="190"/>
  <c r="AAG15" i="190"/>
  <c r="AAF15" i="190"/>
  <c r="AAE15" i="190"/>
  <c r="AAD15" i="190"/>
  <c r="AAC15" i="190"/>
  <c r="AAB15" i="190"/>
  <c r="AAA15" i="190"/>
  <c r="ZZ15" i="190"/>
  <c r="ZY15" i="190"/>
  <c r="ZX15" i="190"/>
  <c r="ZW15" i="190"/>
  <c r="ZV15" i="190"/>
  <c r="ZU15" i="190"/>
  <c r="ZT15" i="190"/>
  <c r="ZS15" i="190"/>
  <c r="ZR15" i="190"/>
  <c r="ZQ15" i="190"/>
  <c r="ZP15" i="190"/>
  <c r="ZO15" i="190"/>
  <c r="ZN15" i="190"/>
  <c r="ZM15" i="190"/>
  <c r="ZL15" i="190"/>
  <c r="ZK15" i="190"/>
  <c r="ZJ15" i="190"/>
  <c r="ZI15" i="190"/>
  <c r="ZH15" i="190"/>
  <c r="ZG15" i="190"/>
  <c r="ZF15" i="190"/>
  <c r="ZE15" i="190"/>
  <c r="ZD15" i="190"/>
  <c r="ZC15" i="190"/>
  <c r="ZB15" i="190"/>
  <c r="ZA15" i="190"/>
  <c r="YZ15" i="190"/>
  <c r="YY15" i="190"/>
  <c r="YX15" i="190"/>
  <c r="YW15" i="190"/>
  <c r="YV15" i="190"/>
  <c r="YU15" i="190"/>
  <c r="YT15" i="190"/>
  <c r="YS15" i="190"/>
  <c r="YR15" i="190"/>
  <c r="YQ15" i="190"/>
  <c r="YP15" i="190"/>
  <c r="YO15" i="190"/>
  <c r="YN15" i="190"/>
  <c r="YM15" i="190"/>
  <c r="YL15" i="190"/>
  <c r="YK15" i="190"/>
  <c r="YJ15" i="190"/>
  <c r="YI15" i="190"/>
  <c r="YH15" i="190"/>
  <c r="YG15" i="190"/>
  <c r="YF15" i="190"/>
  <c r="YE15" i="190"/>
  <c r="YD15" i="190"/>
  <c r="YC15" i="190"/>
  <c r="YB15" i="190"/>
  <c r="YA15" i="190"/>
  <c r="XZ15" i="190"/>
  <c r="XY15" i="190"/>
  <c r="XX15" i="190"/>
  <c r="XW15" i="190"/>
  <c r="XV15" i="190"/>
  <c r="XU15" i="190"/>
  <c r="XT15" i="190"/>
  <c r="XS15" i="190"/>
  <c r="XR15" i="190"/>
  <c r="XQ15" i="190"/>
  <c r="XP15" i="190"/>
  <c r="XO15" i="190"/>
  <c r="XN15" i="190"/>
  <c r="XM15" i="190"/>
  <c r="XL15" i="190"/>
  <c r="XK15" i="190"/>
  <c r="XJ15" i="190"/>
  <c r="XI15" i="190"/>
  <c r="XH15" i="190"/>
  <c r="XG15" i="190"/>
  <c r="XF15" i="190"/>
  <c r="XE15" i="190"/>
  <c r="XD15" i="190"/>
  <c r="XC15" i="190"/>
  <c r="XB15" i="190"/>
  <c r="XA15" i="190"/>
  <c r="WZ15" i="190"/>
  <c r="WY15" i="190"/>
  <c r="WX15" i="190"/>
  <c r="WW15" i="190"/>
  <c r="WV15" i="190"/>
  <c r="WU15" i="190"/>
  <c r="WT15" i="190"/>
  <c r="WS15" i="190"/>
  <c r="WR15" i="190"/>
  <c r="WQ15" i="190"/>
  <c r="WP15" i="190"/>
  <c r="WO15" i="190"/>
  <c r="WN15" i="190"/>
  <c r="WM15" i="190"/>
  <c r="WL15" i="190"/>
  <c r="WK15" i="190"/>
  <c r="WJ15" i="190"/>
  <c r="WI15" i="190"/>
  <c r="WH15" i="190"/>
  <c r="WG15" i="190"/>
  <c r="WF15" i="190"/>
  <c r="WE15" i="190"/>
  <c r="WD15" i="190"/>
  <c r="WC15" i="190"/>
  <c r="WB15" i="190"/>
  <c r="WA15" i="190"/>
  <c r="VZ15" i="190"/>
  <c r="VY15" i="190"/>
  <c r="VX15" i="190"/>
  <c r="VW15" i="190"/>
  <c r="VV15" i="190"/>
  <c r="VU15" i="190"/>
  <c r="VT15" i="190"/>
  <c r="VS15" i="190"/>
  <c r="VR15" i="190"/>
  <c r="VQ15" i="190"/>
  <c r="VP15" i="190"/>
  <c r="VO15" i="190"/>
  <c r="VN15" i="190"/>
  <c r="VM15" i="190"/>
  <c r="VL15" i="190"/>
  <c r="VK15" i="190"/>
  <c r="VJ15" i="190"/>
  <c r="VI15" i="190"/>
  <c r="VH15" i="190"/>
  <c r="VG15" i="190"/>
  <c r="VF15" i="190"/>
  <c r="VE15" i="190"/>
  <c r="VD15" i="190"/>
  <c r="VC15" i="190"/>
  <c r="VB15" i="190"/>
  <c r="VA15" i="190"/>
  <c r="UZ15" i="190"/>
  <c r="UY15" i="190"/>
  <c r="UX15" i="190"/>
  <c r="UW15" i="190"/>
  <c r="UV15" i="190"/>
  <c r="UU15" i="190"/>
  <c r="UT15" i="190"/>
  <c r="US15" i="190"/>
  <c r="UR15" i="190"/>
  <c r="UQ15" i="190"/>
  <c r="UP15" i="190"/>
  <c r="UO15" i="190"/>
  <c r="UN15" i="190"/>
  <c r="UM15" i="190"/>
  <c r="UL15" i="190"/>
  <c r="UK15" i="190"/>
  <c r="UJ15" i="190"/>
  <c r="UI15" i="190"/>
  <c r="UH15" i="190"/>
  <c r="UG15" i="190"/>
  <c r="UF15" i="190"/>
  <c r="UE15" i="190"/>
  <c r="UD15" i="190"/>
  <c r="UC15" i="190"/>
  <c r="UB15" i="190"/>
  <c r="UA15" i="190"/>
  <c r="TZ15" i="190"/>
  <c r="ATB14" i="190"/>
  <c r="ATA14" i="190"/>
  <c r="ASZ14" i="190"/>
  <c r="ASY14" i="190"/>
  <c r="ASX14" i="190"/>
  <c r="ASW14" i="190"/>
  <c r="ASV14" i="190"/>
  <c r="ASU14" i="190"/>
  <c r="AST14" i="190"/>
  <c r="ASS14" i="190"/>
  <c r="ASR14" i="190"/>
  <c r="ASQ14" i="190"/>
  <c r="ASP14" i="190"/>
  <c r="ASO14" i="190"/>
  <c r="ASN14" i="190"/>
  <c r="ASM14" i="190"/>
  <c r="ASL14" i="190"/>
  <c r="ASK14" i="190"/>
  <c r="ASJ14" i="190"/>
  <c r="ASI14" i="190"/>
  <c r="ASH14" i="190"/>
  <c r="ASG14" i="190"/>
  <c r="ASF14" i="190"/>
  <c r="ASE14" i="190"/>
  <c r="ASD14" i="190"/>
  <c r="ASC14" i="190"/>
  <c r="ASB14" i="190"/>
  <c r="ASA14" i="190"/>
  <c r="ARZ14" i="190"/>
  <c r="ARY14" i="190"/>
  <c r="ARX14" i="190"/>
  <c r="ARW14" i="190"/>
  <c r="ARV14" i="190"/>
  <c r="ARU14" i="190"/>
  <c r="ART14" i="190"/>
  <c r="ARS14" i="190"/>
  <c r="ARR14" i="190"/>
  <c r="ARQ14" i="190"/>
  <c r="ARP14" i="190"/>
  <c r="ARO14" i="190"/>
  <c r="ARN14" i="190"/>
  <c r="ARM14" i="190"/>
  <c r="ARL14" i="190"/>
  <c r="ARK14" i="190"/>
  <c r="ARJ14" i="190"/>
  <c r="ARI14" i="190"/>
  <c r="ARH14" i="190"/>
  <c r="ARG14" i="190"/>
  <c r="ARF14" i="190"/>
  <c r="ARE14" i="190"/>
  <c r="ARD14" i="190"/>
  <c r="ARC14" i="190"/>
  <c r="ARB14" i="190"/>
  <c r="ARA14" i="190"/>
  <c r="AQZ14" i="190"/>
  <c r="AQY14" i="190"/>
  <c r="AQX14" i="190"/>
  <c r="AQW14" i="190"/>
  <c r="AQV14" i="190"/>
  <c r="AQU14" i="190"/>
  <c r="AQT14" i="190"/>
  <c r="AQS14" i="190"/>
  <c r="AQR14" i="190"/>
  <c r="AQQ14" i="190"/>
  <c r="AQP14" i="190"/>
  <c r="AQO14" i="190"/>
  <c r="AQN14" i="190"/>
  <c r="AQM14" i="190"/>
  <c r="AQL14" i="190"/>
  <c r="AQK14" i="190"/>
  <c r="AQJ14" i="190"/>
  <c r="AQI14" i="190"/>
  <c r="AQH14" i="190"/>
  <c r="AQG14" i="190"/>
  <c r="AQF14" i="190"/>
  <c r="AQE14" i="190"/>
  <c r="AQD14" i="190"/>
  <c r="AQC14" i="190"/>
  <c r="AQB14" i="190"/>
  <c r="AQA14" i="190"/>
  <c r="APZ14" i="190"/>
  <c r="APY14" i="190"/>
  <c r="APX14" i="190"/>
  <c r="APW14" i="190"/>
  <c r="APV14" i="190"/>
  <c r="APU14" i="190"/>
  <c r="APT14" i="190"/>
  <c r="APS14" i="190"/>
  <c r="APR14" i="190"/>
  <c r="APQ14" i="190"/>
  <c r="APP14" i="190"/>
  <c r="APO14" i="190"/>
  <c r="APN14" i="190"/>
  <c r="APM14" i="190"/>
  <c r="APL14" i="190"/>
  <c r="APK14" i="190"/>
  <c r="APJ14" i="190"/>
  <c r="API14" i="190"/>
  <c r="APH14" i="190"/>
  <c r="APG14" i="190"/>
  <c r="APF14" i="190"/>
  <c r="APE14" i="190"/>
  <c r="APD14" i="190"/>
  <c r="APC14" i="190"/>
  <c r="APB14" i="190"/>
  <c r="APA14" i="190"/>
  <c r="AOZ14" i="190"/>
  <c r="AOY14" i="190"/>
  <c r="AOX14" i="190"/>
  <c r="AOW14" i="190"/>
  <c r="AOV14" i="190"/>
  <c r="AOU14" i="190"/>
  <c r="AOT14" i="190"/>
  <c r="AOS14" i="190"/>
  <c r="AOR14" i="190"/>
  <c r="AOQ14" i="190"/>
  <c r="AOP14" i="190"/>
  <c r="AOO14" i="190"/>
  <c r="AON14" i="190"/>
  <c r="AOM14" i="190"/>
  <c r="AOL14" i="190"/>
  <c r="AOK14" i="190"/>
  <c r="AOJ14" i="190"/>
  <c r="AOI14" i="190"/>
  <c r="AOH14" i="190"/>
  <c r="AOG14" i="190"/>
  <c r="AOF14" i="190"/>
  <c r="AOE14" i="190"/>
  <c r="AOD14" i="190"/>
  <c r="AOC14" i="190"/>
  <c r="AOB14" i="190"/>
  <c r="AOA14" i="190"/>
  <c r="ANZ14" i="190"/>
  <c r="ANY14" i="190"/>
  <c r="ANX14" i="190"/>
  <c r="ANW14" i="190"/>
  <c r="ANV14" i="190"/>
  <c r="ANU14" i="190"/>
  <c r="ANT14" i="190"/>
  <c r="ANS14" i="190"/>
  <c r="ANR14" i="190"/>
  <c r="ANQ14" i="190"/>
  <c r="ANP14" i="190"/>
  <c r="ANO14" i="190"/>
  <c r="ANN14" i="190"/>
  <c r="ANM14" i="190"/>
  <c r="ANL14" i="190"/>
  <c r="ANK14" i="190"/>
  <c r="ANJ14" i="190"/>
  <c r="ANI14" i="190"/>
  <c r="ANH14" i="190"/>
  <c r="ANG14" i="190"/>
  <c r="ANF14" i="190"/>
  <c r="ANE14" i="190"/>
  <c r="AND14" i="190"/>
  <c r="ANC14" i="190"/>
  <c r="ANB14" i="190"/>
  <c r="ANA14" i="190"/>
  <c r="AMZ14" i="190"/>
  <c r="AMY14" i="190"/>
  <c r="AMX14" i="190"/>
  <c r="AMW14" i="190"/>
  <c r="AMV14" i="190"/>
  <c r="AMU14" i="190"/>
  <c r="AMT14" i="190"/>
  <c r="AMS14" i="190"/>
  <c r="AMR14" i="190"/>
  <c r="AMQ14" i="190"/>
  <c r="AMP14" i="190"/>
  <c r="AMO14" i="190"/>
  <c r="AMN14" i="190"/>
  <c r="AMM14" i="190"/>
  <c r="AML14" i="190"/>
  <c r="AMK14" i="190"/>
  <c r="AMJ14" i="190"/>
  <c r="AMI14" i="190"/>
  <c r="AMH14" i="190"/>
  <c r="AMG14" i="190"/>
  <c r="AMF14" i="190"/>
  <c r="AME14" i="190"/>
  <c r="AMD14" i="190"/>
  <c r="AMC14" i="190"/>
  <c r="AMB14" i="190"/>
  <c r="AMA14" i="190"/>
  <c r="ALZ14" i="190"/>
  <c r="ALY14" i="190"/>
  <c r="ALX14" i="190"/>
  <c r="ALW14" i="190"/>
  <c r="ALV14" i="190"/>
  <c r="ALU14" i="190"/>
  <c r="ALT14" i="190"/>
  <c r="ALS14" i="190"/>
  <c r="ALR14" i="190"/>
  <c r="ALQ14" i="190"/>
  <c r="ALP14" i="190"/>
  <c r="ALO14" i="190"/>
  <c r="ALN14" i="190"/>
  <c r="ALM14" i="190"/>
  <c r="ALL14" i="190"/>
  <c r="ALK14" i="190"/>
  <c r="ALJ14" i="190"/>
  <c r="ALI14" i="190"/>
  <c r="ALH14" i="190"/>
  <c r="ALG14" i="190"/>
  <c r="ALF14" i="190"/>
  <c r="ALE14" i="190"/>
  <c r="ALD14" i="190"/>
  <c r="ALC14" i="190"/>
  <c r="ALB14" i="190"/>
  <c r="ALA14" i="190"/>
  <c r="AKZ14" i="190"/>
  <c r="AKY14" i="190"/>
  <c r="AKX14" i="190"/>
  <c r="AKW14" i="190"/>
  <c r="AKV14" i="190"/>
  <c r="AKU14" i="190"/>
  <c r="AKT14" i="190"/>
  <c r="AKS14" i="190"/>
  <c r="AKR14" i="190"/>
  <c r="AKQ14" i="190"/>
  <c r="AKP14" i="190"/>
  <c r="AKO14" i="190"/>
  <c r="AKN14" i="190"/>
  <c r="AKM14" i="190"/>
  <c r="AKL14" i="190"/>
  <c r="AKK14" i="190"/>
  <c r="AKJ14" i="190"/>
  <c r="AKI14" i="190"/>
  <c r="AKH14" i="190"/>
  <c r="AKG14" i="190"/>
  <c r="AKF14" i="190"/>
  <c r="AKE14" i="190"/>
  <c r="AKD14" i="190"/>
  <c r="AKC14" i="190"/>
  <c r="AKB14" i="190"/>
  <c r="AKA14" i="190"/>
  <c r="AJZ14" i="190"/>
  <c r="AJY14" i="190"/>
  <c r="AJX14" i="190"/>
  <c r="AJW14" i="190"/>
  <c r="AJV14" i="190"/>
  <c r="AJU14" i="190"/>
  <c r="AJT14" i="190"/>
  <c r="AJS14" i="190"/>
  <c r="AJR14" i="190"/>
  <c r="AJQ14" i="190"/>
  <c r="AJP14" i="190"/>
  <c r="AJO14" i="190"/>
  <c r="AJN14" i="190"/>
  <c r="AJM14" i="190"/>
  <c r="AJL14" i="190"/>
  <c r="AJK14" i="190"/>
  <c r="AJJ14" i="190"/>
  <c r="AJI14" i="190"/>
  <c r="AJH14" i="190"/>
  <c r="AJG14" i="190"/>
  <c r="AJF14" i="190"/>
  <c r="AJE14" i="190"/>
  <c r="AJD14" i="190"/>
  <c r="AJC14" i="190"/>
  <c r="AJB14" i="190"/>
  <c r="AJA14" i="190"/>
  <c r="AIZ14" i="190"/>
  <c r="AIY14" i="190"/>
  <c r="AIX14" i="190"/>
  <c r="AIW14" i="190"/>
  <c r="AIV14" i="190"/>
  <c r="AIU14" i="190"/>
  <c r="AIT14" i="190"/>
  <c r="AIS14" i="190"/>
  <c r="AIR14" i="190"/>
  <c r="AIQ14" i="190"/>
  <c r="AIP14" i="190"/>
  <c r="AIO14" i="190"/>
  <c r="AIN14" i="190"/>
  <c r="AIM14" i="190"/>
  <c r="AIL14" i="190"/>
  <c r="AIK14" i="190"/>
  <c r="AIJ14" i="190"/>
  <c r="AII14" i="190"/>
  <c r="AIH14" i="190"/>
  <c r="AIG14" i="190"/>
  <c r="AIF14" i="190"/>
  <c r="AIE14" i="190"/>
  <c r="AID14" i="190"/>
  <c r="AIC14" i="190"/>
  <c r="AIB14" i="190"/>
  <c r="AIA14" i="190"/>
  <c r="AHZ14" i="190"/>
  <c r="AHY14" i="190"/>
  <c r="AHX14" i="190"/>
  <c r="AHW14" i="190"/>
  <c r="AHV14" i="190"/>
  <c r="AHU14" i="190"/>
  <c r="AHT14" i="190"/>
  <c r="AHS14" i="190"/>
  <c r="AHR14" i="190"/>
  <c r="AHQ14" i="190"/>
  <c r="AHP14" i="190"/>
  <c r="AHO14" i="190"/>
  <c r="AHN14" i="190"/>
  <c r="AHM14" i="190"/>
  <c r="AHL14" i="190"/>
  <c r="AHK14" i="190"/>
  <c r="AHJ14" i="190"/>
  <c r="AHI14" i="190"/>
  <c r="AHH14" i="190"/>
  <c r="AHG14" i="190"/>
  <c r="AHF14" i="190"/>
  <c r="AHE14" i="190"/>
  <c r="AHD14" i="190"/>
  <c r="AHC14" i="190"/>
  <c r="AHB14" i="190"/>
  <c r="AHA14" i="190"/>
  <c r="AGZ14" i="190"/>
  <c r="AGY14" i="190"/>
  <c r="AGX14" i="190"/>
  <c r="AGW14" i="190"/>
  <c r="AGV14" i="190"/>
  <c r="AGU14" i="190"/>
  <c r="AGT14" i="190"/>
  <c r="AGS14" i="190"/>
  <c r="AGR14" i="190"/>
  <c r="AGQ14" i="190"/>
  <c r="AGP14" i="190"/>
  <c r="AGO14" i="190"/>
  <c r="AGN14" i="190"/>
  <c r="AGM14" i="190"/>
  <c r="AGL14" i="190"/>
  <c r="AGK14" i="190"/>
  <c r="AGJ14" i="190"/>
  <c r="AGI14" i="190"/>
  <c r="AGH14" i="190"/>
  <c r="AGG14" i="190"/>
  <c r="AGF14" i="190"/>
  <c r="AGE14" i="190"/>
  <c r="AGD14" i="190"/>
  <c r="AGC14" i="190"/>
  <c r="AGB14" i="190"/>
  <c r="AGA14" i="190"/>
  <c r="AFZ14" i="190"/>
  <c r="AFY14" i="190"/>
  <c r="AFX14" i="190"/>
  <c r="AFW14" i="190"/>
  <c r="AFV14" i="190"/>
  <c r="AFU14" i="190"/>
  <c r="AFT14" i="190"/>
  <c r="AFS14" i="190"/>
  <c r="AFR14" i="190"/>
  <c r="AFQ14" i="190"/>
  <c r="AFP14" i="190"/>
  <c r="AFO14" i="190"/>
  <c r="AFN14" i="190"/>
  <c r="AFM14" i="190"/>
  <c r="AFL14" i="190"/>
  <c r="AFK14" i="190"/>
  <c r="AFJ14" i="190"/>
  <c r="AFI14" i="190"/>
  <c r="AFH14" i="190"/>
  <c r="AFG14" i="190"/>
  <c r="AFF14" i="190"/>
  <c r="AFE14" i="190"/>
  <c r="AFD14" i="190"/>
  <c r="AFC14" i="190"/>
  <c r="AFB14" i="190"/>
  <c r="AFA14" i="190"/>
  <c r="AEZ14" i="190"/>
  <c r="AEY14" i="190"/>
  <c r="AEX14" i="190"/>
  <c r="AEW14" i="190"/>
  <c r="AEV14" i="190"/>
  <c r="AEU14" i="190"/>
  <c r="AET14" i="190"/>
  <c r="AES14" i="190"/>
  <c r="AER14" i="190"/>
  <c r="AEQ14" i="190"/>
  <c r="AEP14" i="190"/>
  <c r="AEO14" i="190"/>
  <c r="AEN14" i="190"/>
  <c r="AEM14" i="190"/>
  <c r="AEL14" i="190"/>
  <c r="AEK14" i="190"/>
  <c r="AEJ14" i="190"/>
  <c r="AEI14" i="190"/>
  <c r="AEH14" i="190"/>
  <c r="AEG14" i="190"/>
  <c r="AEF14" i="190"/>
  <c r="AEE14" i="190"/>
  <c r="AED14" i="190"/>
  <c r="AEC14" i="190"/>
  <c r="AEB14" i="190"/>
  <c r="AEA14" i="190"/>
  <c r="ADZ14" i="190"/>
  <c r="ADY14" i="190"/>
  <c r="ADX14" i="190"/>
  <c r="ADW14" i="190"/>
  <c r="ADV14" i="190"/>
  <c r="ADU14" i="190"/>
  <c r="ADT14" i="190"/>
  <c r="ADS14" i="190"/>
  <c r="ADR14" i="190"/>
  <c r="ADQ14" i="190"/>
  <c r="ADP14" i="190"/>
  <c r="ADO14" i="190"/>
  <c r="ADN14" i="190"/>
  <c r="ADM14" i="190"/>
  <c r="ADL14" i="190"/>
  <c r="ADK14" i="190"/>
  <c r="ADJ14" i="190"/>
  <c r="ADI14" i="190"/>
  <c r="ADH14" i="190"/>
  <c r="ADG14" i="190"/>
  <c r="ADF14" i="190"/>
  <c r="ADE14" i="190"/>
  <c r="ADD14" i="190"/>
  <c r="ADC14" i="190"/>
  <c r="ADB14" i="190"/>
  <c r="ADA14" i="190"/>
  <c r="ACZ14" i="190"/>
  <c r="ACY14" i="190"/>
  <c r="ACX14" i="190"/>
  <c r="ACW14" i="190"/>
  <c r="ACV14" i="190"/>
  <c r="ACU14" i="190"/>
  <c r="ACT14" i="190"/>
  <c r="ACS14" i="190"/>
  <c r="ACR14" i="190"/>
  <c r="ACQ14" i="190"/>
  <c r="ACP14" i="190"/>
  <c r="ACO14" i="190"/>
  <c r="ACN14" i="190"/>
  <c r="ACM14" i="190"/>
  <c r="ACL14" i="190"/>
  <c r="ACK14" i="190"/>
  <c r="ACJ14" i="190"/>
  <c r="ACI14" i="190"/>
  <c r="ACH14" i="190"/>
  <c r="ACG14" i="190"/>
  <c r="ACF14" i="190"/>
  <c r="ACE14" i="190"/>
  <c r="ACD14" i="190"/>
  <c r="ACC14" i="190"/>
  <c r="ACB14" i="190"/>
  <c r="ACA14" i="190"/>
  <c r="ABZ14" i="190"/>
  <c r="ABY14" i="190"/>
  <c r="ABX14" i="190"/>
  <c r="ABW14" i="190"/>
  <c r="ABV14" i="190"/>
  <c r="ABU14" i="190"/>
  <c r="ABT14" i="190"/>
  <c r="ABS14" i="190"/>
  <c r="ABR14" i="190"/>
  <c r="ABQ14" i="190"/>
  <c r="ABP14" i="190"/>
  <c r="ABO14" i="190"/>
  <c r="ABN14" i="190"/>
  <c r="ABM14" i="190"/>
  <c r="ABL14" i="190"/>
  <c r="ABK14" i="190"/>
  <c r="ABJ14" i="190"/>
  <c r="ABI14" i="190"/>
  <c r="ABH14" i="190"/>
  <c r="ABG14" i="190"/>
  <c r="ABF14" i="190"/>
  <c r="ABE14" i="190"/>
  <c r="ABD14" i="190"/>
  <c r="ABC14" i="190"/>
  <c r="ABB14" i="190"/>
  <c r="ABA14" i="190"/>
  <c r="AAZ14" i="190"/>
  <c r="AAY14" i="190"/>
  <c r="AAX14" i="190"/>
  <c r="AAW14" i="190"/>
  <c r="AAV14" i="190"/>
  <c r="AAU14" i="190"/>
  <c r="AAT14" i="190"/>
  <c r="AAS14" i="190"/>
  <c r="AAR14" i="190"/>
  <c r="AAQ14" i="190"/>
  <c r="AAP14" i="190"/>
  <c r="AAO14" i="190"/>
  <c r="AAN14" i="190"/>
  <c r="AAM14" i="190"/>
  <c r="AAL14" i="190"/>
  <c r="AAK14" i="190"/>
  <c r="AAJ14" i="190"/>
  <c r="AAI14" i="190"/>
  <c r="AAH14" i="190"/>
  <c r="AAG14" i="190"/>
  <c r="AAF14" i="190"/>
  <c r="AAE14" i="190"/>
  <c r="AAD14" i="190"/>
  <c r="AAC14" i="190"/>
  <c r="AAB14" i="190"/>
  <c r="AAA14" i="190"/>
  <c r="ZZ14" i="190"/>
  <c r="ZY14" i="190"/>
  <c r="ZX14" i="190"/>
  <c r="ZW14" i="190"/>
  <c r="ZV14" i="190"/>
  <c r="ZU14" i="190"/>
  <c r="ZT14" i="190"/>
  <c r="ZS14" i="190"/>
  <c r="ZR14" i="190"/>
  <c r="ZQ14" i="190"/>
  <c r="ZP14" i="190"/>
  <c r="ZO14" i="190"/>
  <c r="ZN14" i="190"/>
  <c r="ZM14" i="190"/>
  <c r="ZL14" i="190"/>
  <c r="ZK14" i="190"/>
  <c r="ZJ14" i="190"/>
  <c r="ZI14" i="190"/>
  <c r="ZH14" i="190"/>
  <c r="ZG14" i="190"/>
  <c r="ZF14" i="190"/>
  <c r="ZE14" i="190"/>
  <c r="ZD14" i="190"/>
  <c r="ZC14" i="190"/>
  <c r="ZB14" i="190"/>
  <c r="ZA14" i="190"/>
  <c r="YZ14" i="190"/>
  <c r="YY14" i="190"/>
  <c r="YX14" i="190"/>
  <c r="YW14" i="190"/>
  <c r="YV14" i="190"/>
  <c r="YU14" i="190"/>
  <c r="YT14" i="190"/>
  <c r="YS14" i="190"/>
  <c r="YR14" i="190"/>
  <c r="YQ14" i="190"/>
  <c r="YP14" i="190"/>
  <c r="YO14" i="190"/>
  <c r="YN14" i="190"/>
  <c r="YM14" i="190"/>
  <c r="YL14" i="190"/>
  <c r="YK14" i="190"/>
  <c r="YJ14" i="190"/>
  <c r="YI14" i="190"/>
  <c r="YH14" i="190"/>
  <c r="YG14" i="190"/>
  <c r="YF14" i="190"/>
  <c r="YE14" i="190"/>
  <c r="YD14" i="190"/>
  <c r="YC14" i="190"/>
  <c r="YB14" i="190"/>
  <c r="YA14" i="190"/>
  <c r="XZ14" i="190"/>
  <c r="XY14" i="190"/>
  <c r="XX14" i="190"/>
  <c r="XW14" i="190"/>
  <c r="XV14" i="190"/>
  <c r="XU14" i="190"/>
  <c r="XT14" i="190"/>
  <c r="XS14" i="190"/>
  <c r="XR14" i="190"/>
  <c r="XQ14" i="190"/>
  <c r="XP14" i="190"/>
  <c r="XO14" i="190"/>
  <c r="XN14" i="190"/>
  <c r="XM14" i="190"/>
  <c r="XL14" i="190"/>
  <c r="XK14" i="190"/>
  <c r="XJ14" i="190"/>
  <c r="XI14" i="190"/>
  <c r="XH14" i="190"/>
  <c r="XG14" i="190"/>
  <c r="XF14" i="190"/>
  <c r="XE14" i="190"/>
  <c r="XD14" i="190"/>
  <c r="XC14" i="190"/>
  <c r="XB14" i="190"/>
  <c r="XA14" i="190"/>
  <c r="WZ14" i="190"/>
  <c r="WY14" i="190"/>
  <c r="WX14" i="190"/>
  <c r="WW14" i="190"/>
  <c r="WV14" i="190"/>
  <c r="WU14" i="190"/>
  <c r="WT14" i="190"/>
  <c r="WS14" i="190"/>
  <c r="WR14" i="190"/>
  <c r="WQ14" i="190"/>
  <c r="WP14" i="190"/>
  <c r="WO14" i="190"/>
  <c r="WN14" i="190"/>
  <c r="WM14" i="190"/>
  <c r="WL14" i="190"/>
  <c r="WK14" i="190"/>
  <c r="WJ14" i="190"/>
  <c r="WI14" i="190"/>
  <c r="WH14" i="190"/>
  <c r="WG14" i="190"/>
  <c r="WF14" i="190"/>
  <c r="WE14" i="190"/>
  <c r="WD14" i="190"/>
  <c r="WC14" i="190"/>
  <c r="WB14" i="190"/>
  <c r="WA14" i="190"/>
  <c r="VZ14" i="190"/>
  <c r="VY14" i="190"/>
  <c r="VX14" i="190"/>
  <c r="VW14" i="190"/>
  <c r="VV14" i="190"/>
  <c r="VU14" i="190"/>
  <c r="VT14" i="190"/>
  <c r="VS14" i="190"/>
  <c r="VR14" i="190"/>
  <c r="VQ14" i="190"/>
  <c r="VP14" i="190"/>
  <c r="VO14" i="190"/>
  <c r="VN14" i="190"/>
  <c r="VM14" i="190"/>
  <c r="VL14" i="190"/>
  <c r="VK14" i="190"/>
  <c r="VJ14" i="190"/>
  <c r="VI14" i="190"/>
  <c r="VH14" i="190"/>
  <c r="VG14" i="190"/>
  <c r="VF14" i="190"/>
  <c r="VE14" i="190"/>
  <c r="VD14" i="190"/>
  <c r="VC14" i="190"/>
  <c r="VB14" i="190"/>
  <c r="VA14" i="190"/>
  <c r="UZ14" i="190"/>
  <c r="UY14" i="190"/>
  <c r="UX14" i="190"/>
  <c r="UW14" i="190"/>
  <c r="UV14" i="190"/>
  <c r="UU14" i="190"/>
  <c r="UT14" i="190"/>
  <c r="US14" i="190"/>
  <c r="UR14" i="190"/>
  <c r="UQ14" i="190"/>
  <c r="UP14" i="190"/>
  <c r="UO14" i="190"/>
  <c r="UN14" i="190"/>
  <c r="UM14" i="190"/>
  <c r="UL14" i="190"/>
  <c r="UK14" i="190"/>
  <c r="UJ14" i="190"/>
  <c r="UI14" i="190"/>
  <c r="UH14" i="190"/>
  <c r="UG14" i="190"/>
  <c r="UF14" i="190"/>
  <c r="UE14" i="190"/>
  <c r="UD14" i="190"/>
  <c r="UC14" i="190"/>
  <c r="UB14" i="190"/>
  <c r="UA14" i="190"/>
  <c r="TZ14" i="190"/>
  <c r="ATB13" i="190"/>
  <c r="ATA13" i="190"/>
  <c r="ASZ13" i="190"/>
  <c r="ASY13" i="190"/>
  <c r="ASX13" i="190"/>
  <c r="ASW13" i="190"/>
  <c r="ASV13" i="190"/>
  <c r="ASU13" i="190"/>
  <c r="AST13" i="190"/>
  <c r="ASS13" i="190"/>
  <c r="ASR13" i="190"/>
  <c r="ASQ13" i="190"/>
  <c r="ASP13" i="190"/>
  <c r="ASO13" i="190"/>
  <c r="ASN13" i="190"/>
  <c r="ASM13" i="190"/>
  <c r="ASL13" i="190"/>
  <c r="ASK13" i="190"/>
  <c r="ASJ13" i="190"/>
  <c r="ASI13" i="190"/>
  <c r="ASH13" i="190"/>
  <c r="ASG13" i="190"/>
  <c r="ASF13" i="190"/>
  <c r="ASE13" i="190"/>
  <c r="ASD13" i="190"/>
  <c r="ASC13" i="190"/>
  <c r="ASB13" i="190"/>
  <c r="ASA13" i="190"/>
  <c r="ARZ13" i="190"/>
  <c r="ARY13" i="190"/>
  <c r="ARX13" i="190"/>
  <c r="ARW13" i="190"/>
  <c r="ARV13" i="190"/>
  <c r="ARU13" i="190"/>
  <c r="ART13" i="190"/>
  <c r="ARS13" i="190"/>
  <c r="ARR13" i="190"/>
  <c r="ARQ13" i="190"/>
  <c r="ARP13" i="190"/>
  <c r="ARO13" i="190"/>
  <c r="ARN13" i="190"/>
  <c r="ARM13" i="190"/>
  <c r="ARL13" i="190"/>
  <c r="ARK13" i="190"/>
  <c r="ARJ13" i="190"/>
  <c r="ARI13" i="190"/>
  <c r="ARH13" i="190"/>
  <c r="ARG13" i="190"/>
  <c r="ARF13" i="190"/>
  <c r="ARE13" i="190"/>
  <c r="ARD13" i="190"/>
  <c r="ARC13" i="190"/>
  <c r="ARB13" i="190"/>
  <c r="ARA13" i="190"/>
  <c r="AQZ13" i="190"/>
  <c r="AQY13" i="190"/>
  <c r="AQX13" i="190"/>
  <c r="AQW13" i="190"/>
  <c r="AQV13" i="190"/>
  <c r="AQU13" i="190"/>
  <c r="AQT13" i="190"/>
  <c r="AQS13" i="190"/>
  <c r="AQR13" i="190"/>
  <c r="AQQ13" i="190"/>
  <c r="AQP13" i="190"/>
  <c r="AQO13" i="190"/>
  <c r="AQN13" i="190"/>
  <c r="AQM13" i="190"/>
  <c r="AQL13" i="190"/>
  <c r="AQK13" i="190"/>
  <c r="AQJ13" i="190"/>
  <c r="AQI13" i="190"/>
  <c r="AQH13" i="190"/>
  <c r="AQG13" i="190"/>
  <c r="AQF13" i="190"/>
  <c r="AQE13" i="190"/>
  <c r="AQD13" i="190"/>
  <c r="AQC13" i="190"/>
  <c r="AQB13" i="190"/>
  <c r="AQA13" i="190"/>
  <c r="APZ13" i="190"/>
  <c r="APY13" i="190"/>
  <c r="APX13" i="190"/>
  <c r="APW13" i="190"/>
  <c r="APV13" i="190"/>
  <c r="APU13" i="190"/>
  <c r="APT13" i="190"/>
  <c r="APS13" i="190"/>
  <c r="APR13" i="190"/>
  <c r="APQ13" i="190"/>
  <c r="APP13" i="190"/>
  <c r="APO13" i="190"/>
  <c r="APN13" i="190"/>
  <c r="APM13" i="190"/>
  <c r="APL13" i="190"/>
  <c r="APK13" i="190"/>
  <c r="APJ13" i="190"/>
  <c r="API13" i="190"/>
  <c r="APH13" i="190"/>
  <c r="APG13" i="190"/>
  <c r="APF13" i="190"/>
  <c r="APE13" i="190"/>
  <c r="APD13" i="190"/>
  <c r="APC13" i="190"/>
  <c r="APB13" i="190"/>
  <c r="APA13" i="190"/>
  <c r="AOZ13" i="190"/>
  <c r="AOY13" i="190"/>
  <c r="AOX13" i="190"/>
  <c r="AOW13" i="190"/>
  <c r="AOV13" i="190"/>
  <c r="AOU13" i="190"/>
  <c r="AOT13" i="190"/>
  <c r="AOS13" i="190"/>
  <c r="AOR13" i="190"/>
  <c r="AOQ13" i="190"/>
  <c r="AOP13" i="190"/>
  <c r="AOO13" i="190"/>
  <c r="AON13" i="190"/>
  <c r="AOM13" i="190"/>
  <c r="AOL13" i="190"/>
  <c r="AOK13" i="190"/>
  <c r="AOJ13" i="190"/>
  <c r="AOI13" i="190"/>
  <c r="AOH13" i="190"/>
  <c r="AOG13" i="190"/>
  <c r="AOF13" i="190"/>
  <c r="AOE13" i="190"/>
  <c r="AOD13" i="190"/>
  <c r="AOC13" i="190"/>
  <c r="AOB13" i="190"/>
  <c r="AOA13" i="190"/>
  <c r="ANZ13" i="190"/>
  <c r="ANY13" i="190"/>
  <c r="ANX13" i="190"/>
  <c r="ANW13" i="190"/>
  <c r="ANV13" i="190"/>
  <c r="ANU13" i="190"/>
  <c r="ANT13" i="190"/>
  <c r="ANS13" i="190"/>
  <c r="ANR13" i="190"/>
  <c r="ANQ13" i="190"/>
  <c r="ANP13" i="190"/>
  <c r="ANO13" i="190"/>
  <c r="ANN13" i="190"/>
  <c r="ANM13" i="190"/>
  <c r="ANL13" i="190"/>
  <c r="ANK13" i="190"/>
  <c r="ANJ13" i="190"/>
  <c r="ANI13" i="190"/>
  <c r="ANH13" i="190"/>
  <c r="ANG13" i="190"/>
  <c r="ANF13" i="190"/>
  <c r="ANE13" i="190"/>
  <c r="AND13" i="190"/>
  <c r="ANC13" i="190"/>
  <c r="ANB13" i="190"/>
  <c r="ANA13" i="190"/>
  <c r="AMZ13" i="190"/>
  <c r="AMY13" i="190"/>
  <c r="AMX13" i="190"/>
  <c r="AMW13" i="190"/>
  <c r="AMV13" i="190"/>
  <c r="AMU13" i="190"/>
  <c r="AMT13" i="190"/>
  <c r="AMS13" i="190"/>
  <c r="AMR13" i="190"/>
  <c r="AMQ13" i="190"/>
  <c r="AMP13" i="190"/>
  <c r="AMO13" i="190"/>
  <c r="AMN13" i="190"/>
  <c r="AMM13" i="190"/>
  <c r="AML13" i="190"/>
  <c r="AMK13" i="190"/>
  <c r="AMJ13" i="190"/>
  <c r="AMI13" i="190"/>
  <c r="AMH13" i="190"/>
  <c r="AMG13" i="190"/>
  <c r="AMF13" i="190"/>
  <c r="AME13" i="190"/>
  <c r="AMD13" i="190"/>
  <c r="AMC13" i="190"/>
  <c r="AMB13" i="190"/>
  <c r="AMA13" i="190"/>
  <c r="ALZ13" i="190"/>
  <c r="ALY13" i="190"/>
  <c r="ALX13" i="190"/>
  <c r="ALW13" i="190"/>
  <c r="ALV13" i="190"/>
  <c r="ALU13" i="190"/>
  <c r="ALT13" i="190"/>
  <c r="ALS13" i="190"/>
  <c r="ALR13" i="190"/>
  <c r="ALQ13" i="190"/>
  <c r="ALP13" i="190"/>
  <c r="ALO13" i="190"/>
  <c r="ALN13" i="190"/>
  <c r="ALM13" i="190"/>
  <c r="ALL13" i="190"/>
  <c r="ALK13" i="190"/>
  <c r="ALJ13" i="190"/>
  <c r="ALI13" i="190"/>
  <c r="ALH13" i="190"/>
  <c r="ALG13" i="190"/>
  <c r="ALF13" i="190"/>
  <c r="ALE13" i="190"/>
  <c r="ALD13" i="190"/>
  <c r="ALC13" i="190"/>
  <c r="ALB13" i="190"/>
  <c r="ALA13" i="190"/>
  <c r="AKZ13" i="190"/>
  <c r="AKY13" i="190"/>
  <c r="AKX13" i="190"/>
  <c r="AKW13" i="190"/>
  <c r="AKV13" i="190"/>
  <c r="AKU13" i="190"/>
  <c r="AKT13" i="190"/>
  <c r="AKS13" i="190"/>
  <c r="AKR13" i="190"/>
  <c r="AKQ13" i="190"/>
  <c r="AKP13" i="190"/>
  <c r="AKO13" i="190"/>
  <c r="AKN13" i="190"/>
  <c r="AKM13" i="190"/>
  <c r="AKL13" i="190"/>
  <c r="AKK13" i="190"/>
  <c r="AKJ13" i="190"/>
  <c r="AKI13" i="190"/>
  <c r="AKH13" i="190"/>
  <c r="AKG13" i="190"/>
  <c r="AKF13" i="190"/>
  <c r="AKE13" i="190"/>
  <c r="AKD13" i="190"/>
  <c r="AKC13" i="190"/>
  <c r="AKB13" i="190"/>
  <c r="AKA13" i="190"/>
  <c r="AJZ13" i="190"/>
  <c r="AJY13" i="190"/>
  <c r="AJX13" i="190"/>
  <c r="AJW13" i="190"/>
  <c r="AJV13" i="190"/>
  <c r="AJU13" i="190"/>
  <c r="AJT13" i="190"/>
  <c r="AJS13" i="190"/>
  <c r="AJR13" i="190"/>
  <c r="AJQ13" i="190"/>
  <c r="AJP13" i="190"/>
  <c r="AJO13" i="190"/>
  <c r="AJN13" i="190"/>
  <c r="AJM13" i="190"/>
  <c r="AJL13" i="190"/>
  <c r="AJK13" i="190"/>
  <c r="AJJ13" i="190"/>
  <c r="AJI13" i="190"/>
  <c r="AJH13" i="190"/>
  <c r="AJG13" i="190"/>
  <c r="AJF13" i="190"/>
  <c r="AJE13" i="190"/>
  <c r="AJD13" i="190"/>
  <c r="AJC13" i="190"/>
  <c r="AJB13" i="190"/>
  <c r="AJA13" i="190"/>
  <c r="AIZ13" i="190"/>
  <c r="AIY13" i="190"/>
  <c r="AIX13" i="190"/>
  <c r="AIW13" i="190"/>
  <c r="AIV13" i="190"/>
  <c r="AIU13" i="190"/>
  <c r="AIT13" i="190"/>
  <c r="AIS13" i="190"/>
  <c r="AIR13" i="190"/>
  <c r="AIQ13" i="190"/>
  <c r="AIP13" i="190"/>
  <c r="AIO13" i="190"/>
  <c r="AIN13" i="190"/>
  <c r="AIM13" i="190"/>
  <c r="AIL13" i="190"/>
  <c r="AIK13" i="190"/>
  <c r="AIJ13" i="190"/>
  <c r="AII13" i="190"/>
  <c r="AIH13" i="190"/>
  <c r="AIG13" i="190"/>
  <c r="AIF13" i="190"/>
  <c r="AIE13" i="190"/>
  <c r="AID13" i="190"/>
  <c r="AIC13" i="190"/>
  <c r="AIB13" i="190"/>
  <c r="AIA13" i="190"/>
  <c r="AHZ13" i="190"/>
  <c r="AHY13" i="190"/>
  <c r="AHX13" i="190"/>
  <c r="AHW13" i="190"/>
  <c r="AHV13" i="190"/>
  <c r="AHU13" i="190"/>
  <c r="AHT13" i="190"/>
  <c r="AHS13" i="190"/>
  <c r="AHR13" i="190"/>
  <c r="AHQ13" i="190"/>
  <c r="AHP13" i="190"/>
  <c r="AHO13" i="190"/>
  <c r="AHN13" i="190"/>
  <c r="AHM13" i="190"/>
  <c r="AHL13" i="190"/>
  <c r="AHK13" i="190"/>
  <c r="AHJ13" i="190"/>
  <c r="AHI13" i="190"/>
  <c r="AHH13" i="190"/>
  <c r="AHG13" i="190"/>
  <c r="AHF13" i="190"/>
  <c r="AHE13" i="190"/>
  <c r="AHD13" i="190"/>
  <c r="AHC13" i="190"/>
  <c r="AHB13" i="190"/>
  <c r="AHA13" i="190"/>
  <c r="AGZ13" i="190"/>
  <c r="AGY13" i="190"/>
  <c r="AGX13" i="190"/>
  <c r="AGW13" i="190"/>
  <c r="AGV13" i="190"/>
  <c r="AGU13" i="190"/>
  <c r="AGT13" i="190"/>
  <c r="AGS13" i="190"/>
  <c r="AGR13" i="190"/>
  <c r="AGQ13" i="190"/>
  <c r="AGP13" i="190"/>
  <c r="AGO13" i="190"/>
  <c r="AGN13" i="190"/>
  <c r="AGM13" i="190"/>
  <c r="AGL13" i="190"/>
  <c r="AGK13" i="190"/>
  <c r="AGJ13" i="190"/>
  <c r="AGI13" i="190"/>
  <c r="AGH13" i="190"/>
  <c r="AGG13" i="190"/>
  <c r="AGF13" i="190"/>
  <c r="AGE13" i="190"/>
  <c r="AGD13" i="190"/>
  <c r="AGC13" i="190"/>
  <c r="AGB13" i="190"/>
  <c r="AGA13" i="190"/>
  <c r="AFZ13" i="190"/>
  <c r="AFY13" i="190"/>
  <c r="AFX13" i="190"/>
  <c r="AFW13" i="190"/>
  <c r="AFV13" i="190"/>
  <c r="AFU13" i="190"/>
  <c r="AFT13" i="190"/>
  <c r="AFS13" i="190"/>
  <c r="AFR13" i="190"/>
  <c r="AFQ13" i="190"/>
  <c r="AFP13" i="190"/>
  <c r="AFO13" i="190"/>
  <c r="AFN13" i="190"/>
  <c r="AFM13" i="190"/>
  <c r="AFL13" i="190"/>
  <c r="AFK13" i="190"/>
  <c r="AFJ13" i="190"/>
  <c r="AFI13" i="190"/>
  <c r="AFH13" i="190"/>
  <c r="AFG13" i="190"/>
  <c r="AFF13" i="190"/>
  <c r="AFE13" i="190"/>
  <c r="AFD13" i="190"/>
  <c r="AFC13" i="190"/>
  <c r="AFB13" i="190"/>
  <c r="AFA13" i="190"/>
  <c r="AEZ13" i="190"/>
  <c r="AEY13" i="190"/>
  <c r="AEX13" i="190"/>
  <c r="AEW13" i="190"/>
  <c r="AEV13" i="190"/>
  <c r="AEU13" i="190"/>
  <c r="AET13" i="190"/>
  <c r="AES13" i="190"/>
  <c r="AER13" i="190"/>
  <c r="AEQ13" i="190"/>
  <c r="AEP13" i="190"/>
  <c r="AEO13" i="190"/>
  <c r="AEN13" i="190"/>
  <c r="AEM13" i="190"/>
  <c r="AEL13" i="190"/>
  <c r="AEK13" i="190"/>
  <c r="AEJ13" i="190"/>
  <c r="AEI13" i="190"/>
  <c r="AEH13" i="190"/>
  <c r="AEG13" i="190"/>
  <c r="AEF13" i="190"/>
  <c r="AEE13" i="190"/>
  <c r="AED13" i="190"/>
  <c r="AEC13" i="190"/>
  <c r="AEB13" i="190"/>
  <c r="AEA13" i="190"/>
  <c r="ADZ13" i="190"/>
  <c r="ADY13" i="190"/>
  <c r="ADX13" i="190"/>
  <c r="ADW13" i="190"/>
  <c r="ADV13" i="190"/>
  <c r="ADU13" i="190"/>
  <c r="ADT13" i="190"/>
  <c r="ADS13" i="190"/>
  <c r="ADR13" i="190"/>
  <c r="ADQ13" i="190"/>
  <c r="ADP13" i="190"/>
  <c r="ADO13" i="190"/>
  <c r="ADN13" i="190"/>
  <c r="ADM13" i="190"/>
  <c r="ADL13" i="190"/>
  <c r="ADK13" i="190"/>
  <c r="ADJ13" i="190"/>
  <c r="ADI13" i="190"/>
  <c r="ADH13" i="190"/>
  <c r="ADG13" i="190"/>
  <c r="ADF13" i="190"/>
  <c r="ADE13" i="190"/>
  <c r="ADD13" i="190"/>
  <c r="ADC13" i="190"/>
  <c r="ADB13" i="190"/>
  <c r="ADA13" i="190"/>
  <c r="ACZ13" i="190"/>
  <c r="ACY13" i="190"/>
  <c r="ACX13" i="190"/>
  <c r="ACW13" i="190"/>
  <c r="ACV13" i="190"/>
  <c r="ACU13" i="190"/>
  <c r="ACT13" i="190"/>
  <c r="ACS13" i="190"/>
  <c r="ACR13" i="190"/>
  <c r="ACQ13" i="190"/>
  <c r="ACP13" i="190"/>
  <c r="ACO13" i="190"/>
  <c r="ACN13" i="190"/>
  <c r="ACM13" i="190"/>
  <c r="ACL13" i="190"/>
  <c r="ACK13" i="190"/>
  <c r="ACJ13" i="190"/>
  <c r="ACI13" i="190"/>
  <c r="ACH13" i="190"/>
  <c r="ACG13" i="190"/>
  <c r="ACF13" i="190"/>
  <c r="ACE13" i="190"/>
  <c r="ACD13" i="190"/>
  <c r="ACC13" i="190"/>
  <c r="ACB13" i="190"/>
  <c r="ACA13" i="190"/>
  <c r="ABZ13" i="190"/>
  <c r="ABY13" i="190"/>
  <c r="ABX13" i="190"/>
  <c r="ABW13" i="190"/>
  <c r="ABV13" i="190"/>
  <c r="ABU13" i="190"/>
  <c r="ABT13" i="190"/>
  <c r="ABS13" i="190"/>
  <c r="ABR13" i="190"/>
  <c r="ABQ13" i="190"/>
  <c r="ABP13" i="190"/>
  <c r="ABO13" i="190"/>
  <c r="ABN13" i="190"/>
  <c r="ABM13" i="190"/>
  <c r="ABL13" i="190"/>
  <c r="ABK13" i="190"/>
  <c r="ABJ13" i="190"/>
  <c r="ABI13" i="190"/>
  <c r="ABH13" i="190"/>
  <c r="ABG13" i="190"/>
  <c r="ABF13" i="190"/>
  <c r="ABE13" i="190"/>
  <c r="ABD13" i="190"/>
  <c r="ABC13" i="190"/>
  <c r="ABB13" i="190"/>
  <c r="ABA13" i="190"/>
  <c r="AAZ13" i="190"/>
  <c r="AAY13" i="190"/>
  <c r="AAX13" i="190"/>
  <c r="AAW13" i="190"/>
  <c r="AAV13" i="190"/>
  <c r="AAU13" i="190"/>
  <c r="AAT13" i="190"/>
  <c r="AAS13" i="190"/>
  <c r="AAR13" i="190"/>
  <c r="AAQ13" i="190"/>
  <c r="AAP13" i="190"/>
  <c r="AAO13" i="190"/>
  <c r="AAN13" i="190"/>
  <c r="AAM13" i="190"/>
  <c r="AAL13" i="190"/>
  <c r="AAK13" i="190"/>
  <c r="AAJ13" i="190"/>
  <c r="AAI13" i="190"/>
  <c r="AAH13" i="190"/>
  <c r="AAG13" i="190"/>
  <c r="AAF13" i="190"/>
  <c r="AAE13" i="190"/>
  <c r="AAD13" i="190"/>
  <c r="AAC13" i="190"/>
  <c r="AAB13" i="190"/>
  <c r="AAA13" i="190"/>
  <c r="ZZ13" i="190"/>
  <c r="ZY13" i="190"/>
  <c r="ZX13" i="190"/>
  <c r="ZW13" i="190"/>
  <c r="ZV13" i="190"/>
  <c r="ZU13" i="190"/>
  <c r="ZT13" i="190"/>
  <c r="ZS13" i="190"/>
  <c r="ZR13" i="190"/>
  <c r="ZQ13" i="190"/>
  <c r="ZP13" i="190"/>
  <c r="ZO13" i="190"/>
  <c r="ZN13" i="190"/>
  <c r="ZM13" i="190"/>
  <c r="ZL13" i="190"/>
  <c r="ZK13" i="190"/>
  <c r="ZJ13" i="190"/>
  <c r="ZI13" i="190"/>
  <c r="ZH13" i="190"/>
  <c r="ZG13" i="190"/>
  <c r="ZF13" i="190"/>
  <c r="ZE13" i="190"/>
  <c r="ZD13" i="190"/>
  <c r="ZC13" i="190"/>
  <c r="ZB13" i="190"/>
  <c r="ZA13" i="190"/>
  <c r="YZ13" i="190"/>
  <c r="YY13" i="190"/>
  <c r="YX13" i="190"/>
  <c r="YW13" i="190"/>
  <c r="YV13" i="190"/>
  <c r="YU13" i="190"/>
  <c r="YT13" i="190"/>
  <c r="YS13" i="190"/>
  <c r="YR13" i="190"/>
  <c r="YQ13" i="190"/>
  <c r="YP13" i="190"/>
  <c r="YO13" i="190"/>
  <c r="YN13" i="190"/>
  <c r="YM13" i="190"/>
  <c r="YL13" i="190"/>
  <c r="YK13" i="190"/>
  <c r="YJ13" i="190"/>
  <c r="YI13" i="190"/>
  <c r="YH13" i="190"/>
  <c r="YG13" i="190"/>
  <c r="YF13" i="190"/>
  <c r="YE13" i="190"/>
  <c r="YD13" i="190"/>
  <c r="YC13" i="190"/>
  <c r="YB13" i="190"/>
  <c r="YA13" i="190"/>
  <c r="XZ13" i="190"/>
  <c r="XY13" i="190"/>
  <c r="XX13" i="190"/>
  <c r="XW13" i="190"/>
  <c r="XV13" i="190"/>
  <c r="XU13" i="190"/>
  <c r="XT13" i="190"/>
  <c r="XS13" i="190"/>
  <c r="XR13" i="190"/>
  <c r="XQ13" i="190"/>
  <c r="XP13" i="190"/>
  <c r="XO13" i="190"/>
  <c r="XN13" i="190"/>
  <c r="XM13" i="190"/>
  <c r="XL13" i="190"/>
  <c r="XK13" i="190"/>
  <c r="XJ13" i="190"/>
  <c r="XI13" i="190"/>
  <c r="XH13" i="190"/>
  <c r="XG13" i="190"/>
  <c r="XF13" i="190"/>
  <c r="XE13" i="190"/>
  <c r="XD13" i="190"/>
  <c r="XC13" i="190"/>
  <c r="XB13" i="190"/>
  <c r="XA13" i="190"/>
  <c r="WZ13" i="190"/>
  <c r="WY13" i="190"/>
  <c r="WX13" i="190"/>
  <c r="WW13" i="190"/>
  <c r="WV13" i="190"/>
  <c r="WU13" i="190"/>
  <c r="WT13" i="190"/>
  <c r="WS13" i="190"/>
  <c r="WR13" i="190"/>
  <c r="WQ13" i="190"/>
  <c r="WP13" i="190"/>
  <c r="WO13" i="190"/>
  <c r="WN13" i="190"/>
  <c r="WM13" i="190"/>
  <c r="WL13" i="190"/>
  <c r="WK13" i="190"/>
  <c r="WJ13" i="190"/>
  <c r="WI13" i="190"/>
  <c r="WH13" i="190"/>
  <c r="WG13" i="190"/>
  <c r="WF13" i="190"/>
  <c r="WE13" i="190"/>
  <c r="WD13" i="190"/>
  <c r="WC13" i="190"/>
  <c r="WB13" i="190"/>
  <c r="WA13" i="190"/>
  <c r="VZ13" i="190"/>
  <c r="VY13" i="190"/>
  <c r="VX13" i="190"/>
  <c r="VW13" i="190"/>
  <c r="VV13" i="190"/>
  <c r="VU13" i="190"/>
  <c r="VT13" i="190"/>
  <c r="VS13" i="190"/>
  <c r="VR13" i="190"/>
  <c r="VQ13" i="190"/>
  <c r="VP13" i="190"/>
  <c r="VO13" i="190"/>
  <c r="VN13" i="190"/>
  <c r="VM13" i="190"/>
  <c r="VL13" i="190"/>
  <c r="VK13" i="190"/>
  <c r="VJ13" i="190"/>
  <c r="VI13" i="190"/>
  <c r="VH13" i="190"/>
  <c r="VG13" i="190"/>
  <c r="VF13" i="190"/>
  <c r="VE13" i="190"/>
  <c r="VD13" i="190"/>
  <c r="VC13" i="190"/>
  <c r="VB13" i="190"/>
  <c r="VA13" i="190"/>
  <c r="UZ13" i="190"/>
  <c r="UY13" i="190"/>
  <c r="UX13" i="190"/>
  <c r="UW13" i="190"/>
  <c r="UV13" i="190"/>
  <c r="UU13" i="190"/>
  <c r="UT13" i="190"/>
  <c r="US13" i="190"/>
  <c r="UR13" i="190"/>
  <c r="UQ13" i="190"/>
  <c r="UP13" i="190"/>
  <c r="UO13" i="190"/>
  <c r="UN13" i="190"/>
  <c r="UM13" i="190"/>
  <c r="UL13" i="190"/>
  <c r="UK13" i="190"/>
  <c r="UJ13" i="190"/>
  <c r="UI13" i="190"/>
  <c r="UH13" i="190"/>
  <c r="UG13" i="190"/>
  <c r="UF13" i="190"/>
  <c r="UE13" i="190"/>
  <c r="UD13" i="190"/>
  <c r="UC13" i="190"/>
  <c r="UB13" i="190"/>
  <c r="UA13" i="190"/>
  <c r="TZ13" i="190"/>
  <c r="ATB12" i="190"/>
  <c r="ATA12" i="190"/>
  <c r="ASZ12" i="190"/>
  <c r="ASY12" i="190"/>
  <c r="ASX12" i="190"/>
  <c r="ASW12" i="190"/>
  <c r="ASV12" i="190"/>
  <c r="ASU12" i="190"/>
  <c r="AST12" i="190"/>
  <c r="ASS12" i="190"/>
  <c r="ASR12" i="190"/>
  <c r="ASQ12" i="190"/>
  <c r="ASP12" i="190"/>
  <c r="ASO12" i="190"/>
  <c r="ASN12" i="190"/>
  <c r="ASM12" i="190"/>
  <c r="ASL12" i="190"/>
  <c r="ASK12" i="190"/>
  <c r="ASJ12" i="190"/>
  <c r="ASI12" i="190"/>
  <c r="ASH12" i="190"/>
  <c r="ASG12" i="190"/>
  <c r="ASF12" i="190"/>
  <c r="ASE12" i="190"/>
  <c r="ASD12" i="190"/>
  <c r="ASC12" i="190"/>
  <c r="ASB12" i="190"/>
  <c r="ASA12" i="190"/>
  <c r="ARZ12" i="190"/>
  <c r="ARY12" i="190"/>
  <c r="ARX12" i="190"/>
  <c r="ARW12" i="190"/>
  <c r="ARV12" i="190"/>
  <c r="ARU12" i="190"/>
  <c r="ART12" i="190"/>
  <c r="ARS12" i="190"/>
  <c r="ARR12" i="190"/>
  <c r="ARQ12" i="190"/>
  <c r="ARP12" i="190"/>
  <c r="ARO12" i="190"/>
  <c r="ARN12" i="190"/>
  <c r="ARM12" i="190"/>
  <c r="ARL12" i="190"/>
  <c r="ARK12" i="190"/>
  <c r="ARJ12" i="190"/>
  <c r="ARI12" i="190"/>
  <c r="ARH12" i="190"/>
  <c r="ARG12" i="190"/>
  <c r="ARF12" i="190"/>
  <c r="ARE12" i="190"/>
  <c r="ARD12" i="190"/>
  <c r="ARC12" i="190"/>
  <c r="ARB12" i="190"/>
  <c r="ARA12" i="190"/>
  <c r="AQZ12" i="190"/>
  <c r="AQY12" i="190"/>
  <c r="AQX12" i="190"/>
  <c r="AQW12" i="190"/>
  <c r="AQV12" i="190"/>
  <c r="AQU12" i="190"/>
  <c r="AQT12" i="190"/>
  <c r="AQS12" i="190"/>
  <c r="AQR12" i="190"/>
  <c r="AQQ12" i="190"/>
  <c r="AQP12" i="190"/>
  <c r="AQO12" i="190"/>
  <c r="AQN12" i="190"/>
  <c r="AQM12" i="190"/>
  <c r="AQL12" i="190"/>
  <c r="AQK12" i="190"/>
  <c r="AQJ12" i="190"/>
  <c r="AQI12" i="190"/>
  <c r="AQH12" i="190"/>
  <c r="AQG12" i="190"/>
  <c r="AQF12" i="190"/>
  <c r="AQE12" i="190"/>
  <c r="AQD12" i="190"/>
  <c r="AQC12" i="190"/>
  <c r="AQB12" i="190"/>
  <c r="AQA12" i="190"/>
  <c r="APZ12" i="190"/>
  <c r="APY12" i="190"/>
  <c r="APX12" i="190"/>
  <c r="APW12" i="190"/>
  <c r="APV12" i="190"/>
  <c r="APU12" i="190"/>
  <c r="APT12" i="190"/>
  <c r="APS12" i="190"/>
  <c r="APR12" i="190"/>
  <c r="APQ12" i="190"/>
  <c r="APP12" i="190"/>
  <c r="APO12" i="190"/>
  <c r="APN12" i="190"/>
  <c r="APM12" i="190"/>
  <c r="APL12" i="190"/>
  <c r="APK12" i="190"/>
  <c r="APJ12" i="190"/>
  <c r="API12" i="190"/>
  <c r="APH12" i="190"/>
  <c r="APG12" i="190"/>
  <c r="APF12" i="190"/>
  <c r="APE12" i="190"/>
  <c r="APD12" i="190"/>
  <c r="APC12" i="190"/>
  <c r="APB12" i="190"/>
  <c r="APA12" i="190"/>
  <c r="AOZ12" i="190"/>
  <c r="AOY12" i="190"/>
  <c r="AOX12" i="190"/>
  <c r="AOW12" i="190"/>
  <c r="AOV12" i="190"/>
  <c r="AOU12" i="190"/>
  <c r="AOT12" i="190"/>
  <c r="AOS12" i="190"/>
  <c r="AOR12" i="190"/>
  <c r="AOQ12" i="190"/>
  <c r="AOP12" i="190"/>
  <c r="AOO12" i="190"/>
  <c r="AON12" i="190"/>
  <c r="AOM12" i="190"/>
  <c r="AOL12" i="190"/>
  <c r="AOK12" i="190"/>
  <c r="AOJ12" i="190"/>
  <c r="AOI12" i="190"/>
  <c r="AOH12" i="190"/>
  <c r="AOG12" i="190"/>
  <c r="AOF12" i="190"/>
  <c r="AOE12" i="190"/>
  <c r="AOD12" i="190"/>
  <c r="AOC12" i="190"/>
  <c r="AOB12" i="190"/>
  <c r="AOA12" i="190"/>
  <c r="ANZ12" i="190"/>
  <c r="ANY12" i="190"/>
  <c r="ANX12" i="190"/>
  <c r="ANW12" i="190"/>
  <c r="ANV12" i="190"/>
  <c r="ANU12" i="190"/>
  <c r="ANT12" i="190"/>
  <c r="ANS12" i="190"/>
  <c r="ANR12" i="190"/>
  <c r="ANQ12" i="190"/>
  <c r="ANP12" i="190"/>
  <c r="ANO12" i="190"/>
  <c r="ANN12" i="190"/>
  <c r="ANM12" i="190"/>
  <c r="ANL12" i="190"/>
  <c r="ANK12" i="190"/>
  <c r="ANJ12" i="190"/>
  <c r="ANI12" i="190"/>
  <c r="ANH12" i="190"/>
  <c r="ANG12" i="190"/>
  <c r="ANF12" i="190"/>
  <c r="ANE12" i="190"/>
  <c r="AND12" i="190"/>
  <c r="ANC12" i="190"/>
  <c r="ANB12" i="190"/>
  <c r="ANA12" i="190"/>
  <c r="AMZ12" i="190"/>
  <c r="AMY12" i="190"/>
  <c r="AMX12" i="190"/>
  <c r="AMW12" i="190"/>
  <c r="AMV12" i="190"/>
  <c r="AMU12" i="190"/>
  <c r="AMT12" i="190"/>
  <c r="AMS12" i="190"/>
  <c r="AMR12" i="190"/>
  <c r="AMQ12" i="190"/>
  <c r="AMP12" i="190"/>
  <c r="AMO12" i="190"/>
  <c r="AMN12" i="190"/>
  <c r="AMM12" i="190"/>
  <c r="AML12" i="190"/>
  <c r="AMK12" i="190"/>
  <c r="AMJ12" i="190"/>
  <c r="AMI12" i="190"/>
  <c r="AMH12" i="190"/>
  <c r="AMG12" i="190"/>
  <c r="AMF12" i="190"/>
  <c r="AME12" i="190"/>
  <c r="AMD12" i="190"/>
  <c r="AMC12" i="190"/>
  <c r="AMB12" i="190"/>
  <c r="AMA12" i="190"/>
  <c r="ALZ12" i="190"/>
  <c r="ALY12" i="190"/>
  <c r="ALX12" i="190"/>
  <c r="ALW12" i="190"/>
  <c r="ALV12" i="190"/>
  <c r="ALU12" i="190"/>
  <c r="ALT12" i="190"/>
  <c r="ALS12" i="190"/>
  <c r="ALR12" i="190"/>
  <c r="ALQ12" i="190"/>
  <c r="ALP12" i="190"/>
  <c r="ALO12" i="190"/>
  <c r="ALN12" i="190"/>
  <c r="ALM12" i="190"/>
  <c r="ALL12" i="190"/>
  <c r="ALK12" i="190"/>
  <c r="ALJ12" i="190"/>
  <c r="ALI12" i="190"/>
  <c r="ALH12" i="190"/>
  <c r="ALG12" i="190"/>
  <c r="ALF12" i="190"/>
  <c r="ALE12" i="190"/>
  <c r="ALD12" i="190"/>
  <c r="ALC12" i="190"/>
  <c r="ALB12" i="190"/>
  <c r="ALA12" i="190"/>
  <c r="AKZ12" i="190"/>
  <c r="AKY12" i="190"/>
  <c r="AKX12" i="190"/>
  <c r="AKW12" i="190"/>
  <c r="AKV12" i="190"/>
  <c r="AKU12" i="190"/>
  <c r="AKT12" i="190"/>
  <c r="AKS12" i="190"/>
  <c r="AKR12" i="190"/>
  <c r="AKQ12" i="190"/>
  <c r="AKP12" i="190"/>
  <c r="AKO12" i="190"/>
  <c r="AKN12" i="190"/>
  <c r="AKM12" i="190"/>
  <c r="AKL12" i="190"/>
  <c r="AKK12" i="190"/>
  <c r="AKJ12" i="190"/>
  <c r="AKI12" i="190"/>
  <c r="AKH12" i="190"/>
  <c r="AKG12" i="190"/>
  <c r="AKF12" i="190"/>
  <c r="AKE12" i="190"/>
  <c r="AKD12" i="190"/>
  <c r="AKC12" i="190"/>
  <c r="AKB12" i="190"/>
  <c r="AKA12" i="190"/>
  <c r="AJZ12" i="190"/>
  <c r="AJY12" i="190"/>
  <c r="AJX12" i="190"/>
  <c r="AJW12" i="190"/>
  <c r="AJV12" i="190"/>
  <c r="AJU12" i="190"/>
  <c r="AJT12" i="190"/>
  <c r="AJS12" i="190"/>
  <c r="AJR12" i="190"/>
  <c r="AJQ12" i="190"/>
  <c r="AJP12" i="190"/>
  <c r="AJO12" i="190"/>
  <c r="AJN12" i="190"/>
  <c r="AJM12" i="190"/>
  <c r="AJL12" i="190"/>
  <c r="AJK12" i="190"/>
  <c r="AJJ12" i="190"/>
  <c r="AJI12" i="190"/>
  <c r="AJH12" i="190"/>
  <c r="AJG12" i="190"/>
  <c r="AJF12" i="190"/>
  <c r="AJE12" i="190"/>
  <c r="AJD12" i="190"/>
  <c r="AJC12" i="190"/>
  <c r="AJB12" i="190"/>
  <c r="AJA12" i="190"/>
  <c r="AIZ12" i="190"/>
  <c r="AIY12" i="190"/>
  <c r="AIX12" i="190"/>
  <c r="AIW12" i="190"/>
  <c r="AIV12" i="190"/>
  <c r="AIU12" i="190"/>
  <c r="AIT12" i="190"/>
  <c r="AIS12" i="190"/>
  <c r="AIR12" i="190"/>
  <c r="AIQ12" i="190"/>
  <c r="AIP12" i="190"/>
  <c r="AIO12" i="190"/>
  <c r="AIN12" i="190"/>
  <c r="AIM12" i="190"/>
  <c r="AIL12" i="190"/>
  <c r="AIK12" i="190"/>
  <c r="AIJ12" i="190"/>
  <c r="AII12" i="190"/>
  <c r="AIH12" i="190"/>
  <c r="AIG12" i="190"/>
  <c r="AIF12" i="190"/>
  <c r="AIE12" i="190"/>
  <c r="AID12" i="190"/>
  <c r="AIC12" i="190"/>
  <c r="AIB12" i="190"/>
  <c r="AIA12" i="190"/>
  <c r="AHZ12" i="190"/>
  <c r="AHY12" i="190"/>
  <c r="AHX12" i="190"/>
  <c r="AHW12" i="190"/>
  <c r="AHV12" i="190"/>
  <c r="AHU12" i="190"/>
  <c r="AHT12" i="190"/>
  <c r="AHS12" i="190"/>
  <c r="AHR12" i="190"/>
  <c r="AHQ12" i="190"/>
  <c r="AHP12" i="190"/>
  <c r="AHO12" i="190"/>
  <c r="AHN12" i="190"/>
  <c r="AHM12" i="190"/>
  <c r="AHL12" i="190"/>
  <c r="AHK12" i="190"/>
  <c r="AHJ12" i="190"/>
  <c r="AHI12" i="190"/>
  <c r="AHH12" i="190"/>
  <c r="AHG12" i="190"/>
  <c r="AHF12" i="190"/>
  <c r="AHE12" i="190"/>
  <c r="AHD12" i="190"/>
  <c r="AHC12" i="190"/>
  <c r="AHB12" i="190"/>
  <c r="AHA12" i="190"/>
  <c r="AGZ12" i="190"/>
  <c r="AGY12" i="190"/>
  <c r="AGX12" i="190"/>
  <c r="AGW12" i="190"/>
  <c r="AGV12" i="190"/>
  <c r="AGU12" i="190"/>
  <c r="AGT12" i="190"/>
  <c r="AGS12" i="190"/>
  <c r="AGR12" i="190"/>
  <c r="AGQ12" i="190"/>
  <c r="AGP12" i="190"/>
  <c r="AGO12" i="190"/>
  <c r="AGN12" i="190"/>
  <c r="AGM12" i="190"/>
  <c r="AGL12" i="190"/>
  <c r="AGK12" i="190"/>
  <c r="AGJ12" i="190"/>
  <c r="AGI12" i="190"/>
  <c r="AGH12" i="190"/>
  <c r="AGG12" i="190"/>
  <c r="AGF12" i="190"/>
  <c r="AGE12" i="190"/>
  <c r="AGD12" i="190"/>
  <c r="AGC12" i="190"/>
  <c r="AGB12" i="190"/>
  <c r="AGA12" i="190"/>
  <c r="AFZ12" i="190"/>
  <c r="AFY12" i="190"/>
  <c r="AFX12" i="190"/>
  <c r="AFW12" i="190"/>
  <c r="AFV12" i="190"/>
  <c r="AFU12" i="190"/>
  <c r="AFT12" i="190"/>
  <c r="AFS12" i="190"/>
  <c r="AFR12" i="190"/>
  <c r="AFQ12" i="190"/>
  <c r="AFP12" i="190"/>
  <c r="AFO12" i="190"/>
  <c r="AFN12" i="190"/>
  <c r="AFM12" i="190"/>
  <c r="AFL12" i="190"/>
  <c r="AFK12" i="190"/>
  <c r="AFJ12" i="190"/>
  <c r="AFI12" i="190"/>
  <c r="AFH12" i="190"/>
  <c r="AFG12" i="190"/>
  <c r="AFF12" i="190"/>
  <c r="AFE12" i="190"/>
  <c r="AFD12" i="190"/>
  <c r="AFC12" i="190"/>
  <c r="AFB12" i="190"/>
  <c r="AFA12" i="190"/>
  <c r="AEZ12" i="190"/>
  <c r="AEY12" i="190"/>
  <c r="AEX12" i="190"/>
  <c r="AEW12" i="190"/>
  <c r="AEV12" i="190"/>
  <c r="AEU12" i="190"/>
  <c r="AET12" i="190"/>
  <c r="AES12" i="190"/>
  <c r="AER12" i="190"/>
  <c r="AEQ12" i="190"/>
  <c r="AEP12" i="190"/>
  <c r="AEO12" i="190"/>
  <c r="AEN12" i="190"/>
  <c r="AEM12" i="190"/>
  <c r="AEL12" i="190"/>
  <c r="AEK12" i="190"/>
  <c r="AEJ12" i="190"/>
  <c r="AEI12" i="190"/>
  <c r="AEH12" i="190"/>
  <c r="AEG12" i="190"/>
  <c r="AEF12" i="190"/>
  <c r="AEE12" i="190"/>
  <c r="AED12" i="190"/>
  <c r="AEC12" i="190"/>
  <c r="AEB12" i="190"/>
  <c r="AEA12" i="190"/>
  <c r="ADZ12" i="190"/>
  <c r="ADY12" i="190"/>
  <c r="ADX12" i="190"/>
  <c r="ADW12" i="190"/>
  <c r="ADV12" i="190"/>
  <c r="ADU12" i="190"/>
  <c r="ADT12" i="190"/>
  <c r="ADS12" i="190"/>
  <c r="ADR12" i="190"/>
  <c r="ADQ12" i="190"/>
  <c r="ADP12" i="190"/>
  <c r="ADO12" i="190"/>
  <c r="ADN12" i="190"/>
  <c r="ADM12" i="190"/>
  <c r="ADL12" i="190"/>
  <c r="ADK12" i="190"/>
  <c r="ADJ12" i="190"/>
  <c r="ADI12" i="190"/>
  <c r="ADH12" i="190"/>
  <c r="ADG12" i="190"/>
  <c r="ADF12" i="190"/>
  <c r="ADE12" i="190"/>
  <c r="ADD12" i="190"/>
  <c r="ADC12" i="190"/>
  <c r="ADB12" i="190"/>
  <c r="ADA12" i="190"/>
  <c r="ACZ12" i="190"/>
  <c r="ACY12" i="190"/>
  <c r="ACX12" i="190"/>
  <c r="ACW12" i="190"/>
  <c r="ACV12" i="190"/>
  <c r="ACU12" i="190"/>
  <c r="ACT12" i="190"/>
  <c r="ACS12" i="190"/>
  <c r="ACR12" i="190"/>
  <c r="ACQ12" i="190"/>
  <c r="ACP12" i="190"/>
  <c r="ACO12" i="190"/>
  <c r="ACN12" i="190"/>
  <c r="ACM12" i="190"/>
  <c r="ACL12" i="190"/>
  <c r="ACK12" i="190"/>
  <c r="ACJ12" i="190"/>
  <c r="ACI12" i="190"/>
  <c r="ACH12" i="190"/>
  <c r="ACG12" i="190"/>
  <c r="ACF12" i="190"/>
  <c r="ACE12" i="190"/>
  <c r="ACD12" i="190"/>
  <c r="ACC12" i="190"/>
  <c r="ACB12" i="190"/>
  <c r="ACA12" i="190"/>
  <c r="ABZ12" i="190"/>
  <c r="ABY12" i="190"/>
  <c r="ABX12" i="190"/>
  <c r="ABW12" i="190"/>
  <c r="ABV12" i="190"/>
  <c r="ABU12" i="190"/>
  <c r="ABT12" i="190"/>
  <c r="ABS12" i="190"/>
  <c r="ABR12" i="190"/>
  <c r="ABQ12" i="190"/>
  <c r="ABP12" i="190"/>
  <c r="ABO12" i="190"/>
  <c r="ABN12" i="190"/>
  <c r="ABM12" i="190"/>
  <c r="ABL12" i="190"/>
  <c r="ABK12" i="190"/>
  <c r="ABJ12" i="190"/>
  <c r="ABI12" i="190"/>
  <c r="ABH12" i="190"/>
  <c r="ABG12" i="190"/>
  <c r="ABF12" i="190"/>
  <c r="ABE12" i="190"/>
  <c r="ABD12" i="190"/>
  <c r="ABC12" i="190"/>
  <c r="ABB12" i="190"/>
  <c r="ABA12" i="190"/>
  <c r="AAZ12" i="190"/>
  <c r="AAY12" i="190"/>
  <c r="AAX12" i="190"/>
  <c r="AAW12" i="190"/>
  <c r="AAV12" i="190"/>
  <c r="AAU12" i="190"/>
  <c r="AAT12" i="190"/>
  <c r="AAS12" i="190"/>
  <c r="AAR12" i="190"/>
  <c r="AAQ12" i="190"/>
  <c r="AAP12" i="190"/>
  <c r="AAO12" i="190"/>
  <c r="AAN12" i="190"/>
  <c r="AAM12" i="190"/>
  <c r="AAL12" i="190"/>
  <c r="AAK12" i="190"/>
  <c r="AAJ12" i="190"/>
  <c r="AAI12" i="190"/>
  <c r="AAH12" i="190"/>
  <c r="AAG12" i="190"/>
  <c r="AAF12" i="190"/>
  <c r="AAE12" i="190"/>
  <c r="AAD12" i="190"/>
  <c r="AAC12" i="190"/>
  <c r="AAB12" i="190"/>
  <c r="AAA12" i="190"/>
  <c r="ZZ12" i="190"/>
  <c r="ZY12" i="190"/>
  <c r="ZX12" i="190"/>
  <c r="ZW12" i="190"/>
  <c r="ZV12" i="190"/>
  <c r="ZU12" i="190"/>
  <c r="ZT12" i="190"/>
  <c r="ZS12" i="190"/>
  <c r="ZR12" i="190"/>
  <c r="ZQ12" i="190"/>
  <c r="ZP12" i="190"/>
  <c r="ZO12" i="190"/>
  <c r="ZN12" i="190"/>
  <c r="ZM12" i="190"/>
  <c r="ZL12" i="190"/>
  <c r="ZK12" i="190"/>
  <c r="ZJ12" i="190"/>
  <c r="ZI12" i="190"/>
  <c r="ZH12" i="190"/>
  <c r="ZG12" i="190"/>
  <c r="ZF12" i="190"/>
  <c r="ZE12" i="190"/>
  <c r="ZD12" i="190"/>
  <c r="ZC12" i="190"/>
  <c r="ZB12" i="190"/>
  <c r="ZA12" i="190"/>
  <c r="YZ12" i="190"/>
  <c r="YY12" i="190"/>
  <c r="YX12" i="190"/>
  <c r="YW12" i="190"/>
  <c r="YV12" i="190"/>
  <c r="YU12" i="190"/>
  <c r="YT12" i="190"/>
  <c r="YS12" i="190"/>
  <c r="YR12" i="190"/>
  <c r="YQ12" i="190"/>
  <c r="YP12" i="190"/>
  <c r="YO12" i="190"/>
  <c r="YN12" i="190"/>
  <c r="YM12" i="190"/>
  <c r="YL12" i="190"/>
  <c r="YK12" i="190"/>
  <c r="YJ12" i="190"/>
  <c r="YI12" i="190"/>
  <c r="YH12" i="190"/>
  <c r="YG12" i="190"/>
  <c r="YF12" i="190"/>
  <c r="YE12" i="190"/>
  <c r="YD12" i="190"/>
  <c r="YC12" i="190"/>
  <c r="YB12" i="190"/>
  <c r="YA12" i="190"/>
  <c r="XZ12" i="190"/>
  <c r="XY12" i="190"/>
  <c r="XX12" i="190"/>
  <c r="XW12" i="190"/>
  <c r="XV12" i="190"/>
  <c r="XU12" i="190"/>
  <c r="XT12" i="190"/>
  <c r="XS12" i="190"/>
  <c r="XR12" i="190"/>
  <c r="XQ12" i="190"/>
  <c r="XP12" i="190"/>
  <c r="XO12" i="190"/>
  <c r="XN12" i="190"/>
  <c r="XM12" i="190"/>
  <c r="XL12" i="190"/>
  <c r="XK12" i="190"/>
  <c r="XJ12" i="190"/>
  <c r="XI12" i="190"/>
  <c r="XH12" i="190"/>
  <c r="XG12" i="190"/>
  <c r="XF12" i="190"/>
  <c r="XE12" i="190"/>
  <c r="XD12" i="190"/>
  <c r="XC12" i="190"/>
  <c r="XB12" i="190"/>
  <c r="XA12" i="190"/>
  <c r="WZ12" i="190"/>
  <c r="WY12" i="190"/>
  <c r="WX12" i="190"/>
  <c r="WW12" i="190"/>
  <c r="WV12" i="190"/>
  <c r="WU12" i="190"/>
  <c r="WT12" i="190"/>
  <c r="WS12" i="190"/>
  <c r="WR12" i="190"/>
  <c r="WQ12" i="190"/>
  <c r="WP12" i="190"/>
  <c r="WO12" i="190"/>
  <c r="WN12" i="190"/>
  <c r="WM12" i="190"/>
  <c r="WL12" i="190"/>
  <c r="WK12" i="190"/>
  <c r="WJ12" i="190"/>
  <c r="WI12" i="190"/>
  <c r="WH12" i="190"/>
  <c r="WG12" i="190"/>
  <c r="WF12" i="190"/>
  <c r="WE12" i="190"/>
  <c r="WD12" i="190"/>
  <c r="WC12" i="190"/>
  <c r="WB12" i="190"/>
  <c r="WA12" i="190"/>
  <c r="VZ12" i="190"/>
  <c r="VY12" i="190"/>
  <c r="VX12" i="190"/>
  <c r="VW12" i="190"/>
  <c r="VV12" i="190"/>
  <c r="VU12" i="190"/>
  <c r="VT12" i="190"/>
  <c r="VS12" i="190"/>
  <c r="VR12" i="190"/>
  <c r="VQ12" i="190"/>
  <c r="VP12" i="190"/>
  <c r="VO12" i="190"/>
  <c r="VN12" i="190"/>
  <c r="VM12" i="190"/>
  <c r="VL12" i="190"/>
  <c r="VK12" i="190"/>
  <c r="VJ12" i="190"/>
  <c r="VI12" i="190"/>
  <c r="VH12" i="190"/>
  <c r="VG12" i="190"/>
  <c r="VF12" i="190"/>
  <c r="VE12" i="190"/>
  <c r="VD12" i="190"/>
  <c r="VC12" i="190"/>
  <c r="VB12" i="190"/>
  <c r="VA12" i="190"/>
  <c r="UZ12" i="190"/>
  <c r="UY12" i="190"/>
  <c r="UX12" i="190"/>
  <c r="UW12" i="190"/>
  <c r="UV12" i="190"/>
  <c r="UU12" i="190"/>
  <c r="UT12" i="190"/>
  <c r="US12" i="190"/>
  <c r="UR12" i="190"/>
  <c r="UQ12" i="190"/>
  <c r="UP12" i="190"/>
  <c r="UO12" i="190"/>
  <c r="UN12" i="190"/>
  <c r="UM12" i="190"/>
  <c r="UL12" i="190"/>
  <c r="UK12" i="190"/>
  <c r="UJ12" i="190"/>
  <c r="UI12" i="190"/>
  <c r="UH12" i="190"/>
  <c r="UG12" i="190"/>
  <c r="UF12" i="190"/>
  <c r="UE12" i="190"/>
  <c r="UD12" i="190"/>
  <c r="UC12" i="190"/>
  <c r="UB12" i="190"/>
  <c r="UA12" i="190"/>
  <c r="TZ12" i="190"/>
  <c r="BMZ7" i="190"/>
  <c r="BMV7" i="190"/>
  <c r="BMR7" i="190"/>
  <c r="BMN7" i="190"/>
  <c r="BMJ7" i="190"/>
  <c r="BMF7" i="190"/>
  <c r="BMB7" i="190"/>
  <c r="BLX7" i="190"/>
  <c r="BLT7" i="190"/>
  <c r="BLP7" i="190"/>
  <c r="BLL7" i="190"/>
  <c r="BLH7" i="190"/>
  <c r="BLD7" i="190"/>
  <c r="BKZ7" i="190"/>
  <c r="BUJ6" i="190"/>
  <c r="BUI6" i="190"/>
  <c r="BUH6" i="190"/>
  <c r="BUG6" i="190"/>
  <c r="BUF6" i="190"/>
  <c r="BUE6" i="190"/>
  <c r="BUD6" i="190"/>
  <c r="BUC6" i="190"/>
  <c r="BUB6" i="190"/>
  <c r="BUA6" i="190"/>
  <c r="BTZ6" i="190"/>
  <c r="BTY6" i="190"/>
  <c r="BTX6" i="190"/>
  <c r="BTW6" i="190"/>
  <c r="BTV6" i="190"/>
  <c r="BTU6" i="190"/>
  <c r="BTT6" i="190"/>
  <c r="BTS6" i="190"/>
  <c r="BTR6" i="190"/>
  <c r="BTQ6" i="190"/>
  <c r="BTP6" i="190"/>
  <c r="BTO6" i="190"/>
  <c r="BTN6" i="190"/>
  <c r="BTM6" i="190"/>
  <c r="BTL6" i="190"/>
  <c r="BTK6" i="190"/>
  <c r="BTJ6" i="190"/>
  <c r="BTI6" i="190"/>
  <c r="BTH6" i="190"/>
  <c r="BTG6" i="190"/>
  <c r="BTF6" i="190"/>
  <c r="BTE6" i="190"/>
  <c r="BTD6" i="190"/>
  <c r="BTC6" i="190"/>
  <c r="BTB6" i="190"/>
  <c r="BTA6" i="190"/>
  <c r="BSZ6" i="190"/>
  <c r="BSY6" i="190"/>
  <c r="BSX6" i="190"/>
  <c r="BSW6" i="190"/>
  <c r="BSV6" i="190"/>
  <c r="BSU6" i="190"/>
  <c r="BST6" i="190"/>
  <c r="BSS6" i="190"/>
  <c r="BSR6" i="190"/>
  <c r="BSQ6" i="190"/>
  <c r="BSP6" i="190"/>
  <c r="BSO6" i="190"/>
  <c r="BSN6" i="190"/>
  <c r="BSM6" i="190"/>
  <c r="BSL6" i="190"/>
  <c r="BSK6" i="190"/>
  <c r="BSJ6" i="190"/>
  <c r="BSI6" i="190"/>
  <c r="BSH6" i="190"/>
  <c r="BSG6" i="190"/>
  <c r="BSF6" i="190"/>
  <c r="BSE6" i="190"/>
  <c r="BSD6" i="190"/>
  <c r="BSC6" i="190"/>
  <c r="BSB6" i="190"/>
  <c r="BSA6" i="190"/>
  <c r="BRZ6" i="190"/>
  <c r="BRY6" i="190"/>
  <c r="BRX6" i="190"/>
  <c r="BRW6" i="190"/>
  <c r="BRV6" i="190"/>
  <c r="BRU6" i="190"/>
  <c r="BRT6" i="190"/>
  <c r="BRS6" i="190"/>
  <c r="BRR6" i="190"/>
  <c r="BRQ6" i="190"/>
  <c r="BRP6" i="190"/>
  <c r="BRO6" i="190"/>
  <c r="BRN6" i="190"/>
  <c r="BRM6" i="190"/>
  <c r="BRL6" i="190"/>
  <c r="BRK6" i="190"/>
  <c r="BRJ6" i="190"/>
  <c r="BRI6" i="190"/>
  <c r="BRH6" i="190"/>
  <c r="BRG6" i="190"/>
  <c r="BRF6" i="190"/>
  <c r="BRE6" i="190"/>
  <c r="BRD6" i="190"/>
  <c r="BRC6" i="190"/>
  <c r="BRB6" i="190"/>
  <c r="BRA6" i="190"/>
  <c r="BQZ6" i="190"/>
  <c r="BQY6" i="190"/>
  <c r="BQX6" i="190"/>
  <c r="BQW6" i="190"/>
  <c r="BQV6" i="190"/>
  <c r="BQU6" i="190"/>
  <c r="BQT6" i="190"/>
  <c r="BQS6" i="190"/>
  <c r="BQR6" i="190"/>
  <c r="BQQ6" i="190"/>
  <c r="BQP6" i="190"/>
  <c r="BQO6" i="190"/>
  <c r="BQN6" i="190"/>
  <c r="BQM6" i="190"/>
  <c r="BQL6" i="190"/>
  <c r="BQK6" i="190"/>
  <c r="BQJ6" i="190"/>
  <c r="BQI6" i="190"/>
  <c r="BQH6" i="190"/>
  <c r="BQG6" i="190"/>
  <c r="BQF6" i="190"/>
  <c r="BQE6" i="190"/>
  <c r="BQD6" i="190"/>
  <c r="BQC6" i="190"/>
  <c r="BQB6" i="190"/>
  <c r="BQA6" i="190"/>
  <c r="BPZ6" i="190"/>
  <c r="BPY6" i="190"/>
  <c r="BPX6" i="190"/>
  <c r="BPW6" i="190"/>
  <c r="BPV6" i="190"/>
  <c r="BPU6" i="190"/>
  <c r="BPT6" i="190"/>
  <c r="BPS6" i="190"/>
  <c r="BPR6" i="190"/>
  <c r="BPQ6" i="190"/>
  <c r="BPP6" i="190"/>
  <c r="BPO6" i="190"/>
  <c r="BPN6" i="190"/>
  <c r="BPM6" i="190"/>
  <c r="BPL6" i="190"/>
  <c r="BPK6" i="190"/>
  <c r="BPJ6" i="190"/>
  <c r="BPI6" i="190"/>
  <c r="BPH6" i="190"/>
  <c r="BPG6" i="190"/>
  <c r="BPF6" i="190"/>
  <c r="BPE6" i="190"/>
  <c r="BPD6" i="190"/>
  <c r="BPC6" i="190"/>
  <c r="BPB6" i="190"/>
  <c r="BPA6" i="190"/>
  <c r="BOZ6" i="190"/>
  <c r="BOY6" i="190"/>
  <c r="BOX6" i="190"/>
  <c r="BOW6" i="190"/>
  <c r="BOV6" i="190"/>
  <c r="BOU6" i="190"/>
  <c r="BOT6" i="190"/>
  <c r="BOS6" i="190"/>
  <c r="BOR6" i="190"/>
  <c r="BOQ6" i="190"/>
  <c r="BOP6" i="190"/>
  <c r="BOO6" i="190"/>
  <c r="BON6" i="190"/>
  <c r="BOM6" i="190"/>
  <c r="BOL6" i="190"/>
  <c r="BOK6" i="190"/>
  <c r="BOJ6" i="190"/>
  <c r="BOI6" i="190"/>
  <c r="BOH6" i="190"/>
  <c r="BOG6" i="190"/>
  <c r="BOF6" i="190"/>
  <c r="BOE6" i="190"/>
  <c r="BOD6" i="190"/>
  <c r="BOC6" i="190"/>
  <c r="BOB6" i="190"/>
  <c r="BOA6" i="190"/>
  <c r="BNZ6" i="190"/>
  <c r="BNY6" i="190"/>
  <c r="BNX6" i="190"/>
  <c r="BNW6" i="190"/>
  <c r="BNV6" i="190"/>
  <c r="BNU6" i="190"/>
  <c r="BNT6" i="190"/>
  <c r="BNS6" i="190"/>
  <c r="BNR6" i="190"/>
  <c r="BNQ6" i="190"/>
  <c r="BNP6" i="190"/>
  <c r="BNO6" i="190"/>
  <c r="BNN6" i="190"/>
  <c r="BNM6" i="190"/>
  <c r="BNL6" i="190"/>
  <c r="BNK6" i="190"/>
  <c r="BNJ6" i="190"/>
  <c r="BNI6" i="190"/>
  <c r="BNH6" i="190"/>
  <c r="BNG6" i="190"/>
  <c r="BNF6" i="190"/>
  <c r="BNE6" i="190"/>
  <c r="BND6" i="190"/>
  <c r="BNC6" i="190"/>
  <c r="BNB6" i="190"/>
  <c r="BNA6" i="190"/>
  <c r="BMZ6" i="190"/>
  <c r="BMY6" i="190"/>
  <c r="BMX6" i="190"/>
  <c r="BMW6" i="190"/>
  <c r="BMV6" i="190"/>
  <c r="BMU6" i="190"/>
  <c r="BMT6" i="190"/>
  <c r="BMS6" i="190"/>
  <c r="BMR6" i="190"/>
  <c r="BMQ6" i="190"/>
  <c r="BMP6" i="190"/>
  <c r="BMO6" i="190"/>
  <c r="BMN6" i="190"/>
  <c r="BMM6" i="190"/>
  <c r="BML6" i="190"/>
  <c r="BMK6" i="190"/>
  <c r="BMJ6" i="190"/>
  <c r="BMI6" i="190"/>
  <c r="BMH6" i="190"/>
  <c r="BMG6" i="190"/>
  <c r="BMF6" i="190"/>
  <c r="BME6" i="190"/>
  <c r="BMD6" i="190"/>
  <c r="BMC6" i="190"/>
  <c r="BMB6" i="190"/>
  <c r="BMA6" i="190"/>
  <c r="BLZ6" i="190"/>
  <c r="BLY6" i="190"/>
  <c r="BLX6" i="190"/>
  <c r="BLW6" i="190"/>
  <c r="BLV6" i="190"/>
  <c r="BLU6" i="190"/>
  <c r="BLT6" i="190"/>
  <c r="BLS6" i="190"/>
  <c r="BLR6" i="190"/>
  <c r="BLQ6" i="190"/>
  <c r="BLP6" i="190"/>
  <c r="BLO6" i="190"/>
  <c r="BLN6" i="190"/>
  <c r="BLM6" i="190"/>
  <c r="BLL6" i="190"/>
  <c r="BLK6" i="190"/>
  <c r="BLJ6" i="190"/>
  <c r="BLI6" i="190"/>
  <c r="BLH6" i="190"/>
  <c r="BLG6" i="190"/>
  <c r="BLF6" i="190"/>
  <c r="BLE6" i="190"/>
  <c r="BLD6" i="190"/>
  <c r="BLC6" i="190"/>
  <c r="BLB6" i="190"/>
  <c r="BLA6" i="190"/>
  <c r="BKZ6" i="190"/>
  <c r="BKY6" i="190"/>
  <c r="BKX6" i="190"/>
  <c r="BKW6" i="190"/>
  <c r="BKV6" i="190"/>
  <c r="BKU6" i="190"/>
  <c r="BKT6" i="190"/>
  <c r="BKS6" i="190"/>
  <c r="BKR6" i="190"/>
  <c r="BKQ6" i="190"/>
  <c r="BKP6" i="190"/>
  <c r="BKO6" i="190"/>
  <c r="BKN6" i="190"/>
  <c r="BKM6" i="190"/>
  <c r="BKL6" i="190"/>
  <c r="BKK6" i="190"/>
  <c r="BKJ6" i="190"/>
  <c r="BKI6" i="190"/>
  <c r="BKH6" i="190"/>
  <c r="BKG6" i="190"/>
  <c r="BKF6" i="190"/>
  <c r="BKE6" i="190"/>
  <c r="BKD6" i="190"/>
  <c r="BKC6" i="190"/>
  <c r="BKB6" i="190"/>
  <c r="BKA6" i="190"/>
  <c r="BJZ6" i="190"/>
  <c r="BJY6" i="190"/>
  <c r="BJX6" i="190"/>
  <c r="BJW6" i="190"/>
  <c r="BJV6" i="190"/>
  <c r="BJU6" i="190"/>
  <c r="BJT6" i="190"/>
  <c r="BJS6" i="190"/>
  <c r="BJR6" i="190"/>
  <c r="BJQ6" i="190"/>
  <c r="BJP6" i="190"/>
  <c r="BJO6" i="190"/>
  <c r="BJN6" i="190"/>
  <c r="BJM6" i="190"/>
  <c r="BJL6" i="190"/>
  <c r="BJK6" i="190"/>
  <c r="BJJ6" i="190"/>
  <c r="BJI6" i="190"/>
  <c r="BJH6" i="190"/>
  <c r="BJG6" i="190"/>
  <c r="BJF6" i="190"/>
  <c r="BJE6" i="190"/>
  <c r="BJD6" i="190"/>
  <c r="BJC6" i="190"/>
  <c r="BJB6" i="190"/>
  <c r="BJA6" i="190"/>
  <c r="BIZ6" i="190"/>
  <c r="BIY6" i="190"/>
  <c r="BIX6" i="190"/>
  <c r="BIW6" i="190"/>
  <c r="BIV6" i="190"/>
  <c r="BIU6" i="190"/>
  <c r="BIT6" i="190"/>
  <c r="BIS6" i="190"/>
  <c r="BIR6" i="190"/>
  <c r="BIQ6" i="190"/>
  <c r="BIP6" i="190"/>
  <c r="BIO6" i="190"/>
  <c r="BIN6" i="190"/>
  <c r="BIM6" i="190"/>
  <c r="BIL6" i="190"/>
  <c r="BIK6" i="190"/>
  <c r="BIJ6" i="190"/>
  <c r="BII6" i="190"/>
  <c r="BIH6" i="190"/>
  <c r="BIG6" i="190"/>
  <c r="BIF6" i="190"/>
  <c r="BIE6" i="190"/>
  <c r="BID6" i="190"/>
  <c r="BIC6" i="190"/>
  <c r="BIB6" i="190"/>
  <c r="BIA6" i="190"/>
  <c r="BHZ6" i="190"/>
  <c r="BHY6" i="190"/>
  <c r="BHX6" i="190"/>
  <c r="BHW6" i="190"/>
  <c r="BHV6" i="190"/>
  <c r="BHU6" i="190"/>
  <c r="BHT6" i="190"/>
  <c r="BHS6" i="190"/>
  <c r="BHR6" i="190"/>
  <c r="BHQ6" i="190"/>
  <c r="BHP6" i="190"/>
  <c r="BHO6" i="190"/>
  <c r="BHN6" i="190"/>
  <c r="BHM6" i="190"/>
  <c r="BHL6" i="190"/>
  <c r="BHK6" i="190"/>
  <c r="BHJ6" i="190"/>
  <c r="BHI6" i="190"/>
  <c r="BHH6" i="190"/>
  <c r="BHG6" i="190"/>
  <c r="BHF6" i="190"/>
  <c r="BHE6" i="190"/>
  <c r="BHD6" i="190"/>
  <c r="BHC6" i="190"/>
  <c r="BHB6" i="190"/>
  <c r="BHA6" i="190"/>
  <c r="BGZ6" i="190"/>
  <c r="BGY6" i="190"/>
  <c r="BGX6" i="190"/>
  <c r="BGW6" i="190"/>
  <c r="BGV6" i="190"/>
  <c r="BGU6" i="190"/>
  <c r="BGT6" i="190"/>
  <c r="BGS6" i="190"/>
  <c r="BGR6" i="190"/>
  <c r="BGQ6" i="190"/>
  <c r="BGP6" i="190"/>
  <c r="BGO6" i="190"/>
  <c r="BGN6" i="190"/>
  <c r="BGM6" i="190"/>
  <c r="BGL6" i="190"/>
  <c r="BGK6" i="190"/>
  <c r="BGJ6" i="190"/>
  <c r="BGI6" i="190"/>
  <c r="BGH6" i="190"/>
  <c r="BGG6" i="190"/>
  <c r="BGF6" i="190"/>
  <c r="BGE6" i="190"/>
  <c r="BGD6" i="190"/>
  <c r="BGC6" i="190"/>
  <c r="BGB6" i="190"/>
  <c r="BGA6" i="190"/>
  <c r="BFZ6" i="190"/>
  <c r="BFY6" i="190"/>
  <c r="BFX6" i="190"/>
  <c r="BFW6" i="190"/>
  <c r="BFV6" i="190"/>
  <c r="BFU6" i="190"/>
  <c r="BFT6" i="190"/>
  <c r="BFS6" i="190"/>
  <c r="BFR6" i="190"/>
  <c r="BFQ6" i="190"/>
  <c r="BFP6" i="190"/>
  <c r="BFO6" i="190"/>
  <c r="BFN6" i="190"/>
  <c r="BFM6" i="190"/>
  <c r="BFL6" i="190"/>
  <c r="BFK6" i="190"/>
  <c r="BFJ6" i="190"/>
  <c r="BFI6" i="190"/>
  <c r="BFH6" i="190"/>
  <c r="BFG6" i="190"/>
  <c r="BFF6" i="190"/>
  <c r="BFE6" i="190"/>
  <c r="BFD6" i="190"/>
  <c r="BFC6" i="190"/>
  <c r="BFB6" i="190"/>
  <c r="BFA6" i="190"/>
  <c r="BEZ6" i="190"/>
  <c r="BEY6" i="190"/>
  <c r="BEX6" i="190"/>
  <c r="BEW6" i="190"/>
  <c r="BEV6" i="190"/>
  <c r="BEU6" i="190"/>
  <c r="BET6" i="190"/>
  <c r="BES6" i="190"/>
  <c r="BER6" i="190"/>
  <c r="BEQ6" i="190"/>
  <c r="BEP6" i="190"/>
  <c r="BEO6" i="190"/>
  <c r="BEN6" i="190"/>
  <c r="BEM6" i="190"/>
  <c r="BEL6" i="190"/>
  <c r="BEK6" i="190"/>
  <c r="BEJ6" i="190"/>
  <c r="BEI6" i="190"/>
  <c r="BEH6" i="190"/>
  <c r="BEG6" i="190"/>
  <c r="BEF6" i="190"/>
  <c r="BEE6" i="190"/>
  <c r="BED6" i="190"/>
  <c r="BEC6" i="190"/>
  <c r="BEB6" i="190"/>
  <c r="BEA6" i="190"/>
  <c r="BDZ6" i="190"/>
  <c r="BDY6" i="190"/>
  <c r="BDX6" i="190"/>
  <c r="BDW6" i="190"/>
  <c r="BDV6" i="190"/>
  <c r="BDU6" i="190"/>
  <c r="BDT6" i="190"/>
  <c r="BDS6" i="190"/>
  <c r="BDR6" i="190"/>
  <c r="BDQ6" i="190"/>
  <c r="BDP6" i="190"/>
  <c r="BDO6" i="190"/>
  <c r="BDN6" i="190"/>
  <c r="BDM6" i="190"/>
  <c r="BDL6" i="190"/>
  <c r="BDK6" i="190"/>
  <c r="BDJ6" i="190"/>
  <c r="BDI6" i="190"/>
  <c r="BDH6" i="190"/>
  <c r="BDG6" i="190"/>
  <c r="BDF6" i="190"/>
  <c r="BDE6" i="190"/>
  <c r="BDD6" i="190"/>
  <c r="BDC6" i="190"/>
  <c r="BDB6" i="190"/>
  <c r="BDA6" i="190"/>
  <c r="BCZ6" i="190"/>
  <c r="BCY6" i="190"/>
  <c r="BCX6" i="190"/>
  <c r="BCW6" i="190"/>
  <c r="BCV6" i="190"/>
  <c r="BCU6" i="190"/>
  <c r="BCT6" i="190"/>
  <c r="BCS6" i="190"/>
  <c r="BCR6" i="190"/>
  <c r="BCQ6" i="190"/>
  <c r="BCP6" i="190"/>
  <c r="BCO6" i="190"/>
  <c r="BCN6" i="190"/>
  <c r="BCM6" i="190"/>
  <c r="BCL6" i="190"/>
  <c r="BCK6" i="190"/>
  <c r="BCJ6" i="190"/>
  <c r="BCI6" i="190"/>
  <c r="BCH6" i="190"/>
  <c r="BCG6" i="190"/>
  <c r="BCF6" i="190"/>
  <c r="BCE6" i="190"/>
  <c r="BCD6" i="190"/>
  <c r="BCC6" i="190"/>
  <c r="BCB6" i="190"/>
  <c r="BCA6" i="190"/>
  <c r="BBZ6" i="190"/>
  <c r="BBY6" i="190"/>
  <c r="BBX6" i="190"/>
  <c r="BBW6" i="190"/>
  <c r="BBV6" i="190"/>
  <c r="BBU6" i="190"/>
  <c r="BBT6" i="190"/>
  <c r="BBS6" i="190"/>
  <c r="BBR6" i="190"/>
  <c r="BBQ6" i="190"/>
  <c r="BBP6" i="190"/>
  <c r="BBO6" i="190"/>
  <c r="BBN6" i="190"/>
  <c r="BBM6" i="190"/>
  <c r="BBL6" i="190"/>
  <c r="BBK6" i="190"/>
  <c r="BBJ6" i="190"/>
  <c r="BBI6" i="190"/>
  <c r="BBH6" i="190"/>
  <c r="BBG6" i="190"/>
  <c r="BBF6" i="190"/>
  <c r="BBE6" i="190"/>
  <c r="BBD6" i="190"/>
  <c r="BBC6" i="190"/>
  <c r="BBB6" i="190"/>
  <c r="BBA6" i="190"/>
  <c r="BAZ6" i="190"/>
  <c r="BAY6" i="190"/>
  <c r="BAX6" i="190"/>
  <c r="BAW6" i="190"/>
  <c r="BAV6" i="190"/>
  <c r="BAU6" i="190"/>
  <c r="BAT6" i="190"/>
  <c r="BAS6" i="190"/>
  <c r="BAR6" i="190"/>
  <c r="BAQ6" i="190"/>
  <c r="BAP6" i="190"/>
  <c r="BAO6" i="190"/>
  <c r="BAN6" i="190"/>
  <c r="BAM6" i="190"/>
  <c r="BAL6" i="190"/>
  <c r="BAK6" i="190"/>
  <c r="BAJ6" i="190"/>
  <c r="BAI6" i="190"/>
  <c r="BAH6" i="190"/>
  <c r="BAG6" i="190"/>
  <c r="BAF6" i="190"/>
  <c r="BAE6" i="190"/>
  <c r="BAD6" i="190"/>
  <c r="BAC6" i="190"/>
  <c r="BAB6" i="190"/>
  <c r="BAA6" i="190"/>
  <c r="AZZ6" i="190"/>
  <c r="AZY6" i="190"/>
  <c r="AZX6" i="190"/>
  <c r="AZW6" i="190"/>
  <c r="AZV6" i="190"/>
  <c r="AZU6" i="190"/>
  <c r="AZT6" i="190"/>
  <c r="AZS6" i="190"/>
  <c r="AZR6" i="190"/>
  <c r="AZQ6" i="190"/>
  <c r="AZP6" i="190"/>
  <c r="AZO6" i="190"/>
  <c r="AZN6" i="190"/>
  <c r="AZM6" i="190"/>
  <c r="AZL6" i="190"/>
  <c r="AZK6" i="190"/>
  <c r="AZJ6" i="190"/>
  <c r="AZI6" i="190"/>
  <c r="AZH6" i="190"/>
  <c r="AZG6" i="190"/>
  <c r="AZF6" i="190"/>
  <c r="AZE6" i="190"/>
  <c r="AZD6" i="190"/>
  <c r="AZC6" i="190"/>
  <c r="AZB6" i="190"/>
  <c r="AZA6" i="190"/>
  <c r="AYZ6" i="190"/>
  <c r="AYY6" i="190"/>
  <c r="AYX6" i="190"/>
  <c r="AYW6" i="190"/>
  <c r="AYV6" i="190"/>
  <c r="AYU6" i="190"/>
  <c r="AYT6" i="190"/>
  <c r="AYS6" i="190"/>
  <c r="AYR6" i="190"/>
  <c r="AYQ6" i="190"/>
  <c r="AYP6" i="190"/>
  <c r="AYO6" i="190"/>
  <c r="AYN6" i="190"/>
  <c r="AYM6" i="190"/>
  <c r="AYL6" i="190"/>
  <c r="AYK6" i="190"/>
  <c r="AYJ6" i="190"/>
  <c r="AYI6" i="190"/>
  <c r="AYH6" i="190"/>
  <c r="AYG6" i="190"/>
  <c r="AYF6" i="190"/>
  <c r="AYE6" i="190"/>
  <c r="AYD6" i="190"/>
  <c r="AYC6" i="190"/>
  <c r="AYB6" i="190"/>
  <c r="AYA6" i="190"/>
  <c r="AXZ6" i="190"/>
  <c r="AXY6" i="190"/>
  <c r="AXX6" i="190"/>
  <c r="AXW6" i="190"/>
  <c r="AXV6" i="190"/>
  <c r="AXU6" i="190"/>
  <c r="AXT6" i="190"/>
  <c r="AXS6" i="190"/>
  <c r="AXR6" i="190"/>
  <c r="AXQ6" i="190"/>
  <c r="AXP6" i="190"/>
  <c r="AXO6" i="190"/>
  <c r="AXN6" i="190"/>
  <c r="AXM6" i="190"/>
  <c r="AXL6" i="190"/>
  <c r="AXK6" i="190"/>
  <c r="AXJ6" i="190"/>
  <c r="AXI6" i="190"/>
  <c r="AXH6" i="190"/>
  <c r="AXG6" i="190"/>
  <c r="AXF6" i="190"/>
  <c r="AXE6" i="190"/>
  <c r="AXD6" i="190"/>
  <c r="AXC6" i="190"/>
  <c r="AXB6" i="190"/>
  <c r="AXA6" i="190"/>
  <c r="AWZ6" i="190"/>
  <c r="AWY6" i="190"/>
  <c r="AWX6" i="190"/>
  <c r="AWW6" i="190"/>
  <c r="AWV6" i="190"/>
  <c r="AWU6" i="190"/>
  <c r="AWT6" i="190"/>
  <c r="AWS6" i="190"/>
  <c r="AWR6" i="190"/>
  <c r="AWQ6" i="190"/>
  <c r="AWP6" i="190"/>
  <c r="AWO6" i="190"/>
  <c r="AWN6" i="190"/>
  <c r="AWM6" i="190"/>
  <c r="AWL6" i="190"/>
  <c r="AWK6" i="190"/>
  <c r="AWJ6" i="190"/>
  <c r="AWI6" i="190"/>
  <c r="AWH6" i="190"/>
  <c r="AWG6" i="190"/>
  <c r="AWF6" i="190"/>
  <c r="AWE6" i="190"/>
  <c r="AWD6" i="190"/>
  <c r="AWC6" i="190"/>
  <c r="AWB6" i="190"/>
  <c r="AWA6" i="190"/>
  <c r="AVZ6" i="190"/>
  <c r="AVY6" i="190"/>
  <c r="AVX6" i="190"/>
  <c r="AVW6" i="190"/>
  <c r="AVV6" i="190"/>
  <c r="AVU6" i="190"/>
  <c r="AVT6" i="190"/>
  <c r="AVS6" i="190"/>
  <c r="AVR6" i="190"/>
  <c r="AVQ6" i="190"/>
  <c r="AVP6" i="190"/>
  <c r="AVO6" i="190"/>
  <c r="AVN6" i="190"/>
  <c r="AVM6" i="190"/>
  <c r="AVL6" i="190"/>
  <c r="AVK6" i="190"/>
  <c r="AVJ6" i="190"/>
  <c r="AVI6" i="190"/>
  <c r="AVH6" i="190"/>
  <c r="AVG6" i="190"/>
  <c r="AVF6" i="190"/>
  <c r="AVE6" i="190"/>
  <c r="AVD6" i="190"/>
  <c r="AVC6" i="190"/>
  <c r="AVB6" i="190"/>
  <c r="AVA6" i="190"/>
  <c r="AUZ6" i="190"/>
  <c r="AUY6" i="190"/>
  <c r="AUX6" i="190"/>
  <c r="AUW6" i="190"/>
  <c r="AUV6" i="190"/>
  <c r="AUU6" i="190"/>
  <c r="AUT6" i="190"/>
  <c r="AUS6" i="190"/>
  <c r="AUR6" i="190"/>
  <c r="AUQ6" i="190"/>
  <c r="AUP6" i="190"/>
  <c r="AUO6" i="190"/>
  <c r="AUN6" i="190"/>
  <c r="AUM6" i="190"/>
  <c r="AUL6" i="190"/>
  <c r="AUK6" i="190"/>
  <c r="AUJ6" i="190"/>
  <c r="AUI6" i="190"/>
  <c r="AUH6" i="190"/>
  <c r="AUG6" i="190"/>
  <c r="AUF6" i="190"/>
  <c r="AUE6" i="190"/>
  <c r="AUD6" i="190"/>
  <c r="AUC6" i="190"/>
  <c r="AUB6" i="190"/>
  <c r="AUA6" i="190"/>
  <c r="ATZ6" i="190"/>
  <c r="ATY6" i="190"/>
  <c r="ATX6" i="190"/>
  <c r="ATW6" i="190"/>
  <c r="ATV6" i="190"/>
  <c r="ATU6" i="190"/>
  <c r="ATT6" i="190"/>
  <c r="ATS6" i="190"/>
  <c r="ATR6" i="190"/>
  <c r="ATQ6" i="190"/>
  <c r="ATP6" i="190"/>
  <c r="ATO6" i="190"/>
  <c r="ATN6" i="190"/>
  <c r="ATM6" i="190"/>
  <c r="ATL6" i="190"/>
  <c r="ATK6" i="190"/>
  <c r="ATJ6" i="190"/>
  <c r="ATI6" i="190"/>
  <c r="ATH6" i="190"/>
  <c r="ATG6" i="190"/>
  <c r="ATF6" i="190"/>
  <c r="ATE6" i="190"/>
  <c r="ATD6" i="190"/>
  <c r="ATC6" i="190"/>
  <c r="ATB6" i="190"/>
  <c r="ATA6" i="190"/>
  <c r="ASZ6" i="190"/>
  <c r="ASY6" i="190"/>
  <c r="ASX6" i="190"/>
  <c r="ASW6" i="190"/>
  <c r="ASV6" i="190"/>
  <c r="ASU6" i="190"/>
  <c r="AST6" i="190"/>
  <c r="ASS6" i="190"/>
  <c r="ASR6" i="190"/>
  <c r="ASQ6" i="190"/>
  <c r="ASP6" i="190"/>
  <c r="ASO6" i="190"/>
  <c r="ASN6" i="190"/>
  <c r="ASM6" i="190"/>
  <c r="ASL6" i="190"/>
  <c r="ASK6" i="190"/>
  <c r="ASJ6" i="190"/>
  <c r="ASI6" i="190"/>
  <c r="ASH6" i="190"/>
  <c r="ASG6" i="190"/>
  <c r="ASF6" i="190"/>
  <c r="ASE6" i="190"/>
  <c r="ASD6" i="190"/>
  <c r="ASC6" i="190"/>
  <c r="ASB6" i="190"/>
  <c r="ASA6" i="190"/>
  <c r="ARZ6" i="190"/>
  <c r="ARY6" i="190"/>
  <c r="ARX6" i="190"/>
  <c r="ARW6" i="190"/>
  <c r="ARV6" i="190"/>
  <c r="ARU6" i="190"/>
  <c r="ART6" i="190"/>
  <c r="ARS6" i="190"/>
  <c r="ARR6" i="190"/>
  <c r="ARQ6" i="190"/>
  <c r="ARP6" i="190"/>
  <c r="ARO6" i="190"/>
  <c r="ARN6" i="190"/>
  <c r="ARM6" i="190"/>
  <c r="ARL6" i="190"/>
  <c r="ARK6" i="190"/>
  <c r="ARJ6" i="190"/>
  <c r="ARI6" i="190"/>
  <c r="ARH6" i="190"/>
  <c r="ARG6" i="190"/>
  <c r="ARF6" i="190"/>
  <c r="ARE6" i="190"/>
  <c r="ARD6" i="190"/>
  <c r="ARC6" i="190"/>
  <c r="ARB6" i="190"/>
  <c r="ARA6" i="190"/>
  <c r="AQZ6" i="190"/>
  <c r="AQY6" i="190"/>
  <c r="AQX6" i="190"/>
  <c r="AQW6" i="190"/>
  <c r="AQV6" i="190"/>
  <c r="AQU6" i="190"/>
  <c r="AQT6" i="190"/>
  <c r="AQS6" i="190"/>
  <c r="AQR6" i="190"/>
  <c r="AQQ6" i="190"/>
  <c r="AQP6" i="190"/>
  <c r="AQO6" i="190"/>
  <c r="AQN6" i="190"/>
  <c r="AQM6" i="190"/>
  <c r="AQL6" i="190"/>
  <c r="AQK6" i="190"/>
  <c r="AQJ6" i="190"/>
  <c r="AQI6" i="190"/>
  <c r="AQH6" i="190"/>
  <c r="AQG6" i="190"/>
  <c r="AQF6" i="190"/>
  <c r="AQE6" i="190"/>
  <c r="AQD6" i="190"/>
  <c r="AQC6" i="190"/>
  <c r="AQB6" i="190"/>
  <c r="AQA6" i="190"/>
  <c r="APZ6" i="190"/>
  <c r="APY6" i="190"/>
  <c r="APX6" i="190"/>
  <c r="APW6" i="190"/>
  <c r="APV6" i="190"/>
  <c r="APU6" i="190"/>
  <c r="APT6" i="190"/>
  <c r="APS6" i="190"/>
  <c r="APR6" i="190"/>
  <c r="APQ6" i="190"/>
  <c r="APP6" i="190"/>
  <c r="APO6" i="190"/>
  <c r="APN6" i="190"/>
  <c r="APM6" i="190"/>
  <c r="APL6" i="190"/>
  <c r="APK6" i="190"/>
  <c r="APJ6" i="190"/>
  <c r="API6" i="190"/>
  <c r="APH6" i="190"/>
  <c r="APG6" i="190"/>
  <c r="APF6" i="190"/>
  <c r="APE6" i="190"/>
  <c r="APD6" i="190"/>
  <c r="APC6" i="190"/>
  <c r="APB6" i="190"/>
  <c r="APA6" i="190"/>
  <c r="AOZ6" i="190"/>
  <c r="AOY6" i="190"/>
  <c r="AOX6" i="190"/>
  <c r="AOW6" i="190"/>
  <c r="AOV6" i="190"/>
  <c r="AOU6" i="190"/>
  <c r="AOT6" i="190"/>
  <c r="AOS6" i="190"/>
  <c r="AOR6" i="190"/>
  <c r="AOQ6" i="190"/>
  <c r="AOP6" i="190"/>
  <c r="AOO6" i="190"/>
  <c r="AON6" i="190"/>
  <c r="AOM6" i="190"/>
  <c r="AOL6" i="190"/>
  <c r="AOK6" i="190"/>
  <c r="AOJ6" i="190"/>
  <c r="AOI6" i="190"/>
  <c r="AOH6" i="190"/>
  <c r="AOG6" i="190"/>
  <c r="AOF6" i="190"/>
  <c r="AOE6" i="190"/>
  <c r="AOD6" i="190"/>
  <c r="AOC6" i="190"/>
  <c r="AOB6" i="190"/>
  <c r="AOA6" i="190"/>
  <c r="ANZ6" i="190"/>
  <c r="ANY6" i="190"/>
  <c r="ANX6" i="190"/>
  <c r="ANW6" i="190"/>
  <c r="ANV6" i="190"/>
  <c r="ANU6" i="190"/>
  <c r="ANT6" i="190"/>
  <c r="ANS6" i="190"/>
  <c r="ANR6" i="190"/>
  <c r="ANQ6" i="190"/>
  <c r="ANP6" i="190"/>
  <c r="ANO6" i="190"/>
  <c r="ANN6" i="190"/>
  <c r="ANM6" i="190"/>
  <c r="ANL6" i="190"/>
  <c r="ANK6" i="190"/>
  <c r="ANJ6" i="190"/>
  <c r="ANI6" i="190"/>
  <c r="ANH6" i="190"/>
  <c r="ANG6" i="190"/>
  <c r="ANF6" i="190"/>
  <c r="ANE6" i="190"/>
  <c r="AND6" i="190"/>
  <c r="ANC6" i="190"/>
  <c r="ANB6" i="190"/>
  <c r="ANA6" i="190"/>
  <c r="AMZ6" i="190"/>
  <c r="AMY6" i="190"/>
  <c r="AMX6" i="190"/>
  <c r="AMW6" i="190"/>
  <c r="AMV6" i="190"/>
  <c r="AMU6" i="190"/>
  <c r="AMT6" i="190"/>
  <c r="AMS6" i="190"/>
  <c r="AMR6" i="190"/>
  <c r="AMQ6" i="190"/>
  <c r="AMP6" i="190"/>
  <c r="AMO6" i="190"/>
  <c r="AMN6" i="190"/>
  <c r="AMM6" i="190"/>
  <c r="AML6" i="190"/>
  <c r="AMK6" i="190"/>
  <c r="AMJ6" i="190"/>
  <c r="AMI6" i="190"/>
  <c r="AMH6" i="190"/>
  <c r="AMG6" i="190"/>
  <c r="AMF6" i="190"/>
  <c r="AME6" i="190"/>
  <c r="AMD6" i="190"/>
  <c r="AMC6" i="190"/>
  <c r="AMB6" i="190"/>
  <c r="AMA6" i="190"/>
  <c r="ALZ6" i="190"/>
  <c r="ALY6" i="190"/>
  <c r="ALX6" i="190"/>
  <c r="ALW6" i="190"/>
  <c r="ALV6" i="190"/>
  <c r="ALU6" i="190"/>
  <c r="ALT6" i="190"/>
  <c r="ALS6" i="190"/>
  <c r="ALR6" i="190"/>
  <c r="ALQ6" i="190"/>
  <c r="ALP6" i="190"/>
  <c r="ALO6" i="190"/>
  <c r="ALN6" i="190"/>
  <c r="ALM6" i="190"/>
  <c r="ALL6" i="190"/>
  <c r="ALK6" i="190"/>
  <c r="ALJ6" i="190"/>
  <c r="ALI6" i="190"/>
  <c r="ALH6" i="190"/>
  <c r="ALG6" i="190"/>
  <c r="ALF6" i="190"/>
  <c r="ALE6" i="190"/>
  <c r="ALD6" i="190"/>
  <c r="ALC6" i="190"/>
  <c r="ALB6" i="190"/>
  <c r="ALA6" i="190"/>
  <c r="AKZ6" i="190"/>
  <c r="AKY6" i="190"/>
  <c r="AKX6" i="190"/>
  <c r="AKW6" i="190"/>
  <c r="AKV6" i="190"/>
  <c r="AKU6" i="190"/>
  <c r="AKT6" i="190"/>
  <c r="AKS6" i="190"/>
  <c r="AKR6" i="190"/>
  <c r="AKQ6" i="190"/>
  <c r="AKP6" i="190"/>
  <c r="AKO6" i="190"/>
  <c r="AKN6" i="190"/>
  <c r="AKM6" i="190"/>
  <c r="AKL6" i="190"/>
  <c r="AKK6" i="190"/>
  <c r="AKJ6" i="190"/>
  <c r="AKI6" i="190"/>
  <c r="AKH6" i="190"/>
  <c r="AKG6" i="190"/>
  <c r="AKF6" i="190"/>
  <c r="AKE6" i="190"/>
  <c r="AKD6" i="190"/>
  <c r="AKC6" i="190"/>
  <c r="AKB6" i="190"/>
  <c r="AKA6" i="190"/>
  <c r="AJZ6" i="190"/>
  <c r="AJY6" i="190"/>
  <c r="AJX6" i="190"/>
  <c r="AJW6" i="190"/>
  <c r="AJV6" i="190"/>
  <c r="AJU6" i="190"/>
  <c r="AJT6" i="190"/>
  <c r="AJS6" i="190"/>
  <c r="AJR6" i="190"/>
  <c r="AJQ6" i="190"/>
  <c r="AJP6" i="190"/>
  <c r="AJO6" i="190"/>
  <c r="AJN6" i="190"/>
  <c r="AJM6" i="190"/>
  <c r="AJL6" i="190"/>
  <c r="AJK6" i="190"/>
  <c r="AJJ6" i="190"/>
  <c r="AJI6" i="190"/>
  <c r="AJH6" i="190"/>
  <c r="AJG6" i="190"/>
  <c r="AJF6" i="190"/>
  <c r="AJE6" i="190"/>
  <c r="AJD6" i="190"/>
  <c r="AJC6" i="190"/>
  <c r="AJB6" i="190"/>
  <c r="AJA6" i="190"/>
  <c r="AIZ6" i="190"/>
  <c r="AIY6" i="190"/>
  <c r="AIX6" i="190"/>
  <c r="AIW6" i="190"/>
  <c r="AIV6" i="190"/>
  <c r="AIU6" i="190"/>
  <c r="AIT6" i="190"/>
  <c r="AIS6" i="190"/>
  <c r="AIR6" i="190"/>
  <c r="AIQ6" i="190"/>
  <c r="AIP6" i="190"/>
  <c r="AIO6" i="190"/>
  <c r="AIN6" i="190"/>
  <c r="AIM6" i="190"/>
  <c r="AIL6" i="190"/>
  <c r="AIK6" i="190"/>
  <c r="AIJ6" i="190"/>
  <c r="AII6" i="190"/>
  <c r="AIH6" i="190"/>
  <c r="AIG6" i="190"/>
  <c r="AIF6" i="190"/>
  <c r="AIE6" i="190"/>
  <c r="AID6" i="190"/>
  <c r="AIC6" i="190"/>
  <c r="AIB6" i="190"/>
  <c r="AIA6" i="190"/>
  <c r="AHZ6" i="190"/>
  <c r="AHY6" i="190"/>
  <c r="AHX6" i="190"/>
  <c r="AHW6" i="190"/>
  <c r="AHV6" i="190"/>
  <c r="AHU6" i="190"/>
  <c r="AHT6" i="190"/>
  <c r="AHS6" i="190"/>
  <c r="AHR6" i="190"/>
  <c r="AHQ6" i="190"/>
  <c r="AHP6" i="190"/>
  <c r="AHO6" i="190"/>
  <c r="AHN6" i="190"/>
  <c r="AHM6" i="190"/>
  <c r="AHL6" i="190"/>
  <c r="AHK6" i="190"/>
  <c r="AHJ6" i="190"/>
  <c r="AHI6" i="190"/>
  <c r="AHH6" i="190"/>
  <c r="AHG6" i="190"/>
  <c r="AHF6" i="190"/>
  <c r="AHE6" i="190"/>
  <c r="AHD6" i="190"/>
  <c r="AHC6" i="190"/>
  <c r="AHB6" i="190"/>
  <c r="AHA6" i="190"/>
  <c r="AGZ6" i="190"/>
  <c r="AGY6" i="190"/>
  <c r="AGX6" i="190"/>
  <c r="AGW6" i="190"/>
  <c r="AGV6" i="190"/>
  <c r="AGU6" i="190"/>
  <c r="AGT6" i="190"/>
  <c r="AGS6" i="190"/>
  <c r="AGR6" i="190"/>
  <c r="AGQ6" i="190"/>
  <c r="AGP6" i="190"/>
  <c r="AGO6" i="190"/>
  <c r="AGN6" i="190"/>
  <c r="AGM6" i="190"/>
  <c r="AGL6" i="190"/>
  <c r="AGK6" i="190"/>
  <c r="AGJ6" i="190"/>
  <c r="AGI6" i="190"/>
  <c r="AGH6" i="190"/>
  <c r="AGG6" i="190"/>
  <c r="AGF6" i="190"/>
  <c r="AGE6" i="190"/>
  <c r="AGD6" i="190"/>
  <c r="AGC6" i="190"/>
  <c r="AGB6" i="190"/>
  <c r="AGA6" i="190"/>
  <c r="AFZ6" i="190"/>
  <c r="AFY6" i="190"/>
  <c r="AFX6" i="190"/>
  <c r="AFW6" i="190"/>
  <c r="AFV6" i="190"/>
  <c r="AFU6" i="190"/>
  <c r="AFT6" i="190"/>
  <c r="AFS6" i="190"/>
  <c r="AFR6" i="190"/>
  <c r="AFQ6" i="190"/>
  <c r="AFP6" i="190"/>
  <c r="AFO6" i="190"/>
  <c r="AFN6" i="190"/>
  <c r="AFM6" i="190"/>
  <c r="AFL6" i="190"/>
  <c r="AFK6" i="190"/>
  <c r="AFJ6" i="190"/>
  <c r="AFI6" i="190"/>
  <c r="AFH6" i="190"/>
  <c r="AFG6" i="190"/>
  <c r="AFF6" i="190"/>
  <c r="AFE6" i="190"/>
  <c r="AFD6" i="190"/>
  <c r="AFC6" i="190"/>
  <c r="AFB6" i="190"/>
  <c r="AFA6" i="190"/>
  <c r="AEZ6" i="190"/>
  <c r="AEY6" i="190"/>
  <c r="AEX6" i="190"/>
  <c r="AEW6" i="190"/>
  <c r="AEV6" i="190"/>
  <c r="AEU6" i="190"/>
  <c r="AET6" i="190"/>
  <c r="AES6" i="190"/>
  <c r="AER6" i="190"/>
  <c r="AEQ6" i="190"/>
  <c r="AEP6" i="190"/>
  <c r="AEO6" i="190"/>
  <c r="AEN6" i="190"/>
  <c r="AEM6" i="190"/>
  <c r="AEL6" i="190"/>
  <c r="AEK6" i="190"/>
  <c r="AEJ6" i="190"/>
  <c r="AEI6" i="190"/>
  <c r="AEH6" i="190"/>
  <c r="AEG6" i="190"/>
  <c r="AEF6" i="190"/>
  <c r="AEE6" i="190"/>
  <c r="AED6" i="190"/>
  <c r="AEC6" i="190"/>
  <c r="AEB6" i="190"/>
  <c r="AEA6" i="190"/>
  <c r="ADZ6" i="190"/>
  <c r="ADY6" i="190"/>
  <c r="ADX6" i="190"/>
  <c r="ADW6" i="190"/>
  <c r="ADV6" i="190"/>
  <c r="ADU6" i="190"/>
  <c r="ADT6" i="190"/>
  <c r="ADS6" i="190"/>
  <c r="ADR6" i="190"/>
  <c r="ADQ6" i="190"/>
  <c r="ADP6" i="190"/>
  <c r="ADO6" i="190"/>
  <c r="ADN6" i="190"/>
  <c r="ADM6" i="190"/>
  <c r="ADL6" i="190"/>
  <c r="ADK6" i="190"/>
  <c r="ADJ6" i="190"/>
  <c r="ADI6" i="190"/>
  <c r="ADH6" i="190"/>
  <c r="ADG6" i="190"/>
  <c r="ADF6" i="190"/>
  <c r="ADE6" i="190"/>
  <c r="ADD6" i="190"/>
  <c r="ADC6" i="190"/>
  <c r="ADB6" i="190"/>
  <c r="ADA6" i="190"/>
  <c r="ACZ6" i="190"/>
  <c r="ACY6" i="190"/>
  <c r="ACX6" i="190"/>
  <c r="ACW6" i="190"/>
  <c r="ACV6" i="190"/>
  <c r="ACU6" i="190"/>
  <c r="ACT6" i="190"/>
  <c r="ACS6" i="190"/>
  <c r="ACR6" i="190"/>
  <c r="ACQ6" i="190"/>
  <c r="ACP6" i="190"/>
  <c r="ACO6" i="190"/>
  <c r="ACN6" i="190"/>
  <c r="ACM6" i="190"/>
  <c r="ACL6" i="190"/>
  <c r="ACK6" i="190"/>
  <c r="ACJ6" i="190"/>
  <c r="ACI6" i="190"/>
  <c r="ACH6" i="190"/>
  <c r="ACG6" i="190"/>
  <c r="ACF6" i="190"/>
  <c r="ACE6" i="190"/>
  <c r="ACD6" i="190"/>
  <c r="ACC6" i="190"/>
  <c r="ACB6" i="190"/>
  <c r="ACA6" i="190"/>
  <c r="ABZ6" i="190"/>
  <c r="ABY6" i="190"/>
  <c r="ABX6" i="190"/>
  <c r="ABW6" i="190"/>
  <c r="ABV6" i="190"/>
  <c r="ABU6" i="190"/>
  <c r="ABT6" i="190"/>
  <c r="ABS6" i="190"/>
  <c r="ABR6" i="190"/>
  <c r="ABQ6" i="190"/>
  <c r="ABP6" i="190"/>
  <c r="ABO6" i="190"/>
  <c r="ABN6" i="190"/>
  <c r="ABM6" i="190"/>
  <c r="ABL6" i="190"/>
  <c r="ABK6" i="190"/>
  <c r="ABJ6" i="190"/>
  <c r="ABI6" i="190"/>
  <c r="ABH6" i="190"/>
  <c r="ABG6" i="190"/>
  <c r="ABF6" i="190"/>
  <c r="ABE6" i="190"/>
  <c r="ABD6" i="190"/>
  <c r="ABC6" i="190"/>
  <c r="ABB6" i="190"/>
  <c r="ABA6" i="190"/>
  <c r="AAZ6" i="190"/>
  <c r="AAY6" i="190"/>
  <c r="AAX6" i="190"/>
  <c r="AAW6" i="190"/>
  <c r="AAV6" i="190"/>
  <c r="AAU6" i="190"/>
  <c r="AAT6" i="190"/>
  <c r="AAS6" i="190"/>
  <c r="AAR6" i="190"/>
  <c r="AAQ6" i="190"/>
  <c r="AAP6" i="190"/>
  <c r="AAO6" i="190"/>
  <c r="AAN6" i="190"/>
  <c r="AAM6" i="190"/>
  <c r="AAL6" i="190"/>
  <c r="AAK6" i="190"/>
  <c r="AAJ6" i="190"/>
  <c r="AAI6" i="190"/>
  <c r="AAH6" i="190"/>
  <c r="AAG6" i="190"/>
  <c r="AAF6" i="190"/>
  <c r="AAE6" i="190"/>
  <c r="AAD6" i="190"/>
  <c r="AAC6" i="190"/>
  <c r="AAB6" i="190"/>
  <c r="AAA6" i="190"/>
  <c r="ZZ6" i="190"/>
  <c r="ZY6" i="190"/>
  <c r="ZX6" i="190"/>
  <c r="ZW6" i="190"/>
  <c r="ZV6" i="190"/>
  <c r="ZU6" i="190"/>
  <c r="ZT6" i="190"/>
  <c r="ZS6" i="190"/>
  <c r="ZR6" i="190"/>
  <c r="ZQ6" i="190"/>
  <c r="ZP6" i="190"/>
  <c r="ZO6" i="190"/>
  <c r="ZN6" i="190"/>
  <c r="ZM6" i="190"/>
  <c r="ZL6" i="190"/>
  <c r="ZK6" i="190"/>
  <c r="ZJ6" i="190"/>
  <c r="ZI6" i="190"/>
  <c r="ZH6" i="190"/>
  <c r="ZG6" i="190"/>
  <c r="ZF6" i="190"/>
  <c r="ZE6" i="190"/>
  <c r="ZD6" i="190"/>
  <c r="ZC6" i="190"/>
  <c r="ZB6" i="190"/>
  <c r="ZA6" i="190"/>
  <c r="YZ6" i="190"/>
  <c r="YY6" i="190"/>
  <c r="YX6" i="190"/>
  <c r="YW6" i="190"/>
  <c r="YV6" i="190"/>
  <c r="YU6" i="190"/>
  <c r="YT6" i="190"/>
  <c r="YS6" i="190"/>
  <c r="YR6" i="190"/>
  <c r="YQ6" i="190"/>
  <c r="YP6" i="190"/>
  <c r="YO6" i="190"/>
  <c r="YN6" i="190"/>
  <c r="YM6" i="190"/>
  <c r="YL6" i="190"/>
  <c r="YK6" i="190"/>
  <c r="YJ6" i="190"/>
  <c r="YI6" i="190"/>
  <c r="YH6" i="190"/>
  <c r="YG6" i="190"/>
  <c r="YF6" i="190"/>
  <c r="YE6" i="190"/>
  <c r="YD6" i="190"/>
  <c r="YC6" i="190"/>
  <c r="YB6" i="190"/>
  <c r="YA6" i="190"/>
  <c r="XZ6" i="190"/>
  <c r="XY6" i="190"/>
  <c r="XX6" i="190"/>
  <c r="XW6" i="190"/>
  <c r="XV6" i="190"/>
  <c r="XU6" i="190"/>
  <c r="XT6" i="190"/>
  <c r="XS6" i="190"/>
  <c r="XR6" i="190"/>
  <c r="XQ6" i="190"/>
  <c r="XP6" i="190"/>
  <c r="XO6" i="190"/>
  <c r="XN6" i="190"/>
  <c r="XM6" i="190"/>
  <c r="XL6" i="190"/>
  <c r="XK6" i="190"/>
  <c r="XJ6" i="190"/>
  <c r="XI6" i="190"/>
  <c r="XH6" i="190"/>
  <c r="XG6" i="190"/>
  <c r="XF6" i="190"/>
  <c r="XE6" i="190"/>
  <c r="XD6" i="190"/>
  <c r="XC6" i="190"/>
  <c r="XB6" i="190"/>
  <c r="XA6" i="190"/>
  <c r="WZ6" i="190"/>
  <c r="WY6" i="190"/>
  <c r="WX6" i="190"/>
  <c r="WW6" i="190"/>
  <c r="WV6" i="190"/>
  <c r="WU6" i="190"/>
  <c r="WT6" i="190"/>
  <c r="WS6" i="190"/>
  <c r="WR6" i="190"/>
  <c r="WQ6" i="190"/>
  <c r="WP6" i="190"/>
  <c r="WO6" i="190"/>
  <c r="WN6" i="190"/>
  <c r="WM6" i="190"/>
  <c r="WL6" i="190"/>
  <c r="WK6" i="190"/>
  <c r="WJ6" i="190"/>
  <c r="WI6" i="190"/>
  <c r="WH6" i="190"/>
  <c r="WG6" i="190"/>
  <c r="WF6" i="190"/>
  <c r="WE6" i="190"/>
  <c r="WD6" i="190"/>
  <c r="WC6" i="190"/>
  <c r="WB6" i="190"/>
  <c r="WA6" i="190"/>
  <c r="VZ6" i="190"/>
  <c r="VY6" i="190"/>
  <c r="VX6" i="190"/>
  <c r="VW6" i="190"/>
  <c r="VV6" i="190"/>
  <c r="VU6" i="190"/>
  <c r="VT6" i="190"/>
  <c r="VS6" i="190"/>
  <c r="VR6" i="190"/>
  <c r="VQ6" i="190"/>
  <c r="VP6" i="190"/>
  <c r="VO6" i="190"/>
  <c r="VN6" i="190"/>
  <c r="VM6" i="190"/>
  <c r="VL6" i="190"/>
  <c r="VK6" i="190"/>
  <c r="VJ6" i="190"/>
  <c r="VI6" i="190"/>
  <c r="VH6" i="190"/>
  <c r="VG6" i="190"/>
  <c r="VF6" i="190"/>
  <c r="VE6" i="190"/>
  <c r="VD6" i="190"/>
  <c r="VC6" i="190"/>
  <c r="VB6" i="190"/>
  <c r="VA6" i="190"/>
  <c r="UZ6" i="190"/>
  <c r="UY6" i="190"/>
  <c r="UX6" i="190"/>
  <c r="UW6" i="190"/>
  <c r="UV6" i="190"/>
  <c r="UU6" i="190"/>
  <c r="UT6" i="190"/>
  <c r="US6" i="190"/>
  <c r="UR6" i="190"/>
  <c r="UQ6" i="190"/>
  <c r="UP6" i="190"/>
  <c r="UO6" i="190"/>
  <c r="UN6" i="190"/>
  <c r="UM6" i="190"/>
  <c r="UL6" i="190"/>
  <c r="UK6" i="190"/>
  <c r="UJ6" i="190"/>
  <c r="UI6" i="190"/>
  <c r="UH6" i="190"/>
  <c r="UG6" i="190"/>
  <c r="UF6" i="190"/>
  <c r="UE6" i="190"/>
  <c r="UD6" i="190"/>
  <c r="UC6" i="190"/>
  <c r="UB6" i="190"/>
  <c r="UA6" i="190"/>
  <c r="TZ6" i="190"/>
  <c r="TY6" i="190"/>
  <c r="TX6" i="190"/>
  <c r="TW6" i="190"/>
  <c r="TV6" i="190"/>
  <c r="TU6" i="190"/>
  <c r="TT6" i="190"/>
  <c r="TS6" i="190"/>
  <c r="TR6" i="190"/>
  <c r="TQ6" i="190"/>
  <c r="TP6" i="190"/>
  <c r="TO6" i="190"/>
  <c r="TN6" i="190"/>
  <c r="TM6" i="190"/>
  <c r="TL6" i="190"/>
  <c r="TK6" i="190"/>
  <c r="TJ6" i="190"/>
  <c r="TI6" i="190"/>
  <c r="TH6" i="190"/>
  <c r="TG6" i="190"/>
  <c r="TF6" i="190"/>
  <c r="TE6" i="190"/>
  <c r="TD6" i="190"/>
  <c r="TC6" i="190"/>
  <c r="TB6" i="190"/>
  <c r="TA6" i="190"/>
  <c r="SZ6" i="190"/>
  <c r="SY6" i="190"/>
  <c r="SX6" i="190"/>
  <c r="SW6" i="190"/>
  <c r="SV6" i="190"/>
  <c r="SU6" i="190"/>
  <c r="ST6" i="190"/>
  <c r="SS6" i="190"/>
  <c r="SR6" i="190"/>
  <c r="SQ6" i="190"/>
  <c r="SP6" i="190"/>
  <c r="SO6" i="190"/>
  <c r="SN6" i="190"/>
  <c r="SM6" i="190"/>
  <c r="SL6" i="190"/>
  <c r="SK6" i="190"/>
  <c r="SJ6" i="190"/>
  <c r="SI6" i="190"/>
  <c r="SH6" i="190"/>
  <c r="SG6" i="190"/>
  <c r="SF6" i="190"/>
  <c r="SE6" i="190"/>
  <c r="SD6" i="190"/>
  <c r="SC6" i="190"/>
  <c r="SB6" i="190"/>
  <c r="SA6" i="190"/>
  <c r="RZ6" i="190"/>
  <c r="RY6" i="190"/>
  <c r="RX6" i="190"/>
  <c r="RW6" i="190"/>
  <c r="RV6" i="190"/>
  <c r="RU6" i="190"/>
  <c r="RT6" i="190"/>
  <c r="RS6" i="190"/>
  <c r="RR6" i="190"/>
  <c r="RQ6" i="190"/>
  <c r="RP6" i="190"/>
  <c r="RO6" i="190"/>
  <c r="RN6" i="190"/>
  <c r="RM6" i="190"/>
  <c r="RL6" i="190"/>
  <c r="RK6" i="190"/>
  <c r="RJ6" i="190"/>
  <c r="RI6" i="190"/>
  <c r="RH6" i="190"/>
  <c r="RG6" i="190"/>
  <c r="RF6" i="190"/>
  <c r="RE6" i="190"/>
  <c r="RD6" i="190"/>
  <c r="RC6" i="190"/>
  <c r="RB6" i="190"/>
  <c r="RA6" i="190"/>
  <c r="QZ6" i="190"/>
  <c r="QY6" i="190"/>
  <c r="QX6" i="190"/>
  <c r="QW6" i="190"/>
  <c r="QV6" i="190"/>
  <c r="QU6" i="190"/>
  <c r="QT6" i="190"/>
  <c r="QS6" i="190"/>
  <c r="QR6" i="190"/>
  <c r="QQ6" i="190"/>
  <c r="QP6" i="190"/>
  <c r="QO6" i="190"/>
  <c r="QN6" i="190"/>
  <c r="QM6" i="190"/>
  <c r="QL6" i="190"/>
  <c r="QK6" i="190"/>
  <c r="QJ6" i="190"/>
  <c r="QI6" i="190"/>
  <c r="QH6" i="190"/>
  <c r="QG6" i="190"/>
  <c r="QF6" i="190"/>
  <c r="QE6" i="190"/>
  <c r="QD6" i="190"/>
  <c r="QC6" i="190"/>
  <c r="QB6" i="190"/>
  <c r="QA6" i="190"/>
  <c r="PZ6" i="190"/>
  <c r="PY6" i="190"/>
  <c r="PX6" i="190"/>
  <c r="PW6" i="190"/>
  <c r="PV6" i="190"/>
  <c r="PU6" i="190"/>
  <c r="PT6" i="190"/>
  <c r="PS6" i="190"/>
  <c r="PR6" i="190"/>
  <c r="PQ6" i="190"/>
  <c r="PP6" i="190"/>
  <c r="PO6" i="190"/>
  <c r="PN6" i="190"/>
  <c r="PM6" i="190"/>
  <c r="PL6" i="190"/>
  <c r="PK6" i="190"/>
  <c r="PJ6" i="190"/>
  <c r="PI6" i="190"/>
  <c r="PH6" i="190"/>
  <c r="PG6" i="190"/>
  <c r="PF6" i="190"/>
  <c r="PE6" i="190"/>
  <c r="PD6" i="190"/>
  <c r="PC6" i="190"/>
  <c r="PB6" i="190"/>
  <c r="PA6" i="190"/>
  <c r="OZ6" i="190"/>
  <c r="OY6" i="190"/>
  <c r="OX6" i="190"/>
  <c r="OW6" i="190"/>
  <c r="OV6" i="190"/>
  <c r="OU6" i="190"/>
  <c r="OT6" i="190"/>
  <c r="OS6" i="190"/>
  <c r="OR6" i="190"/>
  <c r="OQ6" i="190"/>
  <c r="OP6" i="190"/>
  <c r="OO6" i="190"/>
  <c r="ON6" i="190"/>
  <c r="OM6" i="190"/>
  <c r="OL6" i="190"/>
  <c r="OK6" i="190"/>
  <c r="OJ6" i="190"/>
  <c r="OI6" i="190"/>
  <c r="OH6" i="190"/>
  <c r="OG6" i="190"/>
  <c r="OF6" i="190"/>
  <c r="OE6" i="190"/>
  <c r="OD6" i="190"/>
  <c r="OC6" i="190"/>
  <c r="OB6" i="190"/>
  <c r="OA6" i="190"/>
  <c r="NZ6" i="190"/>
  <c r="NY6" i="190"/>
  <c r="NX6" i="190"/>
  <c r="NW6" i="190"/>
  <c r="NV6" i="190"/>
  <c r="NU6" i="190"/>
  <c r="NT6" i="190"/>
  <c r="NS6" i="190"/>
  <c r="NR6" i="190"/>
  <c r="NQ6" i="190"/>
  <c r="NP6" i="190"/>
  <c r="NO6" i="190"/>
  <c r="NN6" i="190"/>
  <c r="NM6" i="190"/>
  <c r="NL6" i="190"/>
  <c r="NK6" i="190"/>
  <c r="NJ6" i="190"/>
  <c r="NI6" i="190"/>
  <c r="NH6" i="190"/>
  <c r="NG6" i="190"/>
  <c r="NF6" i="190"/>
  <c r="NE6" i="190"/>
  <c r="ND6" i="190"/>
  <c r="NC6" i="190"/>
  <c r="NB6" i="190"/>
  <c r="NA6" i="190"/>
  <c r="MZ6" i="190"/>
  <c r="MY6" i="190"/>
  <c r="MX6" i="190"/>
  <c r="MW6" i="190"/>
  <c r="MV6" i="190"/>
  <c r="MU6" i="190"/>
  <c r="MT6" i="190"/>
  <c r="MS6" i="190"/>
  <c r="MR6" i="190"/>
  <c r="MQ6" i="190"/>
  <c r="MP6" i="190"/>
  <c r="MO6" i="190"/>
  <c r="MN6" i="190"/>
  <c r="MM6" i="190"/>
  <c r="ML6" i="190"/>
  <c r="MK6" i="190"/>
  <c r="MJ6" i="190"/>
  <c r="MI6" i="190"/>
  <c r="MH6" i="190"/>
  <c r="MG6" i="190"/>
  <c r="MF6" i="190"/>
  <c r="ME6" i="190"/>
  <c r="MD6" i="190"/>
  <c r="MC6" i="190"/>
  <c r="MB6" i="190"/>
  <c r="MA6" i="190"/>
  <c r="LZ6" i="190"/>
  <c r="LY6" i="190"/>
  <c r="LX6" i="190"/>
  <c r="LW6" i="190"/>
  <c r="LV6" i="190"/>
  <c r="LU6" i="190"/>
  <c r="LT6" i="190"/>
  <c r="LS6" i="190"/>
  <c r="LR6" i="190"/>
  <c r="LQ6" i="190"/>
  <c r="LP6" i="190"/>
  <c r="LO6" i="190"/>
  <c r="LN6" i="190"/>
  <c r="LM6" i="190"/>
  <c r="LL6" i="190"/>
  <c r="LK6" i="190"/>
  <c r="LJ6" i="190"/>
  <c r="LI6" i="190"/>
  <c r="LH6" i="190"/>
  <c r="LG6" i="190"/>
  <c r="LF6" i="190"/>
  <c r="LE6" i="190"/>
  <c r="LD6" i="190"/>
  <c r="LC6" i="190"/>
  <c r="LB6" i="190"/>
  <c r="LA6" i="190"/>
  <c r="KZ6" i="190"/>
  <c r="KY6" i="190"/>
  <c r="KX6" i="190"/>
  <c r="KW6" i="190"/>
  <c r="KV6" i="190"/>
  <c r="KU6" i="190"/>
  <c r="KT6" i="190"/>
  <c r="KS6" i="190"/>
  <c r="KR6" i="190"/>
  <c r="KQ6" i="190"/>
  <c r="KP6" i="190"/>
  <c r="KO6" i="190"/>
  <c r="KN6" i="190"/>
  <c r="KM6" i="190"/>
  <c r="KL6" i="190"/>
  <c r="KK6" i="190"/>
  <c r="KJ6" i="190"/>
  <c r="KI6" i="190"/>
  <c r="KH6" i="190"/>
  <c r="KG6" i="190"/>
  <c r="KF6" i="190"/>
  <c r="KE6" i="190"/>
  <c r="KD6" i="190"/>
  <c r="KC6" i="190"/>
  <c r="KB6" i="190"/>
  <c r="KA6" i="190"/>
  <c r="JZ6" i="190"/>
  <c r="JY6" i="190"/>
  <c r="JX6" i="190"/>
  <c r="JW6" i="190"/>
  <c r="JV6" i="190"/>
  <c r="JU6" i="190"/>
  <c r="JT6" i="190"/>
  <c r="JS6" i="190"/>
  <c r="JR6" i="190"/>
  <c r="JQ6" i="190"/>
  <c r="JP6" i="190"/>
  <c r="JO6" i="190"/>
  <c r="JN6" i="190"/>
  <c r="JM6" i="190"/>
  <c r="JL6" i="190"/>
  <c r="JK6" i="190"/>
  <c r="JJ6" i="190"/>
  <c r="JI6" i="190"/>
  <c r="JH6" i="190"/>
  <c r="JG6" i="190"/>
  <c r="JF6" i="190"/>
  <c r="JE6" i="190"/>
  <c r="JD6" i="190"/>
  <c r="JC6" i="190"/>
  <c r="JB6" i="190"/>
  <c r="JA6" i="190"/>
  <c r="IZ6" i="190"/>
  <c r="IY6" i="190"/>
  <c r="IX6" i="190"/>
  <c r="IW6" i="190"/>
  <c r="IV6" i="190"/>
  <c r="IU6" i="190"/>
  <c r="IT6" i="190"/>
  <c r="IS6" i="190"/>
  <c r="IR6" i="190"/>
  <c r="IQ6" i="190"/>
  <c r="IP6" i="190"/>
  <c r="IO6" i="190"/>
  <c r="IN6" i="190"/>
  <c r="IM6" i="190"/>
  <c r="IL6" i="190"/>
  <c r="IK6" i="190"/>
  <c r="IJ6" i="190"/>
  <c r="II6" i="190"/>
  <c r="IH6" i="190"/>
  <c r="IG6" i="190"/>
  <c r="IF6" i="190"/>
  <c r="IE6" i="190"/>
  <c r="ID6" i="190"/>
  <c r="IC6" i="190"/>
  <c r="IB6" i="190"/>
  <c r="IA6" i="190"/>
  <c r="HZ6" i="190"/>
  <c r="HY6" i="190"/>
  <c r="HX6" i="190"/>
  <c r="HW6" i="190"/>
  <c r="HV6" i="190"/>
  <c r="HU6" i="190"/>
  <c r="HT6" i="190"/>
  <c r="HS6" i="190"/>
  <c r="HR6" i="190"/>
  <c r="HQ6" i="190"/>
  <c r="HP6" i="190"/>
  <c r="HO6" i="190"/>
  <c r="HN6" i="190"/>
  <c r="HM6" i="190"/>
  <c r="HL6" i="190"/>
  <c r="HK6" i="190"/>
  <c r="HJ6" i="190"/>
  <c r="HI6" i="190"/>
  <c r="HH6" i="190"/>
  <c r="HG6" i="190"/>
  <c r="HF6" i="190"/>
  <c r="HE6" i="190"/>
  <c r="HD6" i="190"/>
  <c r="HC6" i="190"/>
  <c r="HB6" i="190"/>
  <c r="HA6" i="190"/>
  <c r="GZ6" i="190"/>
  <c r="GY6" i="190"/>
  <c r="GX6" i="190"/>
  <c r="GW6" i="190"/>
  <c r="GV6" i="190"/>
  <c r="GU6" i="190"/>
  <c r="GT6" i="190"/>
  <c r="GS6" i="190"/>
  <c r="GR6" i="190"/>
  <c r="GQ6" i="190"/>
  <c r="GP6" i="190"/>
  <c r="GO6" i="190"/>
  <c r="GN6" i="190"/>
  <c r="GM6" i="190"/>
  <c r="GL6" i="190"/>
  <c r="GK6" i="190"/>
  <c r="GJ6" i="190"/>
  <c r="GI6" i="190"/>
  <c r="GH6" i="190"/>
  <c r="GG6" i="190"/>
  <c r="GF6" i="190"/>
  <c r="GE6" i="190"/>
  <c r="GD6" i="190"/>
  <c r="GC6" i="190"/>
  <c r="GB6" i="190"/>
  <c r="GA6" i="190"/>
  <c r="FZ6" i="190"/>
  <c r="FY6" i="190"/>
  <c r="FX6" i="190"/>
  <c r="FW6" i="190"/>
  <c r="FV6" i="190"/>
  <c r="FU6" i="190"/>
  <c r="FT6" i="190"/>
  <c r="FS6" i="190"/>
  <c r="FR6" i="190"/>
  <c r="FQ6" i="190"/>
  <c r="FP6" i="190"/>
  <c r="FO6" i="190"/>
  <c r="FN6" i="190"/>
  <c r="FM6" i="190"/>
  <c r="FL6" i="190"/>
  <c r="FK6" i="190"/>
  <c r="FJ6" i="190"/>
  <c r="FI6" i="190"/>
  <c r="FH6" i="190"/>
  <c r="FG6" i="190"/>
  <c r="FF6" i="190"/>
  <c r="FE6" i="190"/>
  <c r="FD6" i="190"/>
  <c r="FC6" i="190"/>
  <c r="FB6" i="190"/>
  <c r="FA6" i="190"/>
  <c r="EZ6" i="190"/>
  <c r="EY6" i="190"/>
  <c r="EX6" i="190"/>
  <c r="EW6" i="190"/>
  <c r="EV6" i="190"/>
  <c r="EU6" i="190"/>
  <c r="ET6" i="190"/>
  <c r="ES6" i="190"/>
  <c r="ER6" i="190"/>
  <c r="EQ6" i="190"/>
  <c r="EP6" i="190"/>
  <c r="EO6" i="190"/>
  <c r="EN6" i="190"/>
  <c r="EM6" i="190"/>
  <c r="EL6" i="190"/>
  <c r="EK6" i="190"/>
  <c r="EJ6" i="190"/>
  <c r="EI6" i="190"/>
  <c r="EH6" i="190"/>
  <c r="EG6" i="190"/>
  <c r="EF6" i="190"/>
  <c r="EE6" i="190"/>
  <c r="ED6" i="190"/>
  <c r="EC6" i="190"/>
  <c r="EB6" i="190"/>
  <c r="EA6" i="190"/>
  <c r="DZ6" i="190"/>
  <c r="DY6" i="190"/>
  <c r="DX6" i="190"/>
  <c r="DW6" i="190"/>
  <c r="DV6" i="190"/>
  <c r="DU6" i="190"/>
  <c r="DT6" i="190"/>
  <c r="DS6" i="190"/>
  <c r="DR6" i="190"/>
  <c r="DQ6" i="190"/>
  <c r="DP6" i="190"/>
  <c r="DO6" i="190"/>
  <c r="DN6" i="190"/>
  <c r="DM6" i="190"/>
  <c r="DL6" i="190"/>
  <c r="DK6" i="190"/>
  <c r="DJ6" i="190"/>
  <c r="DI6" i="190"/>
  <c r="DH6" i="190"/>
  <c r="DG6" i="190"/>
  <c r="DF6" i="190"/>
  <c r="DE6" i="190"/>
  <c r="DD6" i="190"/>
  <c r="DC6" i="190"/>
  <c r="DB6" i="190"/>
  <c r="DA6" i="190"/>
  <c r="CZ6" i="190"/>
  <c r="CY6" i="190"/>
  <c r="CX6" i="190"/>
  <c r="CW6" i="190"/>
  <c r="CV6" i="190"/>
  <c r="CU6" i="190"/>
  <c r="CT6" i="190"/>
  <c r="CS6" i="190"/>
  <c r="CR6" i="190"/>
  <c r="CQ6" i="190"/>
  <c r="CP6" i="190"/>
  <c r="CO6" i="190"/>
  <c r="CN6" i="190"/>
  <c r="CM6" i="190"/>
  <c r="CL6" i="190"/>
  <c r="CK6" i="190"/>
  <c r="CJ6" i="190"/>
  <c r="CI6" i="190"/>
  <c r="CH6" i="190"/>
  <c r="CG6" i="190"/>
  <c r="CF6" i="190"/>
  <c r="CE6" i="190"/>
  <c r="CD6" i="190"/>
  <c r="CC6" i="190"/>
  <c r="CB6" i="190"/>
  <c r="CA6" i="190"/>
  <c r="BZ6" i="190"/>
  <c r="BY6" i="190"/>
  <c r="BX6" i="190"/>
  <c r="BW6" i="190"/>
  <c r="BV6" i="190"/>
  <c r="BU6" i="190"/>
  <c r="BT6" i="190"/>
  <c r="BS6" i="190"/>
  <c r="BR6" i="190"/>
  <c r="BQ6" i="190"/>
  <c r="BP6" i="190"/>
  <c r="BO6" i="190"/>
  <c r="BN6" i="190"/>
  <c r="BM6" i="190"/>
  <c r="BL6" i="190"/>
  <c r="BK6" i="190"/>
  <c r="BJ6" i="190"/>
  <c r="BI6" i="190"/>
  <c r="BH6" i="190"/>
  <c r="BG6" i="190"/>
  <c r="BF6" i="190"/>
  <c r="BE6" i="190"/>
  <c r="BD6" i="190"/>
  <c r="BC6" i="190"/>
  <c r="BB6" i="190"/>
  <c r="BA6" i="190"/>
  <c r="AZ6" i="190"/>
  <c r="AY6" i="190"/>
  <c r="AX6" i="190"/>
  <c r="AW6" i="190"/>
  <c r="AV6" i="190"/>
  <c r="AU6" i="190"/>
  <c r="AT6" i="190"/>
  <c r="AS6" i="190"/>
  <c r="AR6" i="190"/>
  <c r="AQ6" i="190"/>
  <c r="AP6" i="190"/>
  <c r="AO6" i="190"/>
  <c r="AN6" i="190"/>
  <c r="AM6" i="190"/>
  <c r="AL6" i="190"/>
  <c r="AK6" i="190"/>
  <c r="AJ6" i="190"/>
  <c r="AI6" i="190"/>
  <c r="AH6" i="190"/>
  <c r="AG6" i="190"/>
  <c r="AF6" i="190"/>
  <c r="AE6" i="190"/>
  <c r="AD6" i="190"/>
  <c r="AC6" i="190"/>
  <c r="AB6" i="190"/>
  <c r="AA6" i="190"/>
  <c r="Z6" i="190"/>
  <c r="Y6" i="190"/>
  <c r="X6" i="190"/>
  <c r="W6" i="190"/>
  <c r="V6" i="190"/>
  <c r="U6" i="190"/>
  <c r="T6" i="190"/>
  <c r="S6" i="190"/>
  <c r="R6" i="190"/>
  <c r="Q6" i="190"/>
  <c r="P6" i="190"/>
  <c r="O6" i="190"/>
  <c r="N6" i="190"/>
  <c r="M6" i="190"/>
  <c r="L6" i="190"/>
  <c r="K6" i="190"/>
  <c r="J6" i="190"/>
  <c r="I6" i="190"/>
  <c r="H6" i="190"/>
  <c r="G6" i="190"/>
  <c r="F6" i="190"/>
  <c r="E6" i="190"/>
  <c r="D6" i="190"/>
  <c r="C6" i="190"/>
  <c r="GP4" i="39"/>
  <c r="GQ4" i="39"/>
  <c r="GR4" i="39"/>
  <c r="GP5" i="39"/>
  <c r="GQ5" i="39"/>
  <c r="GR5" i="39"/>
  <c r="GP11" i="39"/>
  <c r="GQ11" i="39"/>
  <c r="GR11" i="39"/>
  <c r="GP12" i="39"/>
  <c r="GQ12" i="39"/>
  <c r="GR12" i="39"/>
  <c r="D16" i="53"/>
  <c r="E16" i="53"/>
  <c r="C16" i="53"/>
  <c r="GH11" i="39"/>
  <c r="I38" i="59"/>
  <c r="I37" i="59"/>
  <c r="I33" i="59"/>
  <c r="GM11" i="39"/>
  <c r="GN11" i="39"/>
  <c r="GO11" i="39"/>
  <c r="GM12" i="39"/>
  <c r="GN12" i="39"/>
  <c r="GO12" i="39"/>
  <c r="GM4" i="39"/>
  <c r="GN4" i="39"/>
  <c r="GO4" i="39"/>
  <c r="GM5" i="39"/>
  <c r="GN5" i="39"/>
  <c r="GO5" i="39"/>
  <c r="Q28" i="91"/>
  <c r="N20" i="91"/>
  <c r="O20" i="91"/>
  <c r="P20" i="91"/>
  <c r="Q20" i="91"/>
  <c r="N21" i="91"/>
  <c r="O21" i="91"/>
  <c r="P21" i="91"/>
  <c r="Q21" i="91"/>
  <c r="N22" i="91"/>
  <c r="O22" i="91"/>
  <c r="P22" i="91"/>
  <c r="Q22" i="91"/>
  <c r="N23" i="91"/>
  <c r="O23" i="91"/>
  <c r="P23" i="91"/>
  <c r="Q23" i="91"/>
  <c r="N24" i="91"/>
  <c r="O24" i="91"/>
  <c r="P24" i="91"/>
  <c r="Q24" i="91"/>
  <c r="N25" i="91"/>
  <c r="O25" i="91"/>
  <c r="P25" i="91"/>
  <c r="Q25" i="91"/>
  <c r="N26" i="91"/>
  <c r="O26" i="91"/>
  <c r="P26" i="91"/>
  <c r="Q26" i="91"/>
  <c r="N28" i="91"/>
  <c r="O28" i="91"/>
  <c r="P28" i="91"/>
  <c r="GJ12" i="39"/>
  <c r="GK12" i="39"/>
  <c r="GL12" i="39"/>
  <c r="GJ11" i="39"/>
  <c r="GK11" i="39"/>
  <c r="GL11" i="39"/>
  <c r="GJ4" i="39"/>
  <c r="GK4" i="39"/>
  <c r="GL4" i="39"/>
  <c r="GJ5" i="39"/>
  <c r="GK5" i="39"/>
  <c r="GL5" i="39"/>
  <c r="GG11" i="39"/>
  <c r="GI11" i="39"/>
  <c r="GG12" i="39"/>
  <c r="GH12" i="39"/>
  <c r="GI12" i="39"/>
  <c r="GG4" i="39"/>
  <c r="GH4" i="39"/>
  <c r="GI4" i="39"/>
  <c r="GG5" i="39"/>
  <c r="GH5" i="39"/>
  <c r="GI5" i="39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GF12" i="39"/>
  <c r="GF11" i="39"/>
  <c r="GD12" i="39"/>
  <c r="FZ11" i="39"/>
  <c r="GA11" i="39"/>
  <c r="GB11" i="39"/>
  <c r="GC11" i="39"/>
  <c r="GD11" i="39"/>
  <c r="GE11" i="39"/>
  <c r="FZ12" i="39"/>
  <c r="GA12" i="39"/>
  <c r="GB12" i="39"/>
  <c r="GC12" i="39"/>
  <c r="GE12" i="39"/>
  <c r="FX11" i="39"/>
  <c r="GD4" i="39"/>
  <c r="GE4" i="39"/>
  <c r="GF4" i="39"/>
  <c r="GD5" i="39"/>
  <c r="GE5" i="39"/>
  <c r="GF5" i="39"/>
  <c r="W2" i="61"/>
  <c r="AA2" i="61" s="1"/>
  <c r="V2" i="61"/>
  <c r="Z2" i="61" s="1"/>
  <c r="GC4" i="39"/>
  <c r="GA4" i="39"/>
  <c r="GB4" i="39"/>
  <c r="GA5" i="39"/>
  <c r="GB5" i="39"/>
  <c r="GC5" i="39"/>
  <c r="I35" i="59"/>
  <c r="M20" i="91"/>
  <c r="M21" i="91"/>
  <c r="M22" i="91"/>
  <c r="M23" i="91"/>
  <c r="M24" i="91"/>
  <c r="M25" i="91"/>
  <c r="M26" i="91"/>
  <c r="M28" i="91"/>
  <c r="DQ12" i="39"/>
  <c r="DF11" i="39"/>
  <c r="DG11" i="39"/>
  <c r="DH11" i="39"/>
  <c r="DI11" i="39"/>
  <c r="DJ11" i="39"/>
  <c r="DK11" i="39"/>
  <c r="DL11" i="39"/>
  <c r="DM11" i="39"/>
  <c r="DN11" i="39"/>
  <c r="DO11" i="39"/>
  <c r="DP11" i="39"/>
  <c r="DQ11" i="39"/>
  <c r="DF12" i="39"/>
  <c r="DG12" i="39"/>
  <c r="DH12" i="39"/>
  <c r="DI12" i="39"/>
  <c r="DJ12" i="39"/>
  <c r="DK12" i="39"/>
  <c r="DL12" i="39"/>
  <c r="DM12" i="39"/>
  <c r="DN12" i="39"/>
  <c r="DO12" i="39"/>
  <c r="DP12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O9" i="39"/>
  <c r="AP9" i="39"/>
  <c r="AQ9" i="39"/>
  <c r="AR9" i="39"/>
  <c r="AS9" i="39"/>
  <c r="AT9" i="39"/>
  <c r="AU9" i="39"/>
  <c r="AV9" i="39"/>
  <c r="AW9" i="39"/>
  <c r="AX9" i="39"/>
  <c r="AY9" i="39"/>
  <c r="AZ9" i="39"/>
  <c r="BA9" i="39"/>
  <c r="BB9" i="39"/>
  <c r="BC9" i="39"/>
  <c r="BD9" i="39"/>
  <c r="BE9" i="39"/>
  <c r="BF9" i="39"/>
  <c r="BG9" i="39"/>
  <c r="BH9" i="39"/>
  <c r="BI9" i="39"/>
  <c r="BJ9" i="39"/>
  <c r="BK9" i="39"/>
  <c r="BL9" i="39"/>
  <c r="BM9" i="39"/>
  <c r="BN9" i="39"/>
  <c r="BO9" i="39"/>
  <c r="BP9" i="39"/>
  <c r="BQ9" i="39"/>
  <c r="BR9" i="39"/>
  <c r="BS9" i="39"/>
  <c r="BT9" i="39"/>
  <c r="BU9" i="39"/>
  <c r="BV9" i="39"/>
  <c r="BW9" i="39"/>
  <c r="BX9" i="39"/>
  <c r="BY9" i="39"/>
  <c r="BZ9" i="39"/>
  <c r="CA9" i="39"/>
  <c r="CB9" i="39"/>
  <c r="CC9" i="39"/>
  <c r="CD9" i="39"/>
  <c r="CE9" i="39"/>
  <c r="CF9" i="39"/>
  <c r="CG9" i="39"/>
  <c r="CH9" i="39"/>
  <c r="CI9" i="39"/>
  <c r="CJ9" i="39"/>
  <c r="CK9" i="39"/>
  <c r="CL9" i="39"/>
  <c r="CM9" i="39"/>
  <c r="CN9" i="39"/>
  <c r="CO9" i="39"/>
  <c r="CP9" i="39"/>
  <c r="CQ9" i="39"/>
  <c r="CR9" i="39"/>
  <c r="CS9" i="39"/>
  <c r="K20" i="91"/>
  <c r="L20" i="91"/>
  <c r="K21" i="91"/>
  <c r="L21" i="91"/>
  <c r="K22" i="91"/>
  <c r="L22" i="91"/>
  <c r="K23" i="91"/>
  <c r="L23" i="91"/>
  <c r="K24" i="91"/>
  <c r="L24" i="91"/>
  <c r="K25" i="91"/>
  <c r="L25" i="91"/>
  <c r="K26" i="91"/>
  <c r="L26" i="91"/>
  <c r="K28" i="91"/>
  <c r="L28" i="91"/>
  <c r="U2" i="61"/>
  <c r="Y2" i="61" s="1"/>
  <c r="FX4" i="39"/>
  <c r="FY4" i="39"/>
  <c r="FZ4" i="39"/>
  <c r="FX5" i="39"/>
  <c r="FY5" i="39"/>
  <c r="FZ5" i="39"/>
  <c r="FY11" i="39"/>
  <c r="FX12" i="39"/>
  <c r="FY12" i="39"/>
  <c r="FW12" i="39"/>
  <c r="FW11" i="39"/>
  <c r="FW5" i="39"/>
  <c r="FW4" i="39"/>
  <c r="FV5" i="39"/>
  <c r="FV4" i="39"/>
  <c r="FU4" i="39"/>
  <c r="FU5" i="39"/>
  <c r="FU12" i="39"/>
  <c r="FU11" i="39"/>
  <c r="FV11" i="39"/>
  <c r="FV12" i="39"/>
  <c r="FT12" i="39"/>
  <c r="FT11" i="39"/>
  <c r="FR11" i="39"/>
  <c r="FS11" i="39"/>
  <c r="FR12" i="39"/>
  <c r="FS12" i="39"/>
  <c r="FQ12" i="39"/>
  <c r="FQ11" i="39"/>
  <c r="FR5" i="39"/>
  <c r="FR4" i="39"/>
  <c r="FS4" i="39"/>
  <c r="FT4" i="39"/>
  <c r="FS5" i="39"/>
  <c r="FT5" i="39"/>
  <c r="C21" i="91"/>
  <c r="D21" i="91"/>
  <c r="E21" i="91"/>
  <c r="F21" i="91"/>
  <c r="G21" i="91"/>
  <c r="H21" i="91"/>
  <c r="I21" i="91"/>
  <c r="J21" i="91"/>
  <c r="C22" i="91"/>
  <c r="D22" i="91"/>
  <c r="E22" i="91"/>
  <c r="F22" i="91"/>
  <c r="G22" i="91"/>
  <c r="H22" i="91"/>
  <c r="I22" i="91"/>
  <c r="J22" i="91"/>
  <c r="C23" i="91"/>
  <c r="D23" i="91"/>
  <c r="E23" i="91"/>
  <c r="F23" i="91"/>
  <c r="G23" i="91"/>
  <c r="H23" i="91"/>
  <c r="I23" i="91"/>
  <c r="J23" i="91"/>
  <c r="C24" i="91"/>
  <c r="D24" i="91"/>
  <c r="E24" i="91"/>
  <c r="F24" i="91"/>
  <c r="G24" i="91"/>
  <c r="H24" i="91"/>
  <c r="I24" i="91"/>
  <c r="J24" i="91"/>
  <c r="C25" i="91"/>
  <c r="D25" i="91"/>
  <c r="E25" i="91"/>
  <c r="F25" i="91"/>
  <c r="G25" i="91"/>
  <c r="H25" i="91"/>
  <c r="I25" i="91"/>
  <c r="J25" i="91"/>
  <c r="C26" i="91"/>
  <c r="D26" i="91"/>
  <c r="E26" i="91"/>
  <c r="F26" i="91"/>
  <c r="G26" i="91"/>
  <c r="H26" i="91"/>
  <c r="I26" i="91"/>
  <c r="J26" i="91"/>
  <c r="B28" i="91"/>
  <c r="C28" i="91"/>
  <c r="D28" i="91"/>
  <c r="E28" i="91"/>
  <c r="F28" i="91"/>
  <c r="G28" i="91"/>
  <c r="H28" i="91"/>
  <c r="I28" i="91"/>
  <c r="J28" i="91"/>
  <c r="C20" i="91"/>
  <c r="D20" i="91"/>
  <c r="E20" i="91"/>
  <c r="F20" i="91"/>
  <c r="G20" i="91"/>
  <c r="H20" i="91"/>
  <c r="I20" i="91"/>
  <c r="J20" i="91"/>
  <c r="DS11" i="39"/>
  <c r="DS12" i="39"/>
  <c r="DR12" i="39"/>
  <c r="FQ5" i="39"/>
  <c r="FQ4" i="39"/>
  <c r="FP5" i="39"/>
  <c r="FP4" i="39"/>
  <c r="FP11" i="39"/>
  <c r="FP12" i="39"/>
  <c r="FO4" i="39"/>
  <c r="FO5" i="39"/>
  <c r="FO11" i="39"/>
  <c r="FO12" i="39"/>
  <c r="FN5" i="39"/>
  <c r="FN4" i="39"/>
  <c r="I41" i="59"/>
  <c r="I42" i="59"/>
  <c r="I43" i="59"/>
  <c r="FK11" i="39"/>
  <c r="FL12" i="39"/>
  <c r="FL11" i="39"/>
  <c r="FM11" i="39"/>
  <c r="FN11" i="39"/>
  <c r="FM12" i="39"/>
  <c r="FN12" i="39"/>
  <c r="FL4" i="39"/>
  <c r="FM4" i="39"/>
  <c r="FL5" i="39"/>
  <c r="FM5" i="39"/>
  <c r="I30" i="59"/>
  <c r="FI4" i="39"/>
  <c r="FJ4" i="39"/>
  <c r="FI11" i="39"/>
  <c r="FJ11" i="39"/>
  <c r="FI12" i="39"/>
  <c r="FJ12" i="39"/>
  <c r="FK12" i="39"/>
  <c r="FJ5" i="39"/>
  <c r="FK5" i="39"/>
  <c r="FK4" i="39"/>
  <c r="FI5" i="39"/>
  <c r="FH4" i="39"/>
  <c r="I8" i="59"/>
  <c r="FF11" i="39"/>
  <c r="FG11" i="39"/>
  <c r="FH11" i="39"/>
  <c r="FF12" i="39"/>
  <c r="FG12" i="39"/>
  <c r="FH12" i="39"/>
  <c r="FE11" i="39"/>
  <c r="FE12" i="39"/>
  <c r="FF5" i="39"/>
  <c r="FG5" i="39"/>
  <c r="FH5" i="39"/>
  <c r="FG4" i="39"/>
  <c r="FF4" i="3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/>
  <c r="B23" i="59"/>
  <c r="I14" i="59"/>
  <c r="B14" i="59"/>
  <c r="B18" i="59"/>
  <c r="B22" i="59"/>
  <c r="I13" i="59"/>
  <c r="B13" i="59"/>
  <c r="B17" i="59"/>
  <c r="B21" i="59"/>
  <c r="I11" i="59"/>
  <c r="I10" i="59"/>
  <c r="I9" i="59"/>
  <c r="A8" i="59"/>
  <c r="A12" i="59"/>
  <c r="A16" i="59"/>
  <c r="FE5" i="39"/>
  <c r="FD5" i="39"/>
  <c r="FC4" i="39"/>
  <c r="FB5" i="39"/>
  <c r="FA5" i="39"/>
  <c r="EZ5" i="39"/>
  <c r="EY5" i="39"/>
  <c r="EX4" i="39"/>
  <c r="FD12" i="39"/>
  <c r="FC12" i="39"/>
  <c r="FB12" i="39"/>
  <c r="FA12" i="39"/>
  <c r="EZ12" i="39"/>
  <c r="EY12" i="39"/>
  <c r="EX12" i="39"/>
  <c r="EW12" i="39"/>
  <c r="EV12" i="39"/>
  <c r="EU12" i="39"/>
  <c r="ET12" i="39"/>
  <c r="ES12" i="39"/>
  <c r="ER12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FD11" i="39"/>
  <c r="FC11" i="39"/>
  <c r="FB11" i="39"/>
  <c r="FA11" i="39"/>
  <c r="EZ11" i="39"/>
  <c r="EY11" i="39"/>
  <c r="EX11" i="39"/>
  <c r="EW11" i="39"/>
  <c r="EV11" i="39"/>
  <c r="EU11" i="39"/>
  <c r="ET11" i="39"/>
  <c r="ES11" i="39"/>
  <c r="ER11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R11" i="39"/>
  <c r="DE11" i="39"/>
  <c r="DD11" i="39"/>
  <c r="DC11" i="39"/>
  <c r="DB11" i="39"/>
  <c r="DA11" i="39"/>
  <c r="CZ11" i="39"/>
  <c r="CY11" i="39"/>
  <c r="CX11" i="39"/>
  <c r="CW11" i="39"/>
  <c r="CV11" i="39"/>
  <c r="CU11" i="39"/>
  <c r="CT11" i="39"/>
  <c r="EW5" i="39"/>
  <c r="EV5" i="39"/>
  <c r="EU5" i="39"/>
  <c r="ET5" i="39"/>
  <c r="ES5" i="39"/>
  <c r="ER5" i="39"/>
  <c r="EQ5" i="39"/>
  <c r="EP5" i="39"/>
  <c r="EO5" i="39"/>
  <c r="EN5" i="39"/>
  <c r="EM5" i="39"/>
  <c r="EL5" i="39"/>
  <c r="EK5" i="39"/>
  <c r="EJ5" i="39"/>
  <c r="EI5" i="39"/>
  <c r="EH5" i="39"/>
  <c r="EG5" i="39"/>
  <c r="EF5" i="39"/>
  <c r="EE5" i="39"/>
  <c r="ED5" i="39"/>
  <c r="EC5" i="39"/>
  <c r="EB5" i="39"/>
  <c r="EA5" i="39"/>
  <c r="DZ5" i="39"/>
  <c r="DY5" i="39"/>
  <c r="DX5" i="39"/>
  <c r="DW5" i="39"/>
  <c r="DV5" i="39"/>
  <c r="DU5" i="39"/>
  <c r="DT5" i="39"/>
  <c r="DS5" i="39"/>
  <c r="DR5" i="39"/>
  <c r="DQ5" i="39"/>
  <c r="DP5" i="39"/>
  <c r="DO5" i="39"/>
  <c r="DN5" i="39"/>
  <c r="DM5" i="39"/>
  <c r="DL5" i="39"/>
  <c r="DK5" i="39"/>
  <c r="DJ5" i="39"/>
  <c r="DI5" i="39"/>
  <c r="DH5" i="39"/>
  <c r="DG5" i="39"/>
  <c r="DF5" i="39"/>
  <c r="DE5" i="39"/>
  <c r="DD5" i="39"/>
  <c r="DC5" i="39"/>
  <c r="DB5" i="39"/>
  <c r="DA5" i="39"/>
  <c r="CZ5" i="39"/>
  <c r="CY5" i="39"/>
  <c r="CX5" i="39"/>
  <c r="CW5" i="39"/>
  <c r="CV5" i="39"/>
  <c r="CU5" i="39"/>
  <c r="CT5" i="39"/>
  <c r="EW4" i="39"/>
  <c r="EV4" i="39"/>
  <c r="EU4" i="39"/>
  <c r="ET4" i="39"/>
  <c r="ES4" i="39"/>
  <c r="ER4" i="39"/>
  <c r="EQ4" i="39"/>
  <c r="EP4" i="39"/>
  <c r="EO4" i="39"/>
  <c r="EN4" i="39"/>
  <c r="EM4" i="39"/>
  <c r="EL4" i="39"/>
  <c r="EK4" i="39"/>
  <c r="EJ4" i="39"/>
  <c r="EI4" i="39"/>
  <c r="EH4" i="39"/>
  <c r="EG4" i="39"/>
  <c r="EF4" i="39"/>
  <c r="EE4" i="39"/>
  <c r="ED4" i="39"/>
  <c r="EC4" i="39"/>
  <c r="EB4" i="39"/>
  <c r="EA4" i="39"/>
  <c r="DZ4" i="39"/>
  <c r="DY4" i="39"/>
  <c r="DX4" i="39"/>
  <c r="DW4" i="39"/>
  <c r="DV4" i="39"/>
  <c r="DU4" i="39"/>
  <c r="DT4" i="39"/>
  <c r="DS4" i="39"/>
  <c r="DR4" i="39"/>
  <c r="DQ4" i="39"/>
  <c r="DP4" i="39"/>
  <c r="DO4" i="39"/>
  <c r="DN4" i="39"/>
  <c r="DM4" i="39"/>
  <c r="DL4" i="39"/>
  <c r="DK4" i="39"/>
  <c r="DJ4" i="39"/>
  <c r="DI4" i="39"/>
  <c r="DH4" i="39"/>
  <c r="DG4" i="39"/>
  <c r="DF4" i="39"/>
  <c r="DE4" i="39"/>
  <c r="DD4" i="39"/>
  <c r="DC4" i="39"/>
  <c r="DB4" i="39"/>
  <c r="DA4" i="39"/>
  <c r="CZ4" i="39"/>
  <c r="CY4" i="39"/>
  <c r="CX4" i="39"/>
  <c r="CW4" i="39"/>
  <c r="CV4" i="39"/>
  <c r="CU4" i="39"/>
  <c r="CT4" i="39"/>
  <c r="FB4" i="39"/>
  <c r="FA4" i="39"/>
  <c r="FC5" i="39"/>
  <c r="EX5" i="39"/>
  <c r="EY4" i="39"/>
  <c r="FD4" i="39"/>
  <c r="FE4" i="39"/>
  <c r="EZ4" i="39"/>
</calcChain>
</file>

<file path=xl/sharedStrings.xml><?xml version="1.0" encoding="utf-8"?>
<sst xmlns="http://schemas.openxmlformats.org/spreadsheetml/2006/main" count="1185" uniqueCount="477">
  <si>
    <t>Инфляцын түвшин</t>
  </si>
  <si>
    <t>Бусад</t>
  </si>
  <si>
    <t>Жилийн инфляцын бүрэлдэхүүн</t>
  </si>
  <si>
    <t>Инфляцын зорилт</t>
  </si>
  <si>
    <t>Жилийн инфляц (УБ)</t>
  </si>
  <si>
    <t>Зорилтын доод хязгаар</t>
  </si>
  <si>
    <t>Зорилтын дээд хязгаар</t>
  </si>
  <si>
    <t>Импортын хүнс</t>
  </si>
  <si>
    <t>Шатахуун</t>
  </si>
  <si>
    <t>Импортын бараа</t>
  </si>
  <si>
    <t>Үйлчилгээ</t>
  </si>
  <si>
    <t>Инфляцийн төсөөлөл</t>
  </si>
  <si>
    <t>I</t>
  </si>
  <si>
    <t>II</t>
  </si>
  <si>
    <t>III</t>
  </si>
  <si>
    <t>IV</t>
  </si>
  <si>
    <t>Жилийн инфляци, 90%, 60%, 30%-ийн магадлалтай итгэх интервал</t>
  </si>
  <si>
    <t>90%a</t>
  </si>
  <si>
    <t>60%a</t>
  </si>
  <si>
    <t>30%a</t>
  </si>
  <si>
    <t>Одоогийн төсөөлөл</t>
  </si>
  <si>
    <t>Өмнөх төсөөлөл</t>
  </si>
  <si>
    <t>Потенциал өсөлт</t>
  </si>
  <si>
    <t>Үйлдвэрлэлийн зөрүү</t>
  </si>
  <si>
    <t>Үйлдвэрлэлийн функц</t>
  </si>
  <si>
    <t>Уул уурхайн</t>
  </si>
  <si>
    <t>Уул уурхайн бус</t>
  </si>
  <si>
    <t> 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</si>
  <si>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</si>
  <si>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</si>
  <si>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</si>
  <si>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</si>
  <si>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</si>
  <si>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</si>
  <si>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</si>
  <si>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</si>
  <si>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</si>
  <si>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</si>
  <si>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</si>
  <si>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</si>
  <si>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</si>
  <si>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</si>
  <si>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</si>
  <si>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</si>
  <si>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</si>
  <si>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</si>
  <si>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</si>
  <si>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</si>
  <si>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</si>
  <si>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</si>
  <si>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</si>
  <si>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</si>
  <si>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</si>
  <si>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</si>
  <si>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</si>
  <si>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</si>
  <si>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</si>
  <si>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</si>
  <si>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</si>
  <si>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</si>
  <si>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</si>
  <si>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Нийт нийлүүлэлт</t>
  </si>
  <si>
    <t>Хөдөө аж ахуй</t>
  </si>
  <si>
    <t>Уул уурхай</t>
  </si>
  <si>
    <t>Боловсруулах</t>
  </si>
  <si>
    <t>Барилга</t>
  </si>
  <si>
    <t>Худалдаа</t>
  </si>
  <si>
    <t>Бусад үйлчилгээ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</si>
  <si>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</si>
  <si>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</si>
  <si>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</si>
  <si>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</si>
  <si>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</si>
  <si>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</si>
  <si>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2023*</t>
  </si>
  <si>
    <t>2024*</t>
  </si>
  <si>
    <t>ДНБ-ий жилийн өсөлт, 90%, 60%, 30%-ийн магадлалтай итгэх интервал</t>
  </si>
  <si>
    <t>ДНБ-ий өсөлт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</si>
  <si>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</si>
  <si>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</si>
  <si>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</si>
  <si>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</si>
  <si>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</si>
  <si>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</si>
  <si>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</si>
  <si>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</si>
  <si>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</si>
  <si>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</si>
  <si>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Ажиллагчид</t>
  </si>
  <si>
    <t>Тээвэр ба агуулах</t>
  </si>
  <si>
    <t>ХАА бус ажиллагчид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</si>
  <si>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</si>
  <si>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</si>
  <si>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</si>
  <si>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</si>
  <si>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Хөд-н бүтээмж</t>
  </si>
  <si>
    <t>Нэгж хөд-н зардлын өсөлт</t>
  </si>
  <si>
    <t>Улсын дундаж цалингийн өсөлт</t>
  </si>
  <si>
    <t>Бодит ДНБ-ий өсөлт</t>
  </si>
  <si>
    <t>Ажиллагчдын өсөлт</t>
  </si>
  <si>
    <t>он</t>
  </si>
  <si>
    <t>улирал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</si>
  <si>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</si>
  <si>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</si>
  <si>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</si>
  <si>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</si>
  <si>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</si>
  <si>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</si>
  <si>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</si>
  <si>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</si>
  <si>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</si>
  <si>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</si>
  <si>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Зээлийн жилийн өсөлт</t>
  </si>
  <si>
    <t>Үл хөдлөх</t>
  </si>
  <si>
    <t>Зээлийн долларжилт</t>
  </si>
  <si>
    <t>Хэрэглээ, хад.барь зээл</t>
  </si>
  <si>
    <t>Чанаргүй зээл</t>
  </si>
  <si>
    <t>Зээл олголт</t>
  </si>
  <si>
    <t>Зээлийн эргэн төлөлт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</si>
  <si>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</si>
  <si>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</si>
  <si>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</si>
  <si>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</si>
  <si>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</si>
  <si>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</si>
  <si>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</si>
  <si>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</si>
  <si>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</si>
  <si>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</si>
  <si>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</si>
  <si>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</si>
  <si>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Зураг II.2.2.3</t>
  </si>
  <si>
    <t>Төгрөгийн харьцангуй өгөөж (Зүүн тэнхлэг)</t>
  </si>
  <si>
    <t>Төгрөгийн ам.доллартай харьцах сарын дундаж ханш (Баруун тэнхлэг)</t>
  </si>
  <si>
    <t>сар/өдөр/он</t>
  </si>
  <si>
    <t>########</t>
  </si>
  <si>
    <t>Төгрөгийн ам.доллартай харьцах албан ханш /баруун/</t>
  </si>
  <si>
    <t>Ханшийн өдрийн өөрчлөлт</t>
  </si>
  <si>
    <t>Захын дундаж ханш /баруун/</t>
  </si>
  <si>
    <t>АНУ-ын доллар</t>
  </si>
  <si>
    <t xml:space="preserve"> Евро</t>
  </si>
  <si>
    <t xml:space="preserve"> ОХУ-ын рубль</t>
  </si>
  <si>
    <t xml:space="preserve"> БНХАУ-ын юань</t>
  </si>
  <si>
    <t>3</t>
  </si>
  <si>
    <t>6</t>
  </si>
  <si>
    <t>9</t>
  </si>
  <si>
    <t>12</t>
  </si>
  <si>
    <t xml:space="preserve">     </t>
  </si>
  <si>
    <t>Төгрөгийн бодит үйлчилж буй ханш (REER)</t>
  </si>
  <si>
    <t>REER жилийн өөрчлөлт /баруун/</t>
  </si>
  <si>
    <t>Төгрөгийн нэрлэсэн үйлчилж буй ханш (NEER)</t>
  </si>
  <si>
    <t>Бодит ханшийн жилийн өөрчлөлт</t>
  </si>
  <si>
    <t>Нэрлэсэн ханшийн нөлөө</t>
  </si>
  <si>
    <t>Харьцангуй үнийн нөлөө (дотоод-гадаад)</t>
  </si>
  <si>
    <t xml:space="preserve">Төгрөгийн харьцангуй өгөөж </t>
  </si>
  <si>
    <t>Төгрөгийн ам.доллартай харьцах ханшийн сарын өөрчлөлт</t>
  </si>
  <si>
    <t>Үнэ (ТЗ)/түрээсийн харьцаа</t>
  </si>
  <si>
    <t>Үнэ (ТЗ)/орлогын харьцаа</t>
  </si>
  <si>
    <t>Үнэ, түрээсийн өсөлтийн зөрүү (ҮСХ - ҮСХ)</t>
  </si>
  <si>
    <t>Түрээсийн өсөлт, жилээр (ҮСХ)</t>
  </si>
  <si>
    <t>Үнийн өсөлт, жилээр (ҮСХ)</t>
  </si>
  <si>
    <t>Үнийн өсөлт, жилээр (Тэнхлэг зууч)</t>
  </si>
  <si>
    <t>Түрээсийн өсөлт, улирлаар(ҮСХ)</t>
  </si>
  <si>
    <t>Үнийн өсөлт, улирлаар (Тэнхлэг зууч)</t>
  </si>
  <si>
    <t>Үнэ (ҮСХ)/түрээсийн харьцаа</t>
  </si>
  <si>
    <t xml:space="preserve">Үнэ (ҮСХ)/орлогын харьцаа </t>
  </si>
  <si>
    <t>4 улирлын дундаж</t>
  </si>
  <si>
    <t>БӨИ, жилийн өсөлт</t>
  </si>
  <si>
    <t>Зах зээлийн үнэлгээ (баруун)</t>
  </si>
  <si>
    <t>ТОП-20 индекс (зүүн)</t>
  </si>
  <si>
    <t>1</t>
  </si>
  <si>
    <t>2</t>
  </si>
  <si>
    <t>4</t>
  </si>
  <si>
    <t>5</t>
  </si>
  <si>
    <t>7</t>
  </si>
  <si>
    <t>8</t>
  </si>
  <si>
    <t>10</t>
  </si>
  <si>
    <t>11</t>
  </si>
  <si>
    <t>Их наяд төгрөг</t>
  </si>
  <si>
    <t>Гүй.</t>
  </si>
  <si>
    <t xml:space="preserve">Гүй. хувь 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</si>
  <si>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</si>
  <si>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</si>
  <si>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</si>
  <si>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</si>
  <si>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</si>
  <si>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</si>
  <si>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</si>
  <si>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</si>
  <si>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</si>
  <si>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</si>
  <si>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</si>
  <si>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</si>
  <si>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</si>
  <si>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</si>
  <si>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</si>
  <si>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</si>
  <si>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</si>
  <si>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</si>
  <si>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</si>
  <si>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</si>
  <si>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</si>
  <si>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тэрбум төгрөг</t>
  </si>
  <si>
    <t>Засгийн газрын нийт өр (ӨҮЦ)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</si>
  <si>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</si>
  <si>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</si>
  <si>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</si>
  <si>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</si>
  <si>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Дэлхий</t>
  </si>
  <si>
    <t>БНХАУ </t>
  </si>
  <si>
    <t>АНУ</t>
  </si>
  <si>
    <t>ОХУ </t>
  </si>
  <si>
    <t>Евро бүс </t>
  </si>
  <si>
    <t>Variables -&gt;</t>
  </si>
  <si>
    <t>l_atot</t>
  </si>
  <si>
    <t>l_px</t>
  </si>
  <si>
    <t>l_pm</t>
  </si>
  <si>
    <t>l_atot_prev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</si>
  <si>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</si>
  <si>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</si>
  <si>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</si>
  <si>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</si>
  <si>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</si>
  <si>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</si>
  <si>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</si>
  <si>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</si>
  <si>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</si>
  <si>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</si>
  <si>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</si>
  <si>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</si>
  <si>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</si>
  <si>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</si>
  <si>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</si>
  <si>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</si>
  <si>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</si>
  <si>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</si>
  <si>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</si>
  <si>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</si>
  <si>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</si>
  <si>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</si>
  <si>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</si>
  <si>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</si>
  <si>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</si>
  <si>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</si>
  <si>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</si>
  <si>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</si>
  <si>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</si>
  <si>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</si>
  <si>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</si>
  <si>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</si>
  <si>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</si>
  <si>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</si>
  <si>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</si>
  <si>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</si>
  <si>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</si>
  <si>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</si>
  <si>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</si>
  <si>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</si>
  <si>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</si>
  <si>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</si>
  <si>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</si>
  <si>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</si>
  <si>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</si>
  <si>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</si>
  <si>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IV*</t>
  </si>
  <si>
    <t>I*</t>
  </si>
  <si>
    <t>II*</t>
  </si>
  <si>
    <t>III*</t>
  </si>
  <si>
    <t>Урсгал дансны тэнцэл</t>
  </si>
  <si>
    <t>Хөрөнгө, санхүүгийн дансны тэнцэл</t>
  </si>
  <si>
    <t>Төлбөрийн тэнцэл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</si>
  <si>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</si>
  <si>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</si>
  <si>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</si>
  <si>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</si>
  <si>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</si>
  <si>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</si>
  <si>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</si>
  <si>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</si>
  <si>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</si>
  <si>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</si>
  <si>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</si>
  <si>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</si>
  <si>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ГШХО</t>
  </si>
  <si>
    <t>Багцын ХО</t>
  </si>
  <si>
    <t>Санхүүгийн дериватив</t>
  </si>
  <si>
    <t>Бусад ХО</t>
  </si>
  <si>
    <t>Санхүүгийн данс</t>
  </si>
  <si>
    <t>Жилийн өсөлт %</t>
  </si>
  <si>
    <t>Өсөлтөд эзлэх %</t>
  </si>
  <si>
    <t>Нийт экспорт</t>
  </si>
  <si>
    <t>Чулуун нүүрс</t>
  </si>
  <si>
    <t>Боловсруулаагүй нефть</t>
  </si>
  <si>
    <t>Цайрын хүдэр, баяжмал</t>
  </si>
  <si>
    <t>Мах, махан бүтээгдэхүүн</t>
  </si>
  <si>
    <t>Мөнгөжөөгүй алт</t>
  </si>
  <si>
    <t>Жонш, лейцит, нефелинт</t>
  </si>
  <si>
    <t>Зэсийн хүдэр, баяжмал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</si>
  <si>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</si>
  <si>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</si>
  <si>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</si>
  <si>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</si>
  <si>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</si>
  <si>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</si>
  <si>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</si>
  <si>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</si>
  <si>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</si>
  <si>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</si>
  <si>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Хүснэгт 4.1</t>
  </si>
  <si>
    <t>Хүснэгт 4.2</t>
  </si>
  <si>
    <t>Зураг 2.2</t>
  </si>
  <si>
    <t>Зураг 2.8</t>
  </si>
  <si>
    <t>Зураг 2.9</t>
  </si>
  <si>
    <t>Зураг 2.3</t>
  </si>
  <si>
    <t>Зураг 2.4</t>
  </si>
  <si>
    <t>Зураг 2.5</t>
  </si>
  <si>
    <t>Зураг 2.6</t>
  </si>
  <si>
    <t>Зураг 2.7</t>
  </si>
  <si>
    <t>Зураг 3.1</t>
  </si>
  <si>
    <t>Зураг 3.2</t>
  </si>
  <si>
    <t>Зураг 3.3</t>
  </si>
  <si>
    <t>Зураг 3.4</t>
  </si>
  <si>
    <t>Зураг 3.6</t>
  </si>
  <si>
    <t>Зураг 3.8</t>
  </si>
  <si>
    <t>Зураг 3.9</t>
  </si>
  <si>
    <t>Зураг 3.10</t>
  </si>
  <si>
    <t>Зураг 3.11</t>
  </si>
  <si>
    <t>Зураг 3.12</t>
  </si>
  <si>
    <t>Зураг 3.13</t>
  </si>
  <si>
    <t>Зураг 3.14</t>
  </si>
  <si>
    <t>Зураг 3.17</t>
  </si>
  <si>
    <t>Зураг 3.21</t>
  </si>
  <si>
    <t>Зураг 3.20</t>
  </si>
  <si>
    <t>Зураг 3.19</t>
  </si>
  <si>
    <t>Зураг 3.18</t>
  </si>
  <si>
    <t>Хүснэгт 3.2</t>
  </si>
  <si>
    <t>Зураг 3.28</t>
  </si>
  <si>
    <t>Зураг 3.29</t>
  </si>
  <si>
    <t>Хүснэгт 3.3</t>
  </si>
  <si>
    <t>Бат</t>
  </si>
  <si>
    <t>Бат.</t>
  </si>
  <si>
    <t>Мөнгөний хүдэр, баяжмал</t>
  </si>
  <si>
    <t>Аж үйлдвэр, барилга</t>
  </si>
  <si>
    <t>Бүт. цэвэр татвар</t>
  </si>
  <si>
    <t>Суурь инфляц</t>
  </si>
  <si>
    <t>Нүүрсний экспортын биет хэмжээ, сая тонн</t>
  </si>
  <si>
    <t>Инфляц</t>
  </si>
  <si>
    <t>Анхаарал хандуулах зээл</t>
  </si>
  <si>
    <t>Нийт зээлд эзлэх хувь (БТ)</t>
  </si>
  <si>
    <t>Материалын өртөг</t>
  </si>
  <si>
    <t>Машин механизмын түрээсийн зардал</t>
  </si>
  <si>
    <t>Цалингийн зардал</t>
  </si>
  <si>
    <t>Нийт арилжааны дүн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</si>
  <si>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</si>
  <si>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</si>
  <si>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</si>
  <si>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</si>
  <si>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</si>
  <si>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</si>
  <si>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Зураг 3.22</t>
  </si>
  <si>
    <t>Зураг 3.23</t>
  </si>
  <si>
    <t>Зураг 3.24</t>
  </si>
  <si>
    <t>Зураг 3.25</t>
  </si>
  <si>
    <t>Зураг 3.26</t>
  </si>
  <si>
    <t>Зураг 3.27</t>
  </si>
  <si>
    <t>Зураг 3.30</t>
  </si>
  <si>
    <t>Зураг 4.3</t>
  </si>
  <si>
    <t>Зураг 4.4</t>
  </si>
  <si>
    <t>Зураг 4.5</t>
  </si>
  <si>
    <t>Зураг 4.6</t>
  </si>
  <si>
    <t xml:space="preserve">Дээд хязгаар </t>
  </si>
  <si>
    <t>Доод хязгаар</t>
  </si>
  <si>
    <t xml:space="preserve"> 3 сарын хугацаанд</t>
  </si>
  <si>
    <t>2022.11 сар</t>
  </si>
  <si>
    <t>2023.02 сар</t>
  </si>
  <si>
    <t>2023.05 сар</t>
  </si>
  <si>
    <t>Шатахуунаас бусад импорт</t>
  </si>
  <si>
    <t>Дотоодын хүнс</t>
  </si>
  <si>
    <t>Дотоодын бараа</t>
  </si>
  <si>
    <t>Тээвэр</t>
  </si>
  <si>
    <t>Калман фильтер</t>
  </si>
  <si>
    <t>HP фильтер</t>
  </si>
  <si>
    <t>I/23</t>
  </si>
  <si>
    <t>2025*</t>
  </si>
  <si>
    <t>2022          I</t>
  </si>
  <si>
    <t>2023             I</t>
  </si>
  <si>
    <t>Молебдиний хүдэр баяжмал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</si>
  <si>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</si>
  <si>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</si>
  <si>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</si>
  <si>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</si>
  <si>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</si>
  <si>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</si>
  <si>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</si>
  <si>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</si>
  <si>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</si>
  <si>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</si>
  <si>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</si>
  <si>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</si>
  <si>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</si>
  <si>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</si>
  <si>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</si>
  <si>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</si>
  <si>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</si>
  <si>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</si>
  <si>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</si>
  <si>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</si>
  <si>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</si>
  <si>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</si>
  <si>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</si>
  <si>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</si>
  <si>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</si>
  <si>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</si>
  <si>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</si>
  <si>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</si>
  <si>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</si>
  <si>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</si>
  <si>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</si>
  <si>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</si>
  <si>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</si>
  <si>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</si>
  <si>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</si>
  <si>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</si>
  <si>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</si>
  <si>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</si>
  <si>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</si>
  <si>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</si>
  <si>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</si>
  <si>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</si>
  <si>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</si>
  <si>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</si>
  <si>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</si>
  <si>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</si>
  <si>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</si>
  <si>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</si>
  <si>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</si>
  <si>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</si>
  <si>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</si>
  <si>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</si>
  <si>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</si>
  <si>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</si>
  <si>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</si>
  <si>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</si>
  <si>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</si>
  <si>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</si>
  <si>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</si>
  <si>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</si>
  <si>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4 сар</t>
  </si>
  <si>
    <t>2022.12 сар</t>
  </si>
  <si>
    <t>2022.04 сар</t>
  </si>
  <si>
    <t>2023.04  сар</t>
  </si>
  <si>
    <t>2023.I</t>
  </si>
  <si>
    <t>Нийт үйлдвэрлэл</t>
  </si>
  <si>
    <t>Тээвэр, худалдаа</t>
  </si>
  <si>
    <t>Зураг 2.8 (хуучин)</t>
  </si>
  <si>
    <t>Зураг 2.10</t>
  </si>
  <si>
    <t>Үйлчилгээ (тээвэр, худалдаанаас бусад)</t>
  </si>
  <si>
    <t>Аж үйлдвэр</t>
  </si>
  <si>
    <t>Эх үүсвэрийн долларжилт</t>
  </si>
  <si>
    <t>Эх үүсвэрийн долларжилт, ханшийн нөлөөг засварласан</t>
  </si>
  <si>
    <t>4.5x</t>
  </si>
  <si>
    <t xml:space="preserve"> Тод.</t>
  </si>
  <si>
    <t>Сарын инфляц</t>
  </si>
  <si>
    <t>Жилийн инфляц</t>
  </si>
  <si>
    <t>Ипотек</t>
  </si>
  <si>
    <t>Бизнесийн зээлийн өсөлтөд үзүүлэх нөлөө</t>
  </si>
  <si>
    <t>Түрээсийн өсөлт, жилээр (Тэнхлэг зууч)</t>
  </si>
  <si>
    <t xml:space="preserve">Үнэ, түрээсийн өсөлтийн зөрүү </t>
  </si>
  <si>
    <t>Түрээсийн өсөлт, улирлаар (Тэнхлэг зууч)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</si>
  <si>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</si>
  <si>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</si>
  <si>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</si>
  <si>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</si>
  <si>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</si>
  <si>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Ажиллах хүчний оролцооны түвшин, БГТ</t>
  </si>
  <si>
    <t>Хөдөлмөр эрхлэлтийн түвшин, БГТ</t>
  </si>
  <si>
    <t>Зураг 3.5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</si>
</sst>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₮_-;\-* #,##0_₮_-;_-* &quot;-&quot;_₮_-;_-@_-"/>
    <numFmt numFmtId="167" formatCode="_-* #,##0.00_₮_-;\-* #,##0.00_₮_-;_-* &quot;-&quot;??_₮_-;_-@_-"/>
    <numFmt numFmtId="168" formatCode="0.0"/>
    <numFmt numFmtId="169" formatCode="0.0%"/>
    <numFmt numFmtId="170" formatCode="_(* #,##0.00000_);_(* \(#,##0.00000\);_(* &quot;-&quot;??_);_(@_)"/>
    <numFmt numFmtId="171" formatCode="#,##0.0"/>
    <numFmt numFmtId="172" formatCode="_-* #,##0_₮_-;\-* #,##0_₮_-;_-* &quot;-&quot;??_₮_-;_-@_-"/>
    <numFmt numFmtId="173" formatCode="&quot;₮&quot;#,##0\ ;\(&quot;₮&quot;#,##0\)"/>
    <numFmt numFmtId="174" formatCode="m/d"/>
    <numFmt numFmtId="175" formatCode="[$-409]d\-mmm;@"/>
    <numFmt numFmtId="176" formatCode="[$-409]h:mm:ss\ AM/PM"/>
    <numFmt numFmtId="177" formatCode="0.000"/>
    <numFmt numFmtId="178" formatCode="00000"/>
    <numFmt numFmtId="179" formatCode="#\ ##0.0"/>
    <numFmt numFmtId="180" formatCode="_(* #,##0_);_(* \(#,##0\);_(* &quot;-&quot;??_);_(@_)"/>
    <numFmt numFmtId="181" formatCode="_-* #,##0.0_-;\-* #,##0.0_-;_-* &quot;-&quot;??_-;_-@_-"/>
    <numFmt numFmtId="182" formatCode="_-* #,##0.0_₮_-;\-* #,##0.0_₮_-;_-* &quot;-&quot;??_₮_-;_-@_-"/>
    <numFmt numFmtId="183" formatCode="mm/dd/yyyy"/>
    <numFmt numFmtId="184" formatCode="&quot;£&quot;#,##0\ ;\(&quot;£&quot;#,##0\)"/>
    <numFmt numFmtId="185" formatCode="mmm\ dd\,\ yyyy"/>
    <numFmt numFmtId="186" formatCode="0.0_)"/>
    <numFmt numFmtId="187" formatCode="General_)"/>
    <numFmt numFmtId="188" formatCode="#\ ##0"/>
    <numFmt numFmtId="189" formatCode="_(* #,##0.0_);_(* \(#,##0.0\);_(* &quot;-&quot;??_);_(@_)"/>
    <numFmt numFmtId="190" formatCode="_-* #,##0.00&quot;р.&quot;_-;\-* #,##0.00&quot;р.&quot;_-;_-* &quot;-&quot;??&quot;р.&quot;_-;_-@_-"/>
    <numFmt numFmtId="191" formatCode="#,##0.00_);\-#,##0.00"/>
    <numFmt numFmtId="192" formatCode="_-* #,##0.00_р_._-;\-* #,##0.00_р_._-;_-* &quot;-&quot;??_р_._-;_-@_-"/>
    <numFmt numFmtId="193" formatCode="_-&quot;£&quot;* #,##0.00_-;\-&quot;£&quot;* #,##0.00_-;_-&quot;£&quot;* &quot;-&quot;??_-;_-@_-"/>
    <numFmt numFmtId="194" formatCode="[$-409]mmm\-yy;@"/>
    <numFmt numFmtId="195" formatCode="#,##0.000"/>
    <numFmt numFmtId="196" formatCode="_(* #,##0.0000_);_(* \(#,##0.0000\);_(* &quot;-&quot;??_);_(@_)"/>
    <numFmt numFmtId="197" formatCode="0.0_);\(0.0\)"/>
    <numFmt numFmtId="198" formatCode="mm\.dd\.yyyy"/>
    <numFmt numFmtId="199" formatCode="_(* #,##0.0_);_(* \(#,##0.0\);_(* &quot;-&quot;?_);_(@_)"/>
    <numFmt numFmtId="200" formatCode="#,##0\ &quot;kr&quot;;\-#,##0\ &quot;kr&quot;"/>
    <numFmt numFmtId="201" formatCode="_-* #,##0.00_р_-;\-* #,##0.00_р_-;_-* &quot;-&quot;??_р_-;_-@_-"/>
    <numFmt numFmtId="202" formatCode="&quot;$&quot;#,##0_);&quot;\&quot;&quot;\&quot;&quot;\&quot;\(&quot;$&quot;#,##0&quot;\&quot;&quot;\&quot;&quot;\&quot;\)"/>
    <numFmt numFmtId="203" formatCode="_-#,##0_-;\(#,##0\);_-\ \ &quot;-&quot;_-;_-@_-"/>
    <numFmt numFmtId="204" formatCode="_-#,##0.00_-;\(#,##0.00\);_-\ \ &quot;-&quot;_-;_-@_-"/>
    <numFmt numFmtId="205" formatCode="mmm/dd/yyyy;_-\ &quot;N/A&quot;_-;_-\ &quot;-&quot;_-"/>
    <numFmt numFmtId="206" formatCode="mmm/yyyy;_-\ &quot;N/A&quot;_-;_-\ &quot;-&quot;_-"/>
    <numFmt numFmtId="207" formatCode="_-#,##0%_-;\(#,##0%\);_-\ &quot;-&quot;_-"/>
    <numFmt numFmtId="208" formatCode="_-#,###,_-;\(#,###,\);_-\ \ &quot;-&quot;_-;_-@_-"/>
    <numFmt numFmtId="209" formatCode="_-#,###.00,_-;\(#,###.00,\);_-\ \ &quot;-&quot;_-;_-@_-"/>
    <numFmt numFmtId="210" formatCode="_-#0&quot;.&quot;0,_-;\(#0&quot;.&quot;0,\);_-\ \ &quot;-&quot;_-;_-@_-"/>
    <numFmt numFmtId="211" formatCode="_-#0&quot;.&quot;0000_-;\(#0&quot;.&quot;0000\);_-\ \ &quot;-&quot;_-;_-@_-"/>
    <numFmt numFmtId="212" formatCode="_-&quot;$&quot;* #,##0.00_-;\-&quot;$&quot;* #,##0.00_-;_-&quot;$&quot;* &quot;-&quot;??_-;_-@_-"/>
    <numFmt numFmtId="213" formatCode="_-&quot;$&quot;* #,##0_-;\-&quot;$&quot;* #,##0_-;_-&quot;$&quot;* &quot;-&quot;_-;_-@_-"/>
    <numFmt numFmtId="214" formatCode="_-* #,##0[$₮-450]_-;\-* #,##0[$₮-450]_-;_-* &quot;-&quot;??[$₮-450]_-;_-@_-"/>
    <numFmt numFmtId="215" formatCode="_(&quot;$&quot;* #,##0_);_(&quot;$&quot;* \(#,##0\);_(&quot;$&quot;* &quot;-&quot;??_);_(@_)"/>
    <numFmt numFmtId="216" formatCode="_-* #,##0.00[$₮-450]_-;\-* #,##0.00[$₮-450]_-;_-* &quot;-&quot;??[$₮-450]_-;_-@_-"/>
    <numFmt numFmtId="217" formatCode="#,##0;\-#,##0;&quot;-&quot;"/>
    <numFmt numFmtId="218" formatCode="_(* #,##0.000_);_(* \(#,##0.000\);_(* &quot;-&quot;??_);_(@_)"/>
    <numFmt numFmtId="219" formatCode="0;[Red]0"/>
    <numFmt numFmtId="220" formatCode="0.00_);[Red]\(0.00\)"/>
    <numFmt numFmtId="221" formatCode="0.00_);\(0.00\)"/>
    <numFmt numFmtId="222" formatCode="0.00;[Red]0.00"/>
    <numFmt numFmtId="223" formatCode=";;;"/>
    <numFmt numFmtId="224" formatCode="_ * #,##0.00_ ;_ * \-#,##0.00_ ;_ * &quot;-&quot;??_ ;_ @_ "/>
    <numFmt numFmtId="225" formatCode="_-* #,##0.00_¥_-;_-* #,##0.00_¥\-;_-* &quot;-&quot;??_¥_-;_-@_-"/>
    <numFmt numFmtId="226" formatCode="#,##0;\(#,##0\)"/>
    <numFmt numFmtId="227" formatCode="#,##0.0_);\(#,##0.0\);&quot;--&quot;_)"/>
    <numFmt numFmtId="228" formatCode="#,##0.00_);\(#,##0.00\);&quot;--&quot;_)"/>
    <numFmt numFmtId="229" formatCode="&quot;\&quot;#,##0;&quot;\&quot;\-#,##0"/>
    <numFmt numFmtId="230" formatCode="\$#,##0.00;\(\$#,##0.00\)"/>
    <numFmt numFmtId="231" formatCode="0.0#"/>
    <numFmt numFmtId="232" formatCode="_([$€-2]* #,##0.00_);_([$€-2]* \(#,##0.00\);_([$€-2]* &quot;-&quot;??_)"/>
    <numFmt numFmtId="233" formatCode="[$-409]dddd\,\ mmmm\ dd\,\ yyyy"/>
    <numFmt numFmtId="234" formatCode="_(* #,##0.000000_);_(* \(#,##0.000000\);_(* &quot;-&quot;??_);_(@_)"/>
    <numFmt numFmtId="235" formatCode="#,##0_₮"/>
    <numFmt numFmtId="236" formatCode="mmmm\ d\,\ yyyy"/>
    <numFmt numFmtId="237" formatCode="#,##0&quot;£&quot;_);\(#,##0&quot;£&quot;\)"/>
    <numFmt numFmtId="238" formatCode="\$#,##0;\(\$#,##0\)"/>
    <numFmt numFmtId="239" formatCode="#,##0.000_);[Red]\(#,##0.000\)"/>
    <numFmt numFmtId="240" formatCode="#."/>
    <numFmt numFmtId="241" formatCode="0.000%"/>
    <numFmt numFmtId="242" formatCode="#,##0.0_);\(#,##0.0\)"/>
    <numFmt numFmtId="243" formatCode="_-* #,##0\ _F_-;\-* #,##0\ _F_-;_-* &quot;-&quot;\ _F_-;_-@_-"/>
    <numFmt numFmtId="244" formatCode="_-* #,##0.00\ _F_-;\-* #,##0.00\ _F_-;_-* &quot;-&quot;??\ _F_-;_-@_-"/>
    <numFmt numFmtId="245" formatCode="_-* #,##0\ &quot;F&quot;_-;\-* #,##0\ &quot;F&quot;_-;_-* &quot;-&quot;\ &quot;F&quot;_-;_-@_-"/>
    <numFmt numFmtId="246" formatCode="_-* #,##0.00\ &quot;F&quot;_-;\-* #,##0.00\ &quot;F&quot;_-;_-* &quot;-&quot;??\ &quot;F&quot;_-;_-@_-"/>
    <numFmt numFmtId="247" formatCode="0.00_)"/>
    <numFmt numFmtId="248" formatCode="_([$€-2]* #,##0_);_([$€-2]* \(#,##0\);_([$€-2]* &quot;-&quot;??_)"/>
    <numFmt numFmtId="249" formatCode="dd/mm/yy_)"/>
    <numFmt numFmtId="250" formatCode="_(* #,##0.0000000000000000_);_(* \(#,##0.0000000000000000\);_(* &quot;-&quot;??_);_(@_)"/>
    <numFmt numFmtId="251" formatCode="0%;\(0%\)"/>
    <numFmt numFmtId="252" formatCode="#,##0.0%_);\(#,##0.0%\);&quot;--&quot;\%_)"/>
    <numFmt numFmtId="253" formatCode="&quot;$&quot;#,##0;\-&quot;$&quot;#,##0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"/>
    <numFmt numFmtId="361" formatCode="0.00000%"/>
    <numFmt numFmtId="362" formatCode="0.00000"/>
    <numFmt numFmtId="363" formatCode="0.000000000000%"/>
  </numFmts>
  <fonts count="44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sz val="7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6"/>
      <color theme="1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charset val="1"/>
      <scheme val="minor"/>
    </font>
    <font>
      <b/>
      <sz val="11"/>
      <color rgb="FFC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i/>
      <sz val="7"/>
      <color theme="1"/>
      <name val="Arial"/>
      <family val="2"/>
    </font>
    <font>
      <i/>
      <sz val="12"/>
      <color rgb="FF404040"/>
      <name val="Times New Roman"/>
      <family val="1"/>
    </font>
    <font>
      <b/>
      <sz val="12"/>
      <color rgb="FF404040"/>
      <name val="Times New Roman"/>
      <family val="1"/>
    </font>
    <font>
      <sz val="12"/>
      <color rgb="FF40404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Cambria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sz val="10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</font>
    <font>
      <b/>
      <sz val="7"/>
      <name val="Times New Roman"/>
      <family val="1"/>
    </font>
    <font>
      <sz val="7"/>
      <color theme="1"/>
      <name val="Times New Roman"/>
      <family val="1"/>
    </font>
    <font>
      <b/>
      <u/>
      <sz val="11"/>
      <color theme="1"/>
      <name val="Times New Roman"/>
      <family val="1"/>
    </font>
  </fonts>
  <fills count="9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</fills>
  <borders count="9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6821">
    <xf numFmtId="0" fontId="0" fillId="0" borderId="0"/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7" fillId="0" borderId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45" fillId="0" borderId="0" applyFill="0"/>
    <xf numFmtId="9" fontId="33" fillId="0" borderId="0" applyFont="0" applyFill="0" applyBorder="0" applyAlignment="0" applyProtection="0"/>
    <xf numFmtId="0" fontId="31" fillId="0" borderId="0"/>
    <xf numFmtId="0" fontId="48" fillId="0" borderId="0"/>
    <xf numFmtId="0" fontId="45" fillId="0" borderId="0"/>
    <xf numFmtId="0" fontId="45" fillId="0" borderId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45" fillId="0" borderId="0" applyFill="0" applyBorder="0"/>
    <xf numFmtId="0" fontId="30" fillId="0" borderId="0"/>
    <xf numFmtId="167" fontId="30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5" fontId="33" fillId="0" borderId="0"/>
    <xf numFmtId="167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7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3" fontId="33" fillId="0" borderId="0" applyFont="0" applyFill="0" applyBorder="0" applyAlignment="0" applyProtection="0"/>
    <xf numFmtId="175" fontId="57" fillId="0" borderId="11">
      <alignment horizontal="left" vertical="center"/>
    </xf>
    <xf numFmtId="174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5" fontId="58" fillId="0" borderId="0" applyNumberFormat="0" applyFill="0" applyProtection="0">
      <alignment vertical="center"/>
    </xf>
    <xf numFmtId="175" fontId="52" fillId="0" borderId="0"/>
    <xf numFmtId="175" fontId="29" fillId="0" borderId="0"/>
    <xf numFmtId="175" fontId="29" fillId="0" borderId="0"/>
    <xf numFmtId="175" fontId="52" fillId="0" borderId="0"/>
    <xf numFmtId="175" fontId="33" fillId="0" borderId="0"/>
    <xf numFmtId="175" fontId="52" fillId="0" borderId="0"/>
    <xf numFmtId="175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34" fillId="0" borderId="0"/>
    <xf numFmtId="175" fontId="29" fillId="0" borderId="0"/>
    <xf numFmtId="175" fontId="33" fillId="0" borderId="0"/>
    <xf numFmtId="175" fontId="29" fillId="0" borderId="0"/>
    <xf numFmtId="171" fontId="34" fillId="0" borderId="0"/>
    <xf numFmtId="175" fontId="33" fillId="0" borderId="0"/>
    <xf numFmtId="168" fontId="52" fillId="0" borderId="0"/>
    <xf numFmtId="168" fontId="52" fillId="0" borderId="0"/>
    <xf numFmtId="168" fontId="52" fillId="0" borderId="0"/>
    <xf numFmtId="175" fontId="29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53" fillId="0" borderId="0"/>
    <xf numFmtId="175" fontId="59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30" fillId="0" borderId="0"/>
    <xf numFmtId="175" fontId="60" fillId="0" borderId="0"/>
    <xf numFmtId="171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29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52" fillId="0" borderId="0"/>
    <xf numFmtId="175" fontId="33" fillId="0" borderId="0"/>
    <xf numFmtId="175" fontId="29" fillId="0" borderId="0"/>
    <xf numFmtId="175" fontId="29" fillId="0" borderId="0"/>
    <xf numFmtId="175" fontId="56" fillId="0" borderId="0" applyFill="0" applyBorder="0" applyProtection="0">
      <alignment vertical="center"/>
    </xf>
    <xf numFmtId="175" fontId="29" fillId="0" borderId="0"/>
    <xf numFmtId="175" fontId="29" fillId="0" borderId="0"/>
    <xf numFmtId="175" fontId="29" fillId="0" borderId="0"/>
    <xf numFmtId="175" fontId="34" fillId="0" borderId="0"/>
    <xf numFmtId="175" fontId="52" fillId="0" borderId="0"/>
    <xf numFmtId="175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6" fillId="0" borderId="0" applyFont="0" applyFill="0" applyBorder="0" applyAlignment="0" applyProtection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33" fillId="0" borderId="0"/>
    <xf numFmtId="175" fontId="29" fillId="0" borderId="0"/>
    <xf numFmtId="175" fontId="33" fillId="0" borderId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5" fontId="30" fillId="0" borderId="0"/>
    <xf numFmtId="175" fontId="29" fillId="0" borderId="0"/>
    <xf numFmtId="43" fontId="51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61" fillId="0" borderId="0"/>
    <xf numFmtId="175" fontId="29" fillId="0" borderId="0"/>
    <xf numFmtId="175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7" fillId="0" borderId="11">
      <alignment horizontal="left" vertical="center"/>
    </xf>
    <xf numFmtId="0" fontId="58" fillId="0" borderId="0" applyNumberFormat="0" applyFill="0" applyProtection="0">
      <alignment vertical="center"/>
    </xf>
    <xf numFmtId="0" fontId="28" fillId="0" borderId="0"/>
    <xf numFmtId="0" fontId="28" fillId="0" borderId="0"/>
    <xf numFmtId="0" fontId="33" fillId="0" borderId="0"/>
    <xf numFmtId="0" fontId="34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53" fillId="0" borderId="0"/>
    <xf numFmtId="0" fontId="59" fillId="0" borderId="0"/>
    <xf numFmtId="0" fontId="60" fillId="0" borderId="0"/>
    <xf numFmtId="0" fontId="28" fillId="0" borderId="0"/>
    <xf numFmtId="0" fontId="52" fillId="0" borderId="0"/>
    <xf numFmtId="0" fontId="33" fillId="0" borderId="0"/>
    <xf numFmtId="0" fontId="28" fillId="0" borderId="0"/>
    <xf numFmtId="0" fontId="28" fillId="0" borderId="0"/>
    <xf numFmtId="0" fontId="56" fillId="0" borderId="0" applyFill="0" applyBorder="0" applyProtection="0">
      <alignment vertical="center"/>
    </xf>
    <xf numFmtId="0" fontId="28" fillId="0" borderId="0"/>
    <xf numFmtId="0" fontId="28" fillId="0" borderId="0"/>
    <xf numFmtId="0" fontId="28" fillId="0" borderId="0"/>
    <xf numFmtId="175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64" fillId="0" borderId="0"/>
    <xf numFmtId="0" fontId="33" fillId="4" borderId="12" applyNumberFormat="0" applyFont="0" applyAlignment="0" applyProtection="0"/>
    <xf numFmtId="0" fontId="33" fillId="0" borderId="0"/>
    <xf numFmtId="0" fontId="65" fillId="0" borderId="0" applyNumberFormat="0" applyFill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8" fillId="0" borderId="15" applyNumberFormat="0" applyFill="0" applyAlignment="0" applyProtection="0"/>
    <xf numFmtId="0" fontId="68" fillId="0" borderId="0" applyNumberFormat="0" applyFill="0" applyBorder="0" applyAlignment="0" applyProtection="0"/>
    <xf numFmtId="0" fontId="69" fillId="5" borderId="0" applyNumberFormat="0" applyBorder="0" applyAlignment="0" applyProtection="0"/>
    <xf numFmtId="0" fontId="70" fillId="6" borderId="0" applyNumberFormat="0" applyBorder="0" applyAlignment="0" applyProtection="0"/>
    <xf numFmtId="0" fontId="71" fillId="7" borderId="0" applyNumberFormat="0" applyBorder="0" applyAlignment="0" applyProtection="0"/>
    <xf numFmtId="0" fontId="72" fillId="8" borderId="16" applyNumberFormat="0" applyAlignment="0" applyProtection="0"/>
    <xf numFmtId="0" fontId="73" fillId="9" borderId="17" applyNumberFormat="0" applyAlignment="0" applyProtection="0"/>
    <xf numFmtId="0" fontId="74" fillId="9" borderId="16" applyNumberFormat="0" applyAlignment="0" applyProtection="0"/>
    <xf numFmtId="0" fontId="75" fillId="0" borderId="18" applyNumberFormat="0" applyFill="0" applyAlignment="0" applyProtection="0"/>
    <xf numFmtId="0" fontId="76" fillId="10" borderId="19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7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7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7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9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5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5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167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67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54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25" fillId="0" borderId="0"/>
    <xf numFmtId="175" fontId="52" fillId="0" borderId="0"/>
    <xf numFmtId="0" fontId="25" fillId="0" borderId="0"/>
    <xf numFmtId="168" fontId="52" fillId="0" borderId="0"/>
    <xf numFmtId="0" fontId="33" fillId="0" borderId="0"/>
    <xf numFmtId="171" fontId="34" fillId="0" borderId="0"/>
    <xf numFmtId="0" fontId="25" fillId="0" borderId="0"/>
    <xf numFmtId="171" fontId="34" fillId="0" borderId="0"/>
    <xf numFmtId="175" fontId="52" fillId="0" borderId="0"/>
    <xf numFmtId="0" fontId="25" fillId="0" borderId="0"/>
    <xf numFmtId="168" fontId="52" fillId="0" borderId="0"/>
    <xf numFmtId="0" fontId="33" fillId="0" borderId="0"/>
    <xf numFmtId="175" fontId="25" fillId="0" borderId="0"/>
    <xf numFmtId="0" fontId="53" fillId="0" borderId="0"/>
    <xf numFmtId="0" fontId="33" fillId="0" borderId="0"/>
    <xf numFmtId="175" fontId="45" fillId="0" borderId="0"/>
    <xf numFmtId="0" fontId="53" fillId="0" borderId="0"/>
    <xf numFmtId="175" fontId="53" fillId="0" borderId="0"/>
    <xf numFmtId="0" fontId="80" fillId="0" borderId="0"/>
    <xf numFmtId="0" fontId="25" fillId="0" borderId="0"/>
    <xf numFmtId="0" fontId="53" fillId="0" borderId="0"/>
    <xf numFmtId="175" fontId="34" fillId="0" borderId="0"/>
    <xf numFmtId="0" fontId="59" fillId="0" borderId="0"/>
    <xf numFmtId="0" fontId="33" fillId="0" borderId="0"/>
    <xf numFmtId="0" fontId="25" fillId="0" borderId="0"/>
    <xf numFmtId="175" fontId="25" fillId="0" borderId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4" borderId="12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87" fillId="0" borderId="0"/>
    <xf numFmtId="9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4" fillId="0" borderId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7" fillId="0" borderId="0"/>
    <xf numFmtId="167" fontId="33" fillId="0" borderId="0" applyFont="0" applyFill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6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9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92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0" fillId="0" borderId="0"/>
    <xf numFmtId="0" fontId="33" fillId="0" borderId="0"/>
    <xf numFmtId="0" fontId="92" fillId="0" borderId="0"/>
    <xf numFmtId="0" fontId="92" fillId="0" borderId="0"/>
    <xf numFmtId="0" fontId="92" fillId="0" borderId="0"/>
    <xf numFmtId="0" fontId="103" fillId="0" borderId="0"/>
    <xf numFmtId="0" fontId="33" fillId="0" borderId="0"/>
    <xf numFmtId="0" fontId="87" fillId="0" borderId="0"/>
    <xf numFmtId="0" fontId="92" fillId="0" borderId="0"/>
    <xf numFmtId="0" fontId="92" fillId="0" borderId="0"/>
    <xf numFmtId="0" fontId="33" fillId="0" borderId="0"/>
    <xf numFmtId="0" fontId="33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185" fontId="33" fillId="0" borderId="0" applyFill="0" applyBorder="0" applyAlignment="0" applyProtection="0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3" fillId="0" borderId="0" applyFont="0" applyFill="0" applyBorder="0" applyAlignment="0" applyProtection="0"/>
    <xf numFmtId="166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30" fillId="0" borderId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3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4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5" fillId="0" borderId="0" applyFill="0" applyBorder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4" fillId="0" borderId="0"/>
    <xf numFmtId="0" fontId="34" fillId="0" borderId="0"/>
    <xf numFmtId="167" fontId="34" fillId="0" borderId="0" applyFont="0" applyFill="0" applyBorder="0" applyAlignment="0" applyProtection="0"/>
    <xf numFmtId="0" fontId="22" fillId="0" borderId="0"/>
    <xf numFmtId="0" fontId="30" fillId="0" borderId="0"/>
    <xf numFmtId="0" fontId="33" fillId="0" borderId="0"/>
    <xf numFmtId="0" fontId="59" fillId="0" borderId="0"/>
    <xf numFmtId="43" fontId="33" fillId="0" borderId="0" applyFont="0" applyFill="0" applyBorder="0" applyAlignment="0" applyProtection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167" fontId="3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8" fillId="0" borderId="0" applyBorder="0"/>
    <xf numFmtId="0" fontId="33" fillId="0" borderId="0"/>
    <xf numFmtId="0" fontId="79" fillId="14" borderId="0" applyNumberFormat="0" applyBorder="0" applyAlignment="0" applyProtection="0"/>
    <xf numFmtId="0" fontId="79" fillId="18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0" borderId="0" applyNumberFormat="0" applyBorder="0" applyAlignment="0" applyProtection="0"/>
    <xf numFmtId="0" fontId="79" fillId="34" borderId="0" applyNumberFormat="0" applyBorder="0" applyAlignment="0" applyProtection="0"/>
    <xf numFmtId="0" fontId="109" fillId="57" borderId="0"/>
    <xf numFmtId="0" fontId="30" fillId="0" borderId="0"/>
    <xf numFmtId="0" fontId="111" fillId="7" borderId="0" applyNumberFormat="0" applyBorder="0" applyAlignment="0" applyProtection="0"/>
    <xf numFmtId="0" fontId="110" fillId="0" borderId="0" applyNumberFormat="0" applyFill="0" applyBorder="0" applyAlignment="0" applyProtection="0"/>
    <xf numFmtId="49" fontId="112" fillId="0" borderId="32" applyFill="0" applyProtection="0">
      <alignment horizontal="center"/>
    </xf>
    <xf numFmtId="186" fontId="114" fillId="0" borderId="0"/>
    <xf numFmtId="43" fontId="115" fillId="0" borderId="0" applyFont="0" applyFill="0" applyBorder="0" applyAlignment="0" applyProtection="0"/>
    <xf numFmtId="0" fontId="113" fillId="0" borderId="0"/>
    <xf numFmtId="0" fontId="33" fillId="0" borderId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116" fillId="0" borderId="0"/>
    <xf numFmtId="0" fontId="22" fillId="0" borderId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22" fillId="0" borderId="0"/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3" fillId="0" borderId="0"/>
    <xf numFmtId="43" fontId="22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2" fillId="0" borderId="0"/>
    <xf numFmtId="0" fontId="33" fillId="0" borderId="0"/>
    <xf numFmtId="0" fontId="45" fillId="0" borderId="0"/>
    <xf numFmtId="188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86" fontId="115" fillId="0" borderId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/>
    <xf numFmtId="0" fontId="33" fillId="0" borderId="0"/>
    <xf numFmtId="0" fontId="30" fillId="0" borderId="0"/>
    <xf numFmtId="9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117" fillId="0" borderId="0"/>
    <xf numFmtId="9" fontId="117" fillId="0" borderId="0" applyFont="0" applyFill="0" applyBorder="0" applyAlignment="0" applyProtection="0"/>
    <xf numFmtId="0" fontId="45" fillId="0" borderId="0" applyFill="0" applyBorder="0"/>
    <xf numFmtId="165" fontId="45" fillId="0" borderId="0" applyFont="0" applyFill="0" applyBorder="0" applyAlignment="0" applyProtection="0"/>
    <xf numFmtId="41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5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45" fillId="0" borderId="0" applyFill="0" applyBorder="0"/>
    <xf numFmtId="0" fontId="21" fillId="0" borderId="0"/>
    <xf numFmtId="9" fontId="45" fillId="0" borderId="0" applyFont="0" applyFill="0" applyBorder="0" applyAlignment="0" applyProtection="0"/>
    <xf numFmtId="0" fontId="33" fillId="0" borderId="30" applyNumberFormat="0" applyFon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0" borderId="0"/>
    <xf numFmtId="0" fontId="33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9" fillId="0" borderId="0"/>
    <xf numFmtId="43" fontId="118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59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43" fontId="122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43" fontId="59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1" fontId="5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5" fontId="118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118" fillId="0" borderId="0" applyFont="0" applyFill="0" applyBorder="0" applyAlignment="0" applyProtection="0"/>
    <xf numFmtId="167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3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59" fillId="0" borderId="0"/>
    <xf numFmtId="0" fontId="33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8" fillId="0" borderId="0"/>
    <xf numFmtId="0" fontId="33" fillId="0" borderId="0"/>
    <xf numFmtId="0" fontId="3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8" fillId="0" borderId="0"/>
    <xf numFmtId="0" fontId="125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103" fillId="0" borderId="0">
      <alignment vertical="top"/>
    </xf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>
      <alignment vertical="top"/>
    </xf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0" borderId="0" applyFill="0" applyBorder="0"/>
    <xf numFmtId="0" fontId="45" fillId="0" borderId="0" applyFill="0" applyBorder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45" fillId="0" borderId="0" applyFill="0" applyBorder="0"/>
    <xf numFmtId="0" fontId="10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5" fillId="0" borderId="0" applyFill="0" applyBorder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 applyFill="0" applyBorder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 applyFill="0" applyBorder="0"/>
    <xf numFmtId="0" fontId="33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0" fillId="0" borderId="0"/>
    <xf numFmtId="198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175" fontId="49" fillId="0" borderId="0"/>
    <xf numFmtId="0" fontId="53" fillId="0" borderId="0"/>
    <xf numFmtId="0" fontId="53" fillId="0" borderId="0"/>
    <xf numFmtId="0" fontId="53" fillId="0" borderId="0"/>
    <xf numFmtId="0" fontId="33" fillId="0" borderId="0"/>
    <xf numFmtId="0" fontId="53" fillId="0" borderId="0"/>
    <xf numFmtId="198" fontId="4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1" fillId="35" borderId="0" applyNumberFormat="0" applyBorder="0" applyAlignment="0" applyProtection="0"/>
    <xf numFmtId="175" fontId="134" fillId="35" borderId="0" applyNumberFormat="0" applyBorder="0" applyAlignment="0" applyProtection="0"/>
    <xf numFmtId="0" fontId="51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1" fillId="35" borderId="0" applyNumberFormat="0" applyBorder="0" applyAlignment="0" applyProtection="0"/>
    <xf numFmtId="0" fontId="134" fillId="35" borderId="0" applyNumberFormat="0" applyBorder="0" applyAlignment="0" applyProtection="0"/>
    <xf numFmtId="0" fontId="51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1" fillId="36" borderId="0" applyNumberFormat="0" applyBorder="0" applyAlignment="0" applyProtection="0"/>
    <xf numFmtId="175" fontId="134" fillId="36" borderId="0" applyNumberFormat="0" applyBorder="0" applyAlignment="0" applyProtection="0"/>
    <xf numFmtId="0" fontId="51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1" fillId="36" borderId="0" applyNumberFormat="0" applyBorder="0" applyAlignment="0" applyProtection="0"/>
    <xf numFmtId="0" fontId="134" fillId="36" borderId="0" applyNumberFormat="0" applyBorder="0" applyAlignment="0" applyProtection="0"/>
    <xf numFmtId="0" fontId="51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1" fillId="37" borderId="0" applyNumberFormat="0" applyBorder="0" applyAlignment="0" applyProtection="0"/>
    <xf numFmtId="175" fontId="134" fillId="37" borderId="0" applyNumberFormat="0" applyBorder="0" applyAlignment="0" applyProtection="0"/>
    <xf numFmtId="0" fontId="51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1" fillId="37" borderId="0" applyNumberFormat="0" applyBorder="0" applyAlignment="0" applyProtection="0"/>
    <xf numFmtId="0" fontId="134" fillId="37" borderId="0" applyNumberFormat="0" applyBorder="0" applyAlignment="0" applyProtection="0"/>
    <xf numFmtId="0" fontId="51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175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1" fillId="39" borderId="0" applyNumberFormat="0" applyBorder="0" applyAlignment="0" applyProtection="0"/>
    <xf numFmtId="175" fontId="134" fillId="39" borderId="0" applyNumberFormat="0" applyBorder="0" applyAlignment="0" applyProtection="0"/>
    <xf numFmtId="0" fontId="51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1" fillId="39" borderId="0" applyNumberFormat="0" applyBorder="0" applyAlignment="0" applyProtection="0"/>
    <xf numFmtId="0" fontId="134" fillId="39" borderId="0" applyNumberFormat="0" applyBorder="0" applyAlignment="0" applyProtection="0"/>
    <xf numFmtId="0" fontId="51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1" fillId="40" borderId="0" applyNumberFormat="0" applyBorder="0" applyAlignment="0" applyProtection="0"/>
    <xf numFmtId="175" fontId="134" fillId="40" borderId="0" applyNumberFormat="0" applyBorder="0" applyAlignment="0" applyProtection="0"/>
    <xf numFmtId="0" fontId="51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1" fillId="40" borderId="0" applyNumberFormat="0" applyBorder="0" applyAlignment="0" applyProtection="0"/>
    <xf numFmtId="0" fontId="134" fillId="40" borderId="0" applyNumberFormat="0" applyBorder="0" applyAlignment="0" applyProtection="0"/>
    <xf numFmtId="0" fontId="51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175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1" fillId="42" borderId="0" applyNumberFormat="0" applyBorder="0" applyAlignment="0" applyProtection="0"/>
    <xf numFmtId="175" fontId="134" fillId="42" borderId="0" applyNumberFormat="0" applyBorder="0" applyAlignment="0" applyProtection="0"/>
    <xf numFmtId="0" fontId="51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1" fillId="42" borderId="0" applyNumberFormat="0" applyBorder="0" applyAlignment="0" applyProtection="0"/>
    <xf numFmtId="0" fontId="134" fillId="42" borderId="0" applyNumberFormat="0" applyBorder="0" applyAlignment="0" applyProtection="0"/>
    <xf numFmtId="0" fontId="51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1" fillId="43" borderId="0" applyNumberFormat="0" applyBorder="0" applyAlignment="0" applyProtection="0"/>
    <xf numFmtId="175" fontId="134" fillId="43" borderId="0" applyNumberFormat="0" applyBorder="0" applyAlignment="0" applyProtection="0"/>
    <xf numFmtId="0" fontId="51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1" fillId="43" borderId="0" applyNumberFormat="0" applyBorder="0" applyAlignment="0" applyProtection="0"/>
    <xf numFmtId="0" fontId="134" fillId="43" borderId="0" applyNumberFormat="0" applyBorder="0" applyAlignment="0" applyProtection="0"/>
    <xf numFmtId="0" fontId="51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175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51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175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51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1" fillId="44" borderId="0" applyNumberFormat="0" applyBorder="0" applyAlignment="0" applyProtection="0"/>
    <xf numFmtId="175" fontId="134" fillId="44" borderId="0" applyNumberFormat="0" applyBorder="0" applyAlignment="0" applyProtection="0"/>
    <xf numFmtId="0" fontId="51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1" fillId="44" borderId="0" applyNumberFormat="0" applyBorder="0" applyAlignment="0" applyProtection="0"/>
    <xf numFmtId="0" fontId="134" fillId="44" borderId="0" applyNumberFormat="0" applyBorder="0" applyAlignment="0" applyProtection="0"/>
    <xf numFmtId="0" fontId="51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175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175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175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5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5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175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175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175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175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5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5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175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175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09" fillId="54" borderId="23" applyNumberFormat="0" applyAlignment="0" applyProtection="0"/>
    <xf numFmtId="175" fontId="141" fillId="54" borderId="23" applyNumberFormat="0" applyAlignment="0" applyProtection="0"/>
    <xf numFmtId="0" fontId="109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09" fillId="54" borderId="23" applyNumberFormat="0" applyAlignment="0" applyProtection="0"/>
    <xf numFmtId="0" fontId="141" fillId="54" borderId="23" applyNumberFormat="0" applyAlignment="0" applyProtection="0"/>
    <xf numFmtId="0" fontId="109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5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175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175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175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5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5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175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175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51" fillId="0" borderId="0"/>
    <xf numFmtId="175" fontId="49" fillId="0" borderId="0"/>
    <xf numFmtId="0" fontId="20" fillId="0" borderId="0"/>
    <xf numFmtId="0" fontId="52" fillId="0" borderId="0"/>
    <xf numFmtId="175" fontId="159" fillId="0" borderId="0"/>
    <xf numFmtId="0" fontId="20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175" fontId="49" fillId="0" borderId="0"/>
    <xf numFmtId="0" fontId="51" fillId="0" borderId="0"/>
    <xf numFmtId="0" fontId="49" fillId="0" borderId="0"/>
    <xf numFmtId="175" fontId="49" fillId="0" borderId="0"/>
    <xf numFmtId="0" fontId="51" fillId="0" borderId="0"/>
    <xf numFmtId="199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75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5" fontId="20" fillId="0" borderId="0"/>
    <xf numFmtId="0" fontId="20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75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175" fontId="33" fillId="0" borderId="0"/>
    <xf numFmtId="191" fontId="34" fillId="0" borderId="0"/>
    <xf numFmtId="0" fontId="30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0" fontId="51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5" fontId="52" fillId="0" borderId="0"/>
    <xf numFmtId="175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200" fontId="49" fillId="0" borderId="0"/>
    <xf numFmtId="175" fontId="20" fillId="0" borderId="0"/>
    <xf numFmtId="0" fontId="30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75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5" fontId="15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3" fontId="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175" fontId="52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3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5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5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9" fillId="0" borderId="0"/>
    <xf numFmtId="0" fontId="20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3" fillId="0" borderId="0">
      <alignment vertical="top"/>
    </xf>
    <xf numFmtId="9" fontId="33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18" fillId="0" borderId="0"/>
    <xf numFmtId="0" fontId="52" fillId="0" borderId="0"/>
    <xf numFmtId="0" fontId="118" fillId="0" borderId="0"/>
    <xf numFmtId="41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8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0" fontId="125" fillId="0" borderId="0"/>
    <xf numFmtId="9" fontId="20" fillId="0" borderId="0" applyFont="0" applyFill="0" applyBorder="0" applyAlignment="0" applyProtection="0"/>
    <xf numFmtId="0" fontId="125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0" fontId="20" fillId="0" borderId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3" fillId="0" borderId="0">
      <alignment vertical="top"/>
    </xf>
    <xf numFmtId="0" fontId="59" fillId="0" borderId="0" applyFont="0" applyFill="0" applyBorder="0" applyAlignment="0" applyProtection="0"/>
    <xf numFmtId="0" fontId="59" fillId="0" borderId="0"/>
    <xf numFmtId="43" fontId="20" fillId="0" borderId="0" applyFont="0" applyFill="0" applyBorder="0" applyAlignment="0" applyProtection="0"/>
    <xf numFmtId="201" fontId="51" fillId="0" borderId="0" applyFont="0" applyFill="0" applyBorder="0" applyAlignment="0" applyProtection="0"/>
    <xf numFmtId="0" fontId="59" fillId="0" borderId="0"/>
    <xf numFmtId="0" fontId="103" fillId="0" borderId="0">
      <alignment vertical="top"/>
    </xf>
    <xf numFmtId="0" fontId="59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175" fontId="34" fillId="0" borderId="0"/>
    <xf numFmtId="167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167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59" fillId="0" borderId="0"/>
    <xf numFmtId="0" fontId="20" fillId="0" borderId="0"/>
    <xf numFmtId="201" fontId="51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0" fontId="170" fillId="0" borderId="39"/>
    <xf numFmtId="0" fontId="171" fillId="0" borderId="0"/>
    <xf numFmtId="165" fontId="33" fillId="0" borderId="0" applyFont="0" applyFill="0" applyBorder="0" applyAlignment="0" applyProtection="0"/>
    <xf numFmtId="202" fontId="33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41" fontId="171" fillId="0" borderId="0" applyFont="0" applyFill="0" applyBorder="0" applyAlignment="0" applyProtection="0"/>
    <xf numFmtId="0" fontId="174" fillId="0" borderId="0"/>
    <xf numFmtId="49" fontId="34" fillId="0" borderId="0" applyProtection="0">
      <alignment horizontal="left"/>
    </xf>
    <xf numFmtId="49" fontId="34" fillId="0" borderId="0" applyProtection="0">
      <alignment horizontal="left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75" fillId="0" borderId="0"/>
    <xf numFmtId="203" fontId="34" fillId="0" borderId="0" applyFill="0" applyBorder="0" applyProtection="0">
      <alignment horizontal="right"/>
    </xf>
    <xf numFmtId="204" fontId="34" fillId="0" borderId="0" applyFill="0" applyBorder="0" applyProtection="0">
      <alignment horizontal="right"/>
    </xf>
    <xf numFmtId="205" fontId="176" fillId="0" borderId="0" applyFill="0" applyBorder="0" applyProtection="0">
      <alignment horizontal="center"/>
    </xf>
    <xf numFmtId="206" fontId="176" fillId="0" borderId="0" applyFill="0" applyBorder="0" applyProtection="0">
      <alignment horizontal="center"/>
    </xf>
    <xf numFmtId="207" fontId="177" fillId="0" borderId="0" applyFill="0" applyBorder="0" applyProtection="0">
      <alignment horizontal="right"/>
    </xf>
    <xf numFmtId="208" fontId="34" fillId="0" borderId="0" applyFill="0" applyBorder="0" applyProtection="0">
      <alignment horizontal="right"/>
    </xf>
    <xf numFmtId="209" fontId="34" fillId="0" borderId="0" applyFill="0" applyBorder="0" applyProtection="0">
      <alignment horizontal="right"/>
    </xf>
    <xf numFmtId="210" fontId="34" fillId="0" borderId="0" applyFill="0" applyBorder="0" applyProtection="0">
      <alignment horizontal="right"/>
    </xf>
    <xf numFmtId="211" fontId="34" fillId="0" borderId="0" applyFill="0" applyBorder="0" applyProtection="0">
      <alignment horizontal="right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/>
    <xf numFmtId="212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0" fontId="131" fillId="0" borderId="0" applyNumberFormat="0" applyAlignment="0"/>
    <xf numFmtId="0" fontId="130" fillId="0" borderId="0">
      <alignment horizontal="center" wrapText="1"/>
      <protection locked="0"/>
    </xf>
    <xf numFmtId="43" fontId="120" fillId="0" borderId="0" applyFont="0" applyFill="0" applyBorder="0" applyAlignment="0" applyProtection="0"/>
    <xf numFmtId="214" fontId="70" fillId="6" borderId="0" applyNumberFormat="0" applyBorder="0" applyAlignment="0" applyProtection="0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217" fontId="134" fillId="0" borderId="0" applyFill="0" applyBorder="0" applyAlignment="0"/>
    <xf numFmtId="218" fontId="33" fillId="0" borderId="0" applyFill="0" applyBorder="0" applyAlignment="0"/>
    <xf numFmtId="218" fontId="33" fillId="0" borderId="0" applyFill="0" applyBorder="0" applyAlignment="0"/>
    <xf numFmtId="189" fontId="33" fillId="0" borderId="0" applyFill="0" applyBorder="0" applyAlignment="0"/>
    <xf numFmtId="219" fontId="33" fillId="0" borderId="0" applyFill="0" applyBorder="0" applyAlignment="0"/>
    <xf numFmtId="220" fontId="33" fillId="0" borderId="0" applyFill="0" applyBorder="0" applyAlignment="0"/>
    <xf numFmtId="221" fontId="33" fillId="0" borderId="0" applyFill="0" applyBorder="0" applyAlignment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97" fontId="33" fillId="0" borderId="0" applyFill="0" applyBorder="0" applyAlignment="0"/>
    <xf numFmtId="223" fontId="33" fillId="0" borderId="0" applyFill="0" applyBorder="0" applyAlignment="0"/>
    <xf numFmtId="197" fontId="33" fillId="0" borderId="0" applyFill="0" applyBorder="0" applyAlignment="0"/>
    <xf numFmtId="189" fontId="33" fillId="0" borderId="0" applyFill="0" applyBorder="0" applyAlignment="0"/>
    <xf numFmtId="3" fontId="128" fillId="0" borderId="36"/>
    <xf numFmtId="1" fontId="181" fillId="0" borderId="40">
      <alignment vertical="top"/>
    </xf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41" fontId="45" fillId="0" borderId="0" applyFont="0" applyFill="0" applyBorder="0" applyAlignment="0" applyProtection="0"/>
    <xf numFmtId="222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38" fontId="128" fillId="0" borderId="7"/>
    <xf numFmtId="43" fontId="18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224" fontId="17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5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34" fillId="0" borderId="0"/>
    <xf numFmtId="3" fontId="33" fillId="0" borderId="0" applyFill="0" applyBorder="0" applyAlignment="0" applyProtection="0"/>
    <xf numFmtId="227" fontId="131" fillId="0" borderId="0" applyBorder="0"/>
    <xf numFmtId="228" fontId="131" fillId="0" borderId="0" applyBorder="0"/>
    <xf numFmtId="168" fontId="191" fillId="0" borderId="0"/>
    <xf numFmtId="0" fontId="192" fillId="0" borderId="0" applyNumberFormat="0" applyAlignment="0">
      <alignment horizontal="left"/>
    </xf>
    <xf numFmtId="0" fontId="193" fillId="0" borderId="0" applyNumberFormat="0" applyAlignment="0"/>
    <xf numFmtId="226" fontId="84" fillId="60" borderId="0">
      <protection locked="0"/>
    </xf>
    <xf numFmtId="189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44" fontId="168" fillId="0" borderId="0" applyFont="0" applyFill="0" applyBorder="0" applyAlignment="0" applyProtection="0"/>
    <xf numFmtId="229" fontId="33" fillId="0" borderId="0" applyFill="0" applyBorder="0" applyAlignment="0" applyProtection="0"/>
    <xf numFmtId="230" fontId="34" fillId="0" borderId="0"/>
    <xf numFmtId="231" fontId="33" fillId="61" borderId="0" applyFont="0" applyBorder="0"/>
    <xf numFmtId="0" fontId="194" fillId="0" borderId="0"/>
    <xf numFmtId="18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5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0" fontId="33" fillId="0" borderId="0"/>
    <xf numFmtId="170" fontId="33" fillId="0" borderId="0"/>
    <xf numFmtId="180" fontId="33" fillId="0" borderId="0"/>
    <xf numFmtId="180" fontId="33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232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18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187" fontId="33" fillId="0" borderId="0"/>
    <xf numFmtId="187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3" fontId="33" fillId="0" borderId="0"/>
    <xf numFmtId="234" fontId="33" fillId="0" borderId="0"/>
    <xf numFmtId="169" fontId="33" fillId="0" borderId="0"/>
    <xf numFmtId="235" fontId="33" fillId="0" borderId="0"/>
    <xf numFmtId="235" fontId="33" fillId="0" borderId="0"/>
    <xf numFmtId="18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5" fontId="33" fillId="0" borderId="0"/>
    <xf numFmtId="235" fontId="33" fillId="0" borderId="0"/>
    <xf numFmtId="235" fontId="33" fillId="0" borderId="0"/>
    <xf numFmtId="233" fontId="33" fillId="0" borderId="0"/>
    <xf numFmtId="0" fontId="33" fillId="0" borderId="0"/>
    <xf numFmtId="0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5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0" fontId="33" fillId="0" borderId="0"/>
    <xf numFmtId="0" fontId="33" fillId="0" borderId="0"/>
    <xf numFmtId="0" fontId="33" fillId="0" borderId="0"/>
    <xf numFmtId="187" fontId="33" fillId="0" borderId="0"/>
    <xf numFmtId="235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5" fontId="33" fillId="0" borderId="0"/>
    <xf numFmtId="187" fontId="33" fillId="0" borderId="0"/>
    <xf numFmtId="187" fontId="33" fillId="0" borderId="0"/>
    <xf numFmtId="235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175" fillId="0" borderId="0"/>
    <xf numFmtId="0" fontId="33" fillId="0" borderId="0"/>
    <xf numFmtId="187" fontId="193" fillId="0" borderId="36" applyNumberFormat="0" applyFont="0" applyFill="0" applyAlignment="0">
      <alignment horizontal="left"/>
    </xf>
    <xf numFmtId="0" fontId="196" fillId="0" borderId="39"/>
    <xf numFmtId="226" fontId="197" fillId="0" borderId="0">
      <protection locked="0"/>
    </xf>
    <xf numFmtId="236" fontId="33" fillId="0" borderId="0" applyFill="0" applyBorder="0" applyAlignment="0" applyProtection="0"/>
    <xf numFmtId="14" fontId="134" fillId="0" borderId="0" applyFill="0" applyBorder="0" applyAlignment="0"/>
    <xf numFmtId="0" fontId="193" fillId="0" borderId="0"/>
    <xf numFmtId="237" fontId="33" fillId="0" borderId="41">
      <alignment vertical="center"/>
    </xf>
    <xf numFmtId="196" fontId="33" fillId="0" borderId="41">
      <alignment vertical="center"/>
    </xf>
    <xf numFmtId="196" fontId="33" fillId="0" borderId="41">
      <alignment vertical="center"/>
    </xf>
    <xf numFmtId="41" fontId="198" fillId="0" borderId="0" applyFont="0" applyFill="0" applyBorder="0" applyAlignment="0" applyProtection="0"/>
    <xf numFmtId="43" fontId="198" fillId="0" borderId="0" applyFont="0" applyFill="0" applyBorder="0" applyAlignment="0" applyProtection="0"/>
    <xf numFmtId="238" fontId="34" fillId="0" borderId="0"/>
    <xf numFmtId="226" fontId="167" fillId="0" borderId="34"/>
    <xf numFmtId="0" fontId="193" fillId="0" borderId="39"/>
    <xf numFmtId="0" fontId="193" fillId="0" borderId="39"/>
    <xf numFmtId="0" fontId="199" fillId="0" borderId="0" applyNumberFormat="0" applyFill="0" applyBorder="0" applyAlignment="0" applyProtection="0"/>
    <xf numFmtId="0" fontId="200" fillId="62" borderId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89" fontId="33" fillId="0" borderId="0" applyFill="0" applyBorder="0" applyAlignment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97" fontId="33" fillId="0" borderId="0" applyFill="0" applyBorder="0" applyAlignment="0"/>
    <xf numFmtId="223" fontId="33" fillId="0" borderId="0" applyFill="0" applyBorder="0" applyAlignment="0"/>
    <xf numFmtId="197" fontId="33" fillId="0" borderId="0" applyFill="0" applyBorder="0" applyAlignment="0"/>
    <xf numFmtId="189" fontId="33" fillId="0" borderId="0" applyFill="0" applyBorder="0" applyAlignment="0"/>
    <xf numFmtId="0" fontId="201" fillId="0" borderId="0" applyNumberFormat="0" applyAlignment="0">
      <alignment horizontal="left"/>
    </xf>
    <xf numFmtId="232" fontId="175" fillId="0" borderId="0" applyFont="0" applyFill="0" applyBorder="0" applyAlignment="0" applyProtection="0"/>
    <xf numFmtId="2" fontId="33" fillId="0" borderId="0" applyFill="0" applyBorder="0" applyAlignment="0" applyProtection="0"/>
    <xf numFmtId="239" fontId="33" fillId="0" borderId="0">
      <protection locked="0"/>
    </xf>
    <xf numFmtId="239" fontId="33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/>
    <xf numFmtId="0" fontId="204" fillId="0" borderId="42"/>
    <xf numFmtId="0" fontId="204" fillId="0" borderId="39"/>
    <xf numFmtId="0" fontId="204" fillId="58" borderId="39"/>
    <xf numFmtId="0" fontId="204" fillId="58" borderId="39"/>
    <xf numFmtId="214" fontId="69" fillId="5" borderId="0" applyNumberFormat="0" applyBorder="0" applyAlignment="0" applyProtection="0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38" fontId="131" fillId="61" borderId="0" applyNumberFormat="0" applyBorder="0" applyAlignment="0" applyProtection="0"/>
    <xf numFmtId="0" fontId="97" fillId="0" borderId="43" applyNumberFormat="0" applyAlignment="0" applyProtection="0">
      <alignment horizontal="left" vertical="center"/>
    </xf>
    <xf numFmtId="0" fontId="97" fillId="0" borderId="33">
      <alignment horizontal="left" vertical="center"/>
    </xf>
    <xf numFmtId="240" fontId="205" fillId="0" borderId="0">
      <protection locked="0"/>
    </xf>
    <xf numFmtId="241" fontId="33" fillId="0" borderId="0">
      <protection locked="0"/>
    </xf>
    <xf numFmtId="241" fontId="33" fillId="0" borderId="0">
      <protection locked="0"/>
    </xf>
    <xf numFmtId="240" fontId="205" fillId="0" borderId="0">
      <protection locked="0"/>
    </xf>
    <xf numFmtId="241" fontId="33" fillId="0" borderId="0">
      <protection locked="0"/>
    </xf>
    <xf numFmtId="241" fontId="33" fillId="0" borderId="0">
      <protection locked="0"/>
    </xf>
    <xf numFmtId="41" fontId="206" fillId="0" borderId="0" applyBorder="0" applyAlignment="0" applyProtection="0">
      <alignment horizontal="right" wrapText="1"/>
    </xf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10" fontId="131" fillId="63" borderId="36" applyNumberFormat="0" applyBorder="0" applyAlignment="0" applyProtection="0"/>
    <xf numFmtId="242" fontId="194" fillId="64" borderId="0"/>
    <xf numFmtId="187" fontId="210" fillId="65" borderId="36" applyNumberFormat="0" applyAlignment="0">
      <alignment horizontal="left"/>
    </xf>
    <xf numFmtId="0" fontId="211" fillId="65" borderId="39"/>
    <xf numFmtId="0" fontId="21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33" fontId="3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89" fontId="33" fillId="0" borderId="0" applyFill="0" applyBorder="0" applyAlignment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97" fontId="33" fillId="0" borderId="0" applyFill="0" applyBorder="0" applyAlignment="0"/>
    <xf numFmtId="223" fontId="33" fillId="0" borderId="0" applyFill="0" applyBorder="0" applyAlignment="0"/>
    <xf numFmtId="197" fontId="33" fillId="0" borderId="0" applyFill="0" applyBorder="0" applyAlignment="0"/>
    <xf numFmtId="189" fontId="33" fillId="0" borderId="0" applyFill="0" applyBorder="0" applyAlignment="0"/>
    <xf numFmtId="242" fontId="214" fillId="66" borderId="0"/>
    <xf numFmtId="0" fontId="215" fillId="0" borderId="36">
      <alignment horizontal="center"/>
    </xf>
    <xf numFmtId="243" fontId="33" fillId="0" borderId="0" applyFont="0" applyFill="0" applyBorder="0" applyAlignment="0" applyProtection="0"/>
    <xf numFmtId="244" fontId="33" fillId="0" borderId="0" applyFont="0" applyFill="0" applyBorder="0" applyAlignment="0" applyProtection="0"/>
    <xf numFmtId="245" fontId="33" fillId="0" borderId="0" applyFont="0" applyFill="0" applyBorder="0" applyAlignment="0" applyProtection="0"/>
    <xf numFmtId="246" fontId="33" fillId="0" borderId="0" applyFont="0" applyFill="0" applyBorder="0" applyAlignment="0" applyProtection="0"/>
    <xf numFmtId="214" fontId="111" fillId="7" borderId="0" applyNumberFormat="0" applyBorder="0" applyAlignment="0" applyProtection="0"/>
    <xf numFmtId="215" fontId="111" fillId="7" borderId="0" applyNumberFormat="0" applyBorder="0" applyAlignment="0" applyProtection="0"/>
    <xf numFmtId="0" fontId="216" fillId="7" borderId="0" applyNumberFormat="0" applyBorder="0" applyAlignment="0" applyProtection="0"/>
    <xf numFmtId="216" fontId="111" fillId="7" borderId="0" applyNumberFormat="0" applyBorder="0" applyAlignment="0" applyProtection="0"/>
    <xf numFmtId="0" fontId="34" fillId="0" borderId="0"/>
    <xf numFmtId="0" fontId="33" fillId="0" borderId="0"/>
    <xf numFmtId="37" fontId="217" fillId="0" borderId="0"/>
    <xf numFmtId="247" fontId="21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232" fontId="187" fillId="0" borderId="0"/>
    <xf numFmtId="0" fontId="168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/>
    <xf numFmtId="0" fontId="185" fillId="0" borderId="0"/>
    <xf numFmtId="0" fontId="185" fillId="0" borderId="0"/>
    <xf numFmtId="0" fontId="16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232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33" fillId="0" borderId="0">
      <alignment wrapText="1"/>
    </xf>
    <xf numFmtId="0" fontId="33" fillId="0" borderId="0">
      <alignment wrapText="1"/>
    </xf>
    <xf numFmtId="0" fontId="45" fillId="0" borderId="0"/>
    <xf numFmtId="0" fontId="53" fillId="0" borderId="0"/>
    <xf numFmtId="0" fontId="1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9" fillId="0" borderId="0"/>
    <xf numFmtId="0" fontId="5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9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235" fontId="33" fillId="0" borderId="0"/>
    <xf numFmtId="187" fontId="33" fillId="0" borderId="0"/>
    <xf numFmtId="187" fontId="33" fillId="0" borderId="0"/>
    <xf numFmtId="235" fontId="33" fillId="0" borderId="0"/>
    <xf numFmtId="235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3" fillId="0" borderId="0"/>
    <xf numFmtId="0" fontId="20" fillId="0" borderId="0"/>
    <xf numFmtId="0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0" fontId="20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0" fontId="20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0" fontId="20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0" fontId="20" fillId="0" borderId="0"/>
    <xf numFmtId="0" fontId="20" fillId="0" borderId="0"/>
    <xf numFmtId="0" fontId="20" fillId="0" borderId="0"/>
    <xf numFmtId="0" fontId="183" fillId="0" borderId="0"/>
    <xf numFmtId="218" fontId="20" fillId="0" borderId="0">
      <protection locked="0"/>
    </xf>
    <xf numFmtId="0" fontId="169" fillId="0" borderId="0"/>
    <xf numFmtId="248" fontId="20" fillId="0" borderId="0">
      <protection locked="0"/>
    </xf>
    <xf numFmtId="0" fontId="20" fillId="0" borderId="0">
      <protection locked="0"/>
    </xf>
    <xf numFmtId="0" fontId="175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5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/>
    <xf numFmtId="0" fontId="33" fillId="0" borderId="0"/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35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187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9" fillId="0" borderId="0"/>
    <xf numFmtId="0" fontId="53" fillId="0" borderId="0"/>
    <xf numFmtId="0" fontId="53" fillId="0" borderId="0"/>
    <xf numFmtId="0" fontId="5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3" fillId="0" borderId="0"/>
    <xf numFmtId="0" fontId="133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0" fontId="20" fillId="0" borderId="0"/>
    <xf numFmtId="0" fontId="33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33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249" fontId="33" fillId="0" borderId="0" applyFont="0" applyFill="0" applyBorder="0" applyAlignment="0" applyProtection="0"/>
    <xf numFmtId="250" fontId="33" fillId="0" borderId="0" applyFont="0" applyFill="0" applyBorder="0" applyAlignment="0" applyProtection="0"/>
    <xf numFmtId="0" fontId="220" fillId="3" borderId="0"/>
    <xf numFmtId="14" fontId="130" fillId="0" borderId="0">
      <alignment horizontal="center" wrapText="1"/>
      <protection locked="0"/>
    </xf>
    <xf numFmtId="221" fontId="33" fillId="0" borderId="0" applyFont="0" applyFill="0" applyBorder="0" applyAlignment="0" applyProtection="0"/>
    <xf numFmtId="251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252" fontId="131" fillId="0" borderId="0" applyBorder="0">
      <alignment horizontal="right"/>
    </xf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89" fontId="33" fillId="0" borderId="0" applyFill="0" applyBorder="0" applyAlignment="0"/>
    <xf numFmtId="222" fontId="33" fillId="0" borderId="0" applyFill="0" applyBorder="0" applyAlignment="0"/>
    <xf numFmtId="218" fontId="33" fillId="0" borderId="0" applyFill="0" applyBorder="0" applyAlignment="0"/>
    <xf numFmtId="222" fontId="33" fillId="0" borderId="0" applyFill="0" applyBorder="0" applyAlignment="0"/>
    <xf numFmtId="197" fontId="33" fillId="0" borderId="0" applyFill="0" applyBorder="0" applyAlignment="0"/>
    <xf numFmtId="223" fontId="33" fillId="0" borderId="0" applyFill="0" applyBorder="0" applyAlignment="0"/>
    <xf numFmtId="197" fontId="33" fillId="0" borderId="0" applyFill="0" applyBorder="0" applyAlignment="0"/>
    <xf numFmtId="189" fontId="33" fillId="0" borderId="0" applyFill="0" applyBorder="0" applyAlignment="0"/>
    <xf numFmtId="253" fontId="182" fillId="0" borderId="0"/>
    <xf numFmtId="0" fontId="128" fillId="0" borderId="0" applyNumberFormat="0" applyFont="0" applyFill="0" applyBorder="0" applyAlignment="0" applyProtection="0">
      <alignment horizontal="left"/>
    </xf>
    <xf numFmtId="15" fontId="128" fillId="0" borderId="0" applyFont="0" applyFill="0" applyBorder="0" applyAlignment="0" applyProtection="0"/>
    <xf numFmtId="4" fontId="128" fillId="0" borderId="0" applyFont="0" applyFill="0" applyBorder="0" applyAlignment="0" applyProtection="0"/>
    <xf numFmtId="0" fontId="223" fillId="0" borderId="38">
      <alignment horizontal="center"/>
    </xf>
    <xf numFmtId="0" fontId="194" fillId="0" borderId="0"/>
    <xf numFmtId="0" fontId="196" fillId="0" borderId="0"/>
    <xf numFmtId="0" fontId="193" fillId="0" borderId="0"/>
    <xf numFmtId="14" fontId="207" fillId="0" borderId="0" applyNumberFormat="0" applyFill="0" applyBorder="0" applyAlignment="0" applyProtection="0">
      <alignment horizontal="left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8" borderId="0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45" applyNumberFormat="0" applyProtection="0">
      <alignment horizontal="left" vertical="center" indent="1"/>
    </xf>
    <xf numFmtId="4" fontId="224" fillId="78" borderId="0" applyNumberFormat="0" applyProtection="0">
      <alignment horizontal="left" vertical="center" indent="1"/>
    </xf>
    <xf numFmtId="4" fontId="224" fillId="68" borderId="0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4" fontId="134" fillId="78" borderId="0" applyNumberFormat="0" applyProtection="0">
      <alignment horizontal="left" vertical="center" indent="1"/>
    </xf>
    <xf numFmtId="4" fontId="134" fillId="68" borderId="0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8" fillId="0" borderId="0"/>
    <xf numFmtId="254" fontId="131" fillId="0" borderId="0"/>
    <xf numFmtId="38" fontId="128" fillId="0" borderId="0" applyFont="0" applyFill="0" applyBorder="0" applyAlignment="0" applyProtection="0"/>
    <xf numFmtId="255" fontId="132" fillId="61" borderId="0" applyNumberFormat="0" applyBorder="0" applyAlignment="0" applyProtection="0">
      <alignment horizontal="left" wrapText="1"/>
    </xf>
    <xf numFmtId="40" fontId="230" fillId="0" borderId="0" applyBorder="0">
      <alignment horizontal="right"/>
    </xf>
    <xf numFmtId="256" fontId="33" fillId="0" borderId="0" applyFont="0" applyFill="0" applyBorder="0" applyAlignment="0" applyProtection="0"/>
    <xf numFmtId="187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7" fillId="0" borderId="0"/>
    <xf numFmtId="49" fontId="134" fillId="0" borderId="0" applyFill="0" applyBorder="0" applyAlignment="0"/>
    <xf numFmtId="257" fontId="33" fillId="0" borderId="0" applyFill="0" applyBorder="0" applyAlignment="0"/>
    <xf numFmtId="187" fontId="33" fillId="0" borderId="0" applyFill="0" applyBorder="0" applyAlignment="0"/>
    <xf numFmtId="257" fontId="33" fillId="0" borderId="0" applyFill="0" applyBorder="0" applyAlignment="0"/>
    <xf numFmtId="258" fontId="33" fillId="0" borderId="0" applyFill="0" applyBorder="0" applyAlignment="0"/>
    <xf numFmtId="259" fontId="33" fillId="0" borderId="0" applyFill="0" applyBorder="0" applyAlignment="0"/>
    <xf numFmtId="258" fontId="33" fillId="0" borderId="0" applyFill="0" applyBorder="0" applyAlignment="0"/>
    <xf numFmtId="0" fontId="231" fillId="0" borderId="0" applyNumberFormat="0" applyFont="0" applyAlignment="0">
      <alignment horizontal="left"/>
    </xf>
    <xf numFmtId="0" fontId="38" fillId="0" borderId="0" applyFont="0" applyFill="0" applyBorder="0" applyAlignment="0"/>
    <xf numFmtId="187" fontId="232" fillId="66" borderId="0" applyNumberFormat="0" applyBorder="0" applyAlignment="0">
      <alignment horizontal="left"/>
    </xf>
    <xf numFmtId="0" fontId="233" fillId="66" borderId="0"/>
    <xf numFmtId="0" fontId="234" fillId="66" borderId="0"/>
    <xf numFmtId="167" fontId="30" fillId="0" borderId="0" applyFont="0" applyFill="0" applyBorder="0" applyAlignment="0" applyProtection="0"/>
    <xf numFmtId="187" fontId="210" fillId="0" borderId="47" applyNumberFormat="0" applyFill="0" applyAlignment="0">
      <alignment horizontal="left"/>
    </xf>
    <xf numFmtId="0" fontId="211" fillId="0" borderId="42"/>
    <xf numFmtId="0" fontId="235" fillId="0" borderId="42"/>
    <xf numFmtId="187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236" fillId="62" borderId="0"/>
    <xf numFmtId="42" fontId="198" fillId="0" borderId="0" applyFont="0" applyFill="0" applyBorder="0" applyAlignment="0" applyProtection="0"/>
    <xf numFmtId="44" fontId="198" fillId="0" borderId="0" applyFont="0" applyFill="0" applyBorder="0" applyAlignment="0" applyProtection="0"/>
    <xf numFmtId="0" fontId="30" fillId="0" borderId="0"/>
    <xf numFmtId="226" fontId="213" fillId="0" borderId="6" applyBorder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8" fillId="0" borderId="0" applyFont="0" applyFill="0" applyBorder="0" applyAlignment="0" applyProtection="0"/>
    <xf numFmtId="262" fontId="239" fillId="0" borderId="0" applyFont="0" applyFill="0" applyBorder="0" applyAlignment="0" applyProtection="0"/>
    <xf numFmtId="263" fontId="239" fillId="0" borderId="0" applyFont="0" applyFill="0" applyBorder="0" applyAlignment="0" applyProtection="0"/>
    <xf numFmtId="0" fontId="240" fillId="0" borderId="0"/>
    <xf numFmtId="42" fontId="241" fillId="0" borderId="0" applyFont="0" applyFill="0" applyBorder="0" applyAlignment="0" applyProtection="0"/>
    <xf numFmtId="44" fontId="241" fillId="0" borderId="0" applyFont="0" applyFill="0" applyBorder="0" applyAlignment="0" applyProtection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43" fontId="24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43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3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81" fillId="0" borderId="40">
      <alignment vertical="top"/>
    </xf>
    <xf numFmtId="0" fontId="97" fillId="0" borderId="43" applyNumberFormat="0" applyAlignment="0" applyProtection="0">
      <alignment horizontal="left" vertical="center"/>
    </xf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0" fillId="0" borderId="0"/>
    <xf numFmtId="0" fontId="245" fillId="36" borderId="0" applyNumberFormat="0" applyBorder="0" applyAlignment="0" applyProtection="0"/>
    <xf numFmtId="0" fontId="245" fillId="35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/>
    <xf numFmtId="9" fontId="5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45" fillId="37" borderId="0" applyNumberFormat="0" applyBorder="0" applyAlignment="0" applyProtection="0"/>
    <xf numFmtId="0" fontId="245" fillId="38" borderId="0" applyNumberFormat="0" applyBorder="0" applyAlignment="0" applyProtection="0"/>
    <xf numFmtId="0" fontId="245" fillId="39" borderId="0" applyNumberFormat="0" applyBorder="0" applyAlignment="0" applyProtection="0"/>
    <xf numFmtId="0" fontId="245" fillId="40" borderId="0" applyNumberFormat="0" applyBorder="0" applyAlignment="0" applyProtection="0"/>
    <xf numFmtId="0" fontId="245" fillId="41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38" borderId="0" applyNumberFormat="0" applyBorder="0" applyAlignment="0" applyProtection="0"/>
    <xf numFmtId="0" fontId="245" fillId="41" borderId="0" applyNumberFormat="0" applyBorder="0" applyAlignment="0" applyProtection="0"/>
    <xf numFmtId="0" fontId="245" fillId="44" borderId="0" applyNumberFormat="0" applyBorder="0" applyAlignment="0" applyProtection="0"/>
    <xf numFmtId="0" fontId="193" fillId="0" borderId="0"/>
    <xf numFmtId="0" fontId="246" fillId="45" borderId="0" applyNumberFormat="0" applyBorder="0" applyAlignment="0" applyProtection="0"/>
    <xf numFmtId="0" fontId="246" fillId="42" borderId="0" applyNumberFormat="0" applyBorder="0" applyAlignment="0" applyProtection="0"/>
    <xf numFmtId="0" fontId="246" fillId="43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48" borderId="0" applyNumberFormat="0" applyBorder="0" applyAlignment="0" applyProtection="0"/>
    <xf numFmtId="0" fontId="19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>
      <alignment wrapText="1"/>
    </xf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51" fillId="0" borderId="0" applyFont="0" applyFill="0" applyBorder="0" applyAlignment="0" applyProtection="0"/>
    <xf numFmtId="0" fontId="247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48" fillId="0" borderId="0" applyFont="0" applyFill="0" applyBorder="0" applyAlignment="0" applyProtection="0"/>
    <xf numFmtId="49" fontId="249" fillId="0" borderId="0" applyBorder="0">
      <alignment horizontal="left" vertical="top" indent="1" justifyLastLine="1"/>
    </xf>
    <xf numFmtId="0" fontId="97" fillId="0" borderId="0"/>
    <xf numFmtId="17" fontId="197" fillId="61" borderId="48"/>
    <xf numFmtId="0" fontId="247" fillId="0" borderId="0" applyFont="0" applyFill="0" applyBorder="0" applyAlignment="0" applyProtection="0">
      <alignment horizontal="right"/>
    </xf>
    <xf numFmtId="0" fontId="247" fillId="0" borderId="0" applyFont="0" applyFill="0" applyBorder="0" applyAlignment="0" applyProtection="0">
      <alignment horizontal="right"/>
    </xf>
    <xf numFmtId="0" fontId="33" fillId="0" borderId="0">
      <alignment wrapText="1"/>
    </xf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>
      <alignment wrapText="1"/>
    </xf>
    <xf numFmtId="180" fontId="164" fillId="0" borderId="0"/>
    <xf numFmtId="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0" fontId="248" fillId="0" borderId="0" applyFont="0" applyFill="0" applyBorder="0" applyAlignment="0" applyProtection="0"/>
    <xf numFmtId="180" fontId="250" fillId="0" borderId="0"/>
    <xf numFmtId="0" fontId="193" fillId="0" borderId="49"/>
    <xf numFmtId="0" fontId="164" fillId="0" borderId="0"/>
    <xf numFmtId="0" fontId="193" fillId="0" borderId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51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52" borderId="0" applyNumberFormat="0" applyBorder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4" fillId="0" borderId="24" applyNumberFormat="0" applyFill="0" applyAlignment="0" applyProtection="0"/>
    <xf numFmtId="0" fontId="255" fillId="0" borderId="25" applyNumberFormat="0" applyFill="0" applyAlignment="0" applyProtection="0"/>
    <xf numFmtId="0" fontId="256" fillId="0" borderId="26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31" applyNumberFormat="0" applyFill="0" applyAlignment="0" applyProtection="0"/>
    <xf numFmtId="0" fontId="258" fillId="54" borderId="23" applyNumberFormat="0" applyAlignment="0" applyProtection="0"/>
    <xf numFmtId="0" fontId="259" fillId="0" borderId="0" applyNumberFormat="0" applyFill="0" applyBorder="0" applyAlignment="0" applyProtection="0"/>
    <xf numFmtId="0" fontId="260" fillId="55" borderId="0" applyNumberFormat="0" applyBorder="0" applyAlignment="0" applyProtection="0"/>
    <xf numFmtId="0" fontId="261" fillId="36" borderId="0" applyNumberFormat="0" applyBorder="0" applyAlignment="0" applyProtection="0"/>
    <xf numFmtId="0" fontId="262" fillId="0" borderId="0" applyNumberFormat="0" applyFill="0" applyBorder="0" applyAlignment="0" applyProtection="0"/>
    <xf numFmtId="0" fontId="59" fillId="56" borderId="28" applyNumberFormat="0" applyFont="0" applyAlignment="0" applyProtection="0"/>
    <xf numFmtId="0" fontId="263" fillId="0" borderId="27" applyNumberFormat="0" applyFill="0" applyAlignment="0" applyProtection="0"/>
    <xf numFmtId="0" fontId="264" fillId="0" borderId="0" applyNumberFormat="0" applyFill="0" applyBorder="0" applyAlignment="0" applyProtection="0"/>
    <xf numFmtId="0" fontId="265" fillId="37" borderId="0" applyNumberFormat="0" applyBorder="0" applyAlignment="0" applyProtection="0"/>
    <xf numFmtId="0" fontId="33" fillId="0" borderId="0"/>
    <xf numFmtId="0" fontId="33" fillId="0" borderId="0">
      <alignment vertical="top"/>
    </xf>
    <xf numFmtId="0" fontId="84" fillId="0" borderId="0" applyNumberFormat="0" applyFill="0" applyBorder="0" applyAlignment="0" applyProtection="0"/>
    <xf numFmtId="0" fontId="140" fillId="53" borderId="22" applyNumberFormat="0" applyAlignment="0" applyProtection="0"/>
    <xf numFmtId="194" fontId="33" fillId="81" borderId="0" applyNumberFormat="0" applyBorder="0">
      <protection hidden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3" fillId="67" borderId="1" applyNumberFormat="0" applyBorder="0">
      <protection locked="0"/>
    </xf>
    <xf numFmtId="0" fontId="148" fillId="0" borderId="24" applyNumberFormat="0" applyFill="0" applyAlignment="0" applyProtection="0"/>
    <xf numFmtId="0" fontId="266" fillId="82" borderId="43" applyNumberFormat="0">
      <alignment horizontal="left" vertical="top"/>
      <protection hidden="1"/>
    </xf>
    <xf numFmtId="0" fontId="45" fillId="0" borderId="0"/>
    <xf numFmtId="0" fontId="51" fillId="0" borderId="0"/>
    <xf numFmtId="0" fontId="45" fillId="0" borderId="0"/>
    <xf numFmtId="0" fontId="59" fillId="0" borderId="0">
      <alignment vertical="top"/>
    </xf>
    <xf numFmtId="0" fontId="33" fillId="0" borderId="0">
      <alignment vertical="top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3" fontId="267" fillId="67" borderId="50" applyNumberFormat="0" applyFont="0" applyBorder="0" applyAlignment="0">
      <alignment horizontal="center"/>
      <protection locked="0"/>
    </xf>
    <xf numFmtId="0" fontId="97" fillId="0" borderId="0" applyFill="0" applyBorder="0">
      <protection hidden="1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4" fillId="80" borderId="0" applyBorder="0">
      <alignment horizontal="center"/>
      <protection locked="0"/>
    </xf>
    <xf numFmtId="0" fontId="244" fillId="83" borderId="0" applyNumberFormat="0" applyBorder="0">
      <protection hidden="1"/>
    </xf>
    <xf numFmtId="0" fontId="84" fillId="84" borderId="37">
      <alignment horizontal="left" indent="2"/>
      <protection hidden="1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33" fillId="0" borderId="0" applyNumberFormat="0" applyFont="0" applyFill="0" applyBorder="0" applyAlignment="0">
      <protection locked="0"/>
    </xf>
    <xf numFmtId="0" fontId="267" fillId="60" borderId="0" applyNumberFormat="0" applyBorder="0">
      <protection locked="0"/>
    </xf>
    <xf numFmtId="0" fontId="59" fillId="0" borderId="0"/>
    <xf numFmtId="165" fontId="59" fillId="0" borderId="0" applyFont="0" applyFill="0" applyBorder="0" applyAlignment="0" applyProtection="0"/>
    <xf numFmtId="0" fontId="33" fillId="0" borderId="0"/>
    <xf numFmtId="0" fontId="33" fillId="0" borderId="0"/>
    <xf numFmtId="43" fontId="59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59" fillId="0" borderId="0"/>
    <xf numFmtId="0" fontId="84" fillId="0" borderId="0" applyNumberFormat="0" applyFill="0" applyBorder="0" applyAlignment="0" applyProtection="0"/>
    <xf numFmtId="264" fontId="33" fillId="0" borderId="0">
      <protection locked="0"/>
    </xf>
    <xf numFmtId="265" fontId="33" fillId="0" borderId="0">
      <protection locked="0"/>
    </xf>
    <xf numFmtId="264" fontId="33" fillId="0" borderId="0">
      <protection locked="0"/>
    </xf>
    <xf numFmtId="265" fontId="33" fillId="0" borderId="0">
      <protection locked="0"/>
    </xf>
    <xf numFmtId="9" fontId="268" fillId="0" borderId="0" applyFont="0" applyFill="0" applyBorder="0" applyAlignment="0" applyProtection="0"/>
    <xf numFmtId="0" fontId="193" fillId="0" borderId="0"/>
    <xf numFmtId="193" fontId="33" fillId="0" borderId="0" applyFont="0" applyFill="0" applyBorder="0" applyAlignment="0" applyProtection="0"/>
    <xf numFmtId="0" fontId="268" fillId="0" borderId="0"/>
    <xf numFmtId="43" fontId="2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165" fontId="33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34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16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2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0" fontId="33" fillId="0" borderId="0"/>
    <xf numFmtId="267" fontId="33" fillId="0" borderId="0" applyFont="0" applyFill="0" applyBorder="0" applyAlignment="0" applyProtection="0"/>
    <xf numFmtId="267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268" fontId="33" fillId="0" borderId="0">
      <protection locked="0"/>
    </xf>
    <xf numFmtId="268" fontId="33" fillId="0" borderId="0">
      <protection locked="0"/>
    </xf>
    <xf numFmtId="264" fontId="33" fillId="0" borderId="0">
      <protection locked="0"/>
    </xf>
    <xf numFmtId="264" fontId="33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69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175" fontId="34" fillId="0" borderId="0"/>
    <xf numFmtId="0" fontId="53" fillId="0" borderId="0"/>
    <xf numFmtId="0" fontId="59" fillId="0" borderId="0"/>
    <xf numFmtId="0" fontId="53" fillId="0" borderId="0"/>
    <xf numFmtId="0" fontId="33" fillId="0" borderId="0" applyNumberFormat="0" applyFill="0" applyBorder="0" applyAlignment="0" applyProtection="0"/>
    <xf numFmtId="0" fontId="33" fillId="0" borderId="0">
      <alignment wrapText="1"/>
    </xf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0" fontId="59" fillId="0" borderId="0"/>
    <xf numFmtId="0" fontId="33" fillId="0" borderId="0">
      <alignment vertical="top"/>
    </xf>
    <xf numFmtId="0" fontId="33" fillId="0" borderId="0" applyNumberFormat="0" applyFill="0" applyBorder="0" applyAlignment="0" applyProtection="0"/>
    <xf numFmtId="0" fontId="45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7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33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33" fillId="56" borderId="28" applyNumberFormat="0" applyFont="0" applyAlignment="0" applyProtection="0"/>
    <xf numFmtId="9" fontId="33" fillId="0" borderId="0" applyFont="0" applyFill="0" applyBorder="0" applyAlignment="0" applyProtection="0"/>
    <xf numFmtId="0" fontId="33" fillId="0" borderId="0">
      <alignment vertical="top"/>
    </xf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4" borderId="0" applyNumberFormat="0" applyBorder="0" applyAlignment="0" applyProtection="0"/>
    <xf numFmtId="165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59" fillId="0" borderId="0"/>
    <xf numFmtId="0" fontId="103" fillId="0" borderId="0">
      <alignment vertical="top"/>
    </xf>
    <xf numFmtId="0" fontId="59" fillId="0" borderId="0"/>
    <xf numFmtId="0" fontId="20" fillId="4" borderId="12" applyNumberFormat="0" applyFont="0" applyAlignment="0" applyProtection="0"/>
    <xf numFmtId="9" fontId="5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53" fillId="0" borderId="0"/>
    <xf numFmtId="43" fontId="53" fillId="0" borderId="0" applyFont="0" applyFill="0" applyBorder="0" applyAlignment="0" applyProtection="0"/>
    <xf numFmtId="199" fontId="33" fillId="0" borderId="0"/>
    <xf numFmtId="0" fontId="266" fillId="82" borderId="53" applyNumberFormat="0">
      <alignment horizontal="left" vertical="top"/>
      <protection hidden="1"/>
    </xf>
    <xf numFmtId="199" fontId="33" fillId="0" borderId="0"/>
    <xf numFmtId="226" fontId="167" fillId="0" borderId="34"/>
    <xf numFmtId="199" fontId="33" fillId="0" borderId="0"/>
    <xf numFmtId="4" fontId="224" fillId="77" borderId="51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0" fontId="5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0" fillId="0" borderId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67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87" fontId="193" fillId="0" borderId="36" applyNumberFormat="0" applyFont="0" applyFill="0" applyAlignment="0">
      <alignment horizontal="left"/>
    </xf>
    <xf numFmtId="10" fontId="131" fillId="63" borderId="36" applyNumberFormat="0" applyBorder="0" applyAlignment="0" applyProtection="0"/>
    <xf numFmtId="187" fontId="193" fillId="0" borderId="36" applyNumberFormat="0" applyFont="0" applyFill="0" applyAlignment="0">
      <alignment horizontal="left"/>
    </xf>
    <xf numFmtId="0" fontId="196" fillId="0" borderId="39"/>
    <xf numFmtId="4" fontId="226" fillId="80" borderId="44" applyNumberFormat="0" applyProtection="0">
      <alignment vertical="center"/>
    </xf>
    <xf numFmtId="187" fontId="193" fillId="0" borderId="36" applyNumberFormat="0" applyFont="0" applyFill="0" applyAlignment="0">
      <alignment horizontal="left"/>
    </xf>
    <xf numFmtId="0" fontId="33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33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49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175" fontId="139" fillId="53" borderId="22" applyNumberFormat="0" applyAlignment="0" applyProtection="0"/>
    <xf numFmtId="0" fontId="100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5" fontId="20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0" fillId="0" borderId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20" fillId="0" borderId="0"/>
    <xf numFmtId="175" fontId="20" fillId="0" borderId="0"/>
    <xf numFmtId="0" fontId="100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20" fillId="0" borderId="0" applyFont="0" applyFill="0" applyBorder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215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6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11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3" fontId="128" fillId="0" borderId="36"/>
    <xf numFmtId="187" fontId="193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6" fontId="167" fillId="0" borderId="34"/>
    <xf numFmtId="0" fontId="49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87" fontId="193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87" fontId="210" fillId="65" borderId="36" applyNumberFormat="0" applyAlignment="0">
      <alignment horizontal="left"/>
    </xf>
    <xf numFmtId="0" fontId="215" fillId="0" borderId="36">
      <alignment horizontal="center"/>
    </xf>
    <xf numFmtId="0" fontId="253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187" fontId="210" fillId="0" borderId="36" applyNumberFormat="0" applyFill="0" applyAlignment="0">
      <alignment horizontal="left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3" fontId="128" fillId="0" borderId="36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87" fontId="193" fillId="0" borderId="36" applyNumberFormat="0" applyFont="0" applyFill="0" applyAlignment="0">
      <alignment horizontal="left"/>
    </xf>
    <xf numFmtId="187" fontId="210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0" fillId="0" borderId="0" applyFont="0" applyFill="0" applyBorder="0" applyAlignment="0" applyProtection="0"/>
    <xf numFmtId="0" fontId="170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4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0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187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87" fontId="210" fillId="65" borderId="36" applyNumberFormat="0" applyAlignment="0">
      <alignment horizontal="left"/>
    </xf>
    <xf numFmtId="0" fontId="211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5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0" fillId="53" borderId="29" applyNumberFormat="0" applyAlignment="0" applyProtection="0"/>
    <xf numFmtId="0" fontId="20" fillId="0" borderId="0"/>
    <xf numFmtId="0" fontId="161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3" fontId="128" fillId="0" borderId="36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81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7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161" fillId="53" borderId="29" applyNumberFormat="0" applyAlignment="0" applyProtection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5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9" fontId="20" fillId="0" borderId="0" applyFont="0" applyFill="0" applyBorder="0" applyAlignment="0" applyProtection="0"/>
    <xf numFmtId="0" fontId="223" fillId="0" borderId="38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87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87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4" fillId="58" borderId="39"/>
    <xf numFmtId="0" fontId="20" fillId="0" borderId="0"/>
    <xf numFmtId="0" fontId="193" fillId="0" borderId="39"/>
    <xf numFmtId="167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7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6" fillId="0" borderId="39"/>
    <xf numFmtId="0" fontId="54" fillId="56" borderId="28" applyNumberFormat="0" applyFont="0" applyAlignment="0" applyProtection="0"/>
    <xf numFmtId="0" fontId="154" fillId="40" borderId="22" applyNumberFormat="0" applyAlignment="0" applyProtection="0"/>
    <xf numFmtId="9" fontId="20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49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113" fillId="0" borderId="0"/>
    <xf numFmtId="40" fontId="1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8" fillId="0" borderId="3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7" fontId="193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0" fontId="207" fillId="0" borderId="35"/>
    <xf numFmtId="10" fontId="131" fillId="63" borderId="36" applyNumberFormat="0" applyBorder="0" applyAlignment="0" applyProtection="0"/>
    <xf numFmtId="187" fontId="210" fillId="65" borderId="36" applyNumberFormat="0" applyAlignment="0">
      <alignment horizontal="left"/>
    </xf>
    <xf numFmtId="0" fontId="215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3" fillId="0" borderId="38">
      <alignment horizontal="center"/>
    </xf>
    <xf numFmtId="187" fontId="193" fillId="0" borderId="36" applyNumberFormat="0" applyFont="0" applyFill="0" applyAlignment="0">
      <alignment horizontal="left"/>
    </xf>
    <xf numFmtId="187" fontId="210" fillId="0" borderId="36" applyNumberFormat="0" applyFill="0" applyAlignment="0">
      <alignment horizontal="left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36"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59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67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20" fillId="0" borderId="0"/>
    <xf numFmtId="167" fontId="51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67" fontId="33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67" fontId="51" fillId="0" borderId="0" applyFont="0" applyFill="0" applyBorder="0" applyAlignment="0" applyProtection="0"/>
    <xf numFmtId="176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5" fontId="52" fillId="0" borderId="0"/>
    <xf numFmtId="0" fontId="20" fillId="0" borderId="0"/>
    <xf numFmtId="175" fontId="52" fillId="0" borderId="0"/>
    <xf numFmtId="175" fontId="52" fillId="0" borderId="0"/>
    <xf numFmtId="175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1" fontId="34" fillId="0" borderId="0"/>
    <xf numFmtId="171" fontId="34" fillId="0" borderId="0"/>
    <xf numFmtId="171" fontId="34" fillId="0" borderId="0"/>
    <xf numFmtId="175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20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45" fillId="0" borderId="0"/>
    <xf numFmtId="171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53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0" fontId="52" fillId="0" borderId="0"/>
    <xf numFmtId="0" fontId="20" fillId="0" borderId="0"/>
    <xf numFmtId="175" fontId="34" fillId="0" borderId="0"/>
    <xf numFmtId="175" fontId="34" fillId="0" borderId="0"/>
    <xf numFmtId="175" fontId="52" fillId="0" borderId="0"/>
    <xf numFmtId="175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5" fontId="45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90" fontId="1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0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33" fillId="0" borderId="0" applyFont="0" applyFill="0" applyBorder="0" applyAlignment="0" applyProtection="0"/>
    <xf numFmtId="190" fontId="1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0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3" fillId="0" borderId="0"/>
    <xf numFmtId="0" fontId="45" fillId="0" borderId="0" applyFill="0" applyBorder="0"/>
    <xf numFmtId="0" fontId="20" fillId="0" borderId="0"/>
    <xf numFmtId="0" fontId="45" fillId="0" borderId="0" applyFill="0"/>
    <xf numFmtId="0" fontId="33" fillId="0" borderId="0"/>
    <xf numFmtId="0" fontId="92" fillId="0" borderId="0"/>
    <xf numFmtId="0" fontId="92" fillId="0" borderId="0"/>
    <xf numFmtId="0" fontId="92" fillId="0" borderId="0"/>
    <xf numFmtId="0" fontId="87" fillId="0" borderId="0"/>
    <xf numFmtId="0" fontId="92" fillId="0" borderId="0"/>
    <xf numFmtId="0" fontId="92" fillId="0" borderId="0"/>
    <xf numFmtId="0" fontId="45" fillId="0" borderId="0" applyFill="0"/>
    <xf numFmtId="0" fontId="33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90" fontId="121" fillId="0" borderId="0" applyFont="0" applyFill="0" applyBorder="0" applyAlignment="0" applyProtection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0" fillId="0" borderId="0"/>
    <xf numFmtId="9" fontId="34" fillId="0" borderId="0" applyFont="0" applyFill="0" applyBorder="0" applyAlignment="0" applyProtection="0"/>
    <xf numFmtId="0" fontId="103" fillId="0" borderId="0">
      <alignment vertical="top"/>
    </xf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71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8" fontId="33" fillId="0" borderId="0"/>
    <xf numFmtId="0" fontId="20" fillId="0" borderId="0"/>
    <xf numFmtId="0" fontId="33" fillId="0" borderId="0"/>
    <xf numFmtId="0" fontId="270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3" fillId="0" borderId="0"/>
    <xf numFmtId="0" fontId="5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0" borderId="0"/>
    <xf numFmtId="43" fontId="272" fillId="0" borderId="0" applyFont="0" applyFill="0" applyBorder="0" applyAlignment="0" applyProtection="0"/>
    <xf numFmtId="0" fontId="272" fillId="0" borderId="0" applyNumberFormat="0" applyFont="0" applyFill="0" applyBorder="0" applyAlignment="0" applyProtection="0"/>
    <xf numFmtId="0" fontId="59" fillId="0" borderId="0"/>
    <xf numFmtId="0" fontId="59" fillId="0" borderId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5" fontId="134" fillId="35" borderId="0" applyNumberFormat="0" applyBorder="0" applyAlignment="0" applyProtection="0"/>
    <xf numFmtId="0" fontId="20" fillId="0" borderId="0"/>
    <xf numFmtId="43" fontId="52" fillId="0" borderId="0" applyFont="0" applyFill="0" applyBorder="0" applyAlignment="0" applyProtection="0"/>
    <xf numFmtId="0" fontId="134" fillId="35" borderId="0" applyNumberFormat="0" applyBorder="0" applyAlignment="0" applyProtection="0"/>
    <xf numFmtId="43" fontId="59" fillId="0" borderId="0" applyFont="0" applyFill="0" applyBorder="0" applyAlignment="0" applyProtection="0"/>
    <xf numFmtId="0" fontId="134" fillId="35" borderId="0" applyNumberFormat="0" applyBorder="0" applyAlignment="0" applyProtection="0"/>
    <xf numFmtId="0" fontId="20" fillId="0" borderId="0"/>
    <xf numFmtId="0" fontId="134" fillId="35" borderId="0" applyNumberFormat="0" applyBorder="0" applyAlignment="0" applyProtection="0"/>
    <xf numFmtId="0" fontId="33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175" fontId="134" fillId="36" borderId="0" applyNumberFormat="0" applyBorder="0" applyAlignment="0" applyProtection="0"/>
    <xf numFmtId="0" fontId="20" fillId="0" borderId="0"/>
    <xf numFmtId="190" fontId="121" fillId="0" borderId="0" applyFont="0" applyFill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21" fillId="0" borderId="0"/>
    <xf numFmtId="0" fontId="20" fillId="0" borderId="0"/>
    <xf numFmtId="0" fontId="20" fillId="0" borderId="0"/>
    <xf numFmtId="175" fontId="134" fillId="37" borderId="0" applyNumberFormat="0" applyBorder="0" applyAlignment="0" applyProtection="0"/>
    <xf numFmtId="0" fontId="20" fillId="0" borderId="0"/>
    <xf numFmtId="0" fontId="134" fillId="37" borderId="0" applyNumberFormat="0" applyBorder="0" applyAlignment="0" applyProtection="0"/>
    <xf numFmtId="38" fontId="127" fillId="0" borderId="0" applyFont="0" applyFill="0" applyBorder="0" applyAlignment="0" applyProtection="0"/>
    <xf numFmtId="0" fontId="134" fillId="37" borderId="0" applyNumberFormat="0" applyBorder="0" applyAlignment="0" applyProtection="0"/>
    <xf numFmtId="0" fontId="45" fillId="0" borderId="0" applyFill="0" applyBorder="0"/>
    <xf numFmtId="0" fontId="134" fillId="37" borderId="0" applyNumberFormat="0" applyBorder="0" applyAlignment="0" applyProtection="0"/>
    <xf numFmtId="0" fontId="20" fillId="0" borderId="0"/>
    <xf numFmtId="0" fontId="20" fillId="0" borderId="0"/>
    <xf numFmtId="0" fontId="118" fillId="0" borderId="0"/>
    <xf numFmtId="0" fontId="45" fillId="0" borderId="0" applyFill="0" applyBorder="0"/>
    <xf numFmtId="0" fontId="20" fillId="0" borderId="0"/>
    <xf numFmtId="0" fontId="20" fillId="0" borderId="0"/>
    <xf numFmtId="175" fontId="134" fillId="38" borderId="0" applyNumberFormat="0" applyBorder="0" applyAlignment="0" applyProtection="0"/>
    <xf numFmtId="0" fontId="134" fillId="38" borderId="0" applyNumberFormat="0" applyBorder="0" applyAlignment="0" applyProtection="0"/>
    <xf numFmtId="190" fontId="121" fillId="0" borderId="0" applyFont="0" applyFill="0" applyBorder="0" applyAlignment="0" applyProtection="0"/>
    <xf numFmtId="0" fontId="134" fillId="38" borderId="0" applyNumberFormat="0" applyBorder="0" applyAlignment="0" applyProtection="0"/>
    <xf numFmtId="0" fontId="118" fillId="0" borderId="0" applyFont="0" applyFill="0" applyBorder="0" applyAlignment="0" applyProtection="0"/>
    <xf numFmtId="0" fontId="134" fillId="3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190" fontId="121" fillId="0" borderId="0" applyFont="0" applyFill="0" applyBorder="0" applyAlignment="0" applyProtection="0"/>
    <xf numFmtId="175" fontId="134" fillId="39" borderId="0" applyNumberFormat="0" applyBorder="0" applyAlignment="0" applyProtection="0"/>
    <xf numFmtId="0" fontId="20" fillId="0" borderId="0"/>
    <xf numFmtId="0" fontId="20" fillId="0" borderId="0"/>
    <xf numFmtId="0" fontId="134" fillId="39" borderId="0" applyNumberFormat="0" applyBorder="0" applyAlignment="0" applyProtection="0"/>
    <xf numFmtId="0" fontId="20" fillId="0" borderId="0"/>
    <xf numFmtId="0" fontId="134" fillId="39" borderId="0" applyNumberFormat="0" applyBorder="0" applyAlignment="0" applyProtection="0"/>
    <xf numFmtId="0" fontId="45" fillId="0" borderId="0" applyFill="0" applyBorder="0"/>
    <xf numFmtId="0" fontId="134" fillId="39" borderId="0" applyNumberFormat="0" applyBorder="0" applyAlignment="0" applyProtection="0"/>
    <xf numFmtId="0" fontId="59" fillId="0" borderId="0"/>
    <xf numFmtId="0" fontId="80" fillId="0" borderId="0"/>
    <xf numFmtId="0" fontId="45" fillId="0" borderId="0" applyFill="0"/>
    <xf numFmtId="175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175" fontId="134" fillId="41" borderId="0" applyNumberFormat="0" applyBorder="0" applyAlignment="0" applyProtection="0"/>
    <xf numFmtId="0" fontId="20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43" fontId="20" fillId="0" borderId="0" applyFont="0" applyFill="0" applyBorder="0" applyAlignment="0" applyProtection="0"/>
    <xf numFmtId="0" fontId="134" fillId="41" borderId="0" applyNumberFormat="0" applyBorder="0" applyAlignment="0" applyProtection="0"/>
    <xf numFmtId="0" fontId="59" fillId="0" borderId="0" applyFont="0" applyFill="0" applyBorder="0" applyAlignment="0" applyProtection="0"/>
    <xf numFmtId="0" fontId="20" fillId="0" borderId="0"/>
    <xf numFmtId="175" fontId="134" fillId="42" borderId="0" applyNumberFormat="0" applyBorder="0" applyAlignment="0" applyProtection="0"/>
    <xf numFmtId="190" fontId="121" fillId="0" borderId="0" applyFont="0" applyFill="0" applyBorder="0" applyAlignment="0" applyProtection="0"/>
    <xf numFmtId="0" fontId="134" fillId="42" borderId="0" applyNumberFormat="0" applyBorder="0" applyAlignment="0" applyProtection="0"/>
    <xf numFmtId="0" fontId="20" fillId="0" borderId="0"/>
    <xf numFmtId="0" fontId="134" fillId="42" borderId="0" applyNumberFormat="0" applyBorder="0" applyAlignment="0" applyProtection="0"/>
    <xf numFmtId="0" fontId="45" fillId="0" borderId="0" applyFill="0"/>
    <xf numFmtId="0" fontId="134" fillId="42" borderId="0" applyNumberFormat="0" applyBorder="0" applyAlignment="0" applyProtection="0"/>
    <xf numFmtId="0" fontId="10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175" fontId="134" fillId="43" borderId="0" applyNumberFormat="0" applyBorder="0" applyAlignment="0" applyProtection="0"/>
    <xf numFmtId="0" fontId="20" fillId="0" borderId="0"/>
    <xf numFmtId="0" fontId="20" fillId="0" borderId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5" fontId="134" fillId="38" borderId="0" applyNumberFormat="0" applyBorder="0" applyAlignment="0" applyProtection="0"/>
    <xf numFmtId="165" fontId="45" fillId="0" borderId="0" applyFont="0" applyFill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13" fillId="0" borderId="0"/>
    <xf numFmtId="189" fontId="20" fillId="0" borderId="0" applyFont="0" applyFill="0" applyBorder="0" applyAlignment="0" applyProtection="0"/>
    <xf numFmtId="175" fontId="134" fillId="41" borderId="0" applyNumberFormat="0" applyBorder="0" applyAlignment="0" applyProtection="0"/>
    <xf numFmtId="0" fontId="20" fillId="0" borderId="0"/>
    <xf numFmtId="0" fontId="134" fillId="41" borderId="0" applyNumberFormat="0" applyBorder="0" applyAlignment="0" applyProtection="0"/>
    <xf numFmtId="0" fontId="20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165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5" fontId="134" fillId="44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43" fontId="20" fillId="0" borderId="0" applyFont="0" applyFill="0" applyBorder="0" applyAlignment="0" applyProtection="0"/>
    <xf numFmtId="0" fontId="134" fillId="44" borderId="0" applyNumberFormat="0" applyBorder="0" applyAlignment="0" applyProtection="0"/>
    <xf numFmtId="190" fontId="121" fillId="0" borderId="0" applyFont="0" applyFill="0" applyBorder="0" applyAlignment="0" applyProtection="0"/>
    <xf numFmtId="0" fontId="45" fillId="0" borderId="0" applyFill="0" applyBorder="0"/>
    <xf numFmtId="175" fontId="135" fillId="45" borderId="0" applyNumberFormat="0" applyBorder="0" applyAlignment="0" applyProtection="0"/>
    <xf numFmtId="0" fontId="45" fillId="0" borderId="0" applyFill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43" fontId="3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0" fillId="0" borderId="0"/>
    <xf numFmtId="175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20" fillId="0" borderId="0"/>
    <xf numFmtId="0" fontId="135" fillId="42" borderId="0" applyNumberFormat="0" applyBorder="0" applyAlignment="0" applyProtection="0"/>
    <xf numFmtId="0" fontId="45" fillId="0" borderId="0" applyFill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65" fontId="118" fillId="0" borderId="0" applyFont="0" applyFill="0" applyBorder="0" applyAlignment="0" applyProtection="0"/>
    <xf numFmtId="0" fontId="20" fillId="0" borderId="0"/>
    <xf numFmtId="175" fontId="135" fillId="43" borderId="0" applyNumberFormat="0" applyBorder="0" applyAlignment="0" applyProtection="0"/>
    <xf numFmtId="9" fontId="30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175" fontId="135" fillId="46" borderId="0" applyNumberFormat="0" applyBorder="0" applyAlignment="0" applyProtection="0"/>
    <xf numFmtId="0" fontId="20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00" fillId="40" borderId="22" applyNumberFormat="0" applyAlignment="0" applyProtection="0"/>
    <xf numFmtId="0" fontId="135" fillId="46" borderId="0" applyNumberFormat="0" applyBorder="0" applyAlignment="0" applyProtection="0"/>
    <xf numFmtId="175" fontId="135" fillId="47" borderId="0" applyNumberFormat="0" applyBorder="0" applyAlignment="0" applyProtection="0"/>
    <xf numFmtId="43" fontId="118" fillId="0" borderId="0" applyFont="0" applyFill="0" applyBorder="0" applyAlignment="0" applyProtection="0"/>
    <xf numFmtId="0" fontId="135" fillId="47" borderId="0" applyNumberFormat="0" applyBorder="0" applyAlignment="0" applyProtection="0"/>
    <xf numFmtId="0" fontId="113" fillId="0" borderId="0"/>
    <xf numFmtId="0" fontId="135" fillId="47" borderId="0" applyNumberFormat="0" applyBorder="0" applyAlignment="0" applyProtection="0"/>
    <xf numFmtId="190" fontId="121" fillId="0" borderId="0" applyFont="0" applyFill="0" applyBorder="0" applyAlignment="0" applyProtection="0"/>
    <xf numFmtId="0" fontId="135" fillId="47" borderId="0" applyNumberFormat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175" fontId="135" fillId="48" borderId="0" applyNumberFormat="0" applyBorder="0" applyAlignment="0" applyProtection="0"/>
    <xf numFmtId="9" fontId="20" fillId="0" borderId="0" applyFont="0" applyFill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75" fontId="135" fillId="49" borderId="0" applyNumberFormat="0" applyBorder="0" applyAlignment="0" applyProtection="0"/>
    <xf numFmtId="43" fontId="20" fillId="0" borderId="0" applyFont="0" applyFill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43" fontId="122" fillId="0" borderId="0" applyFont="0" applyFill="0" applyBorder="0" applyAlignment="0" applyProtection="0"/>
    <xf numFmtId="175" fontId="135" fillId="50" borderId="0" applyNumberFormat="0" applyBorder="0" applyAlignment="0" applyProtection="0"/>
    <xf numFmtId="43" fontId="118" fillId="0" borderId="0" applyFont="0" applyFill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20" fillId="0" borderId="0"/>
    <xf numFmtId="0" fontId="135" fillId="50" borderId="0" applyNumberFormat="0" applyBorder="0" applyAlignment="0" applyProtection="0"/>
    <xf numFmtId="0" fontId="20" fillId="0" borderId="0"/>
    <xf numFmtId="167" fontId="30" fillId="0" borderId="0" applyFont="0" applyFill="0" applyBorder="0" applyAlignment="0" applyProtection="0"/>
    <xf numFmtId="0" fontId="45" fillId="0" borderId="0" applyFill="0" applyBorder="0"/>
    <xf numFmtId="165" fontId="45" fillId="0" borderId="0" applyFont="0" applyFill="0" applyBorder="0" applyAlignment="0" applyProtection="0"/>
    <xf numFmtId="0" fontId="20" fillId="0" borderId="0"/>
    <xf numFmtId="0" fontId="45" fillId="0" borderId="0" applyFill="0" applyBorder="0"/>
    <xf numFmtId="175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175" fontId="135" fillId="46" borderId="0" applyNumberFormat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43" fontId="118" fillId="0" borderId="0" applyFont="0" applyFill="0" applyBorder="0" applyAlignment="0" applyProtection="0"/>
    <xf numFmtId="0" fontId="135" fillId="46" borderId="0" applyNumberFormat="0" applyBorder="0" applyAlignment="0" applyProtection="0"/>
    <xf numFmtId="0" fontId="118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175" fontId="135" fillId="47" borderId="0" applyNumberFormat="0" applyBorder="0" applyAlignment="0" applyProtection="0"/>
    <xf numFmtId="0" fontId="20" fillId="0" borderId="0"/>
    <xf numFmtId="0" fontId="97" fillId="0" borderId="0" applyNumberFormat="0" applyFont="0" applyFill="0" applyAlignment="0" applyProtection="0"/>
    <xf numFmtId="0" fontId="135" fillId="47" borderId="0" applyNumberFormat="0" applyBorder="0" applyAlignment="0" applyProtection="0"/>
    <xf numFmtId="0" fontId="59" fillId="0" borderId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175" fontId="135" fillId="52" borderId="0" applyNumberFormat="0" applyBorder="0" applyAlignment="0" applyProtection="0"/>
    <xf numFmtId="0" fontId="121" fillId="0" borderId="0"/>
    <xf numFmtId="190" fontId="121" fillId="0" borderId="0" applyFont="0" applyFill="0" applyBorder="0" applyAlignment="0" applyProtection="0"/>
    <xf numFmtId="0" fontId="135" fillId="52" borderId="0" applyNumberFormat="0" applyBorder="0" applyAlignment="0" applyProtection="0"/>
    <xf numFmtId="43" fontId="118" fillId="0" borderId="0" applyFont="0" applyFill="0" applyBorder="0" applyAlignment="0" applyProtection="0"/>
    <xf numFmtId="0" fontId="135" fillId="52" borderId="0" applyNumberFormat="0" applyBorder="0" applyAlignment="0" applyProtection="0"/>
    <xf numFmtId="0" fontId="30" fillId="0" borderId="0"/>
    <xf numFmtId="0" fontId="135" fillId="52" borderId="0" applyNumberFormat="0" applyBorder="0" applyAlignment="0" applyProtection="0"/>
    <xf numFmtId="0" fontId="45" fillId="0" borderId="0" applyFill="0"/>
    <xf numFmtId="43" fontId="118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175" fontId="137" fillId="36" borderId="0" applyNumberFormat="0" applyBorder="0" applyAlignment="0" applyProtection="0"/>
    <xf numFmtId="0" fontId="121" fillId="0" borderId="0"/>
    <xf numFmtId="0" fontId="137" fillId="36" borderId="0" applyNumberFormat="0" applyBorder="0" applyAlignment="0" applyProtection="0"/>
    <xf numFmtId="0" fontId="121" fillId="0" borderId="0"/>
    <xf numFmtId="0" fontId="137" fillId="36" borderId="0" applyNumberFormat="0" applyBorder="0" applyAlignment="0" applyProtection="0"/>
    <xf numFmtId="0" fontId="121" fillId="0" borderId="0"/>
    <xf numFmtId="0" fontId="137" fillId="36" borderId="0" applyNumberFormat="0" applyBorder="0" applyAlignment="0" applyProtection="0"/>
    <xf numFmtId="0" fontId="121" fillId="0" borderId="0"/>
    <xf numFmtId="27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" fillId="0" borderId="0"/>
    <xf numFmtId="0" fontId="121" fillId="0" borderId="0"/>
    <xf numFmtId="175" fontId="141" fillId="54" borderId="23" applyNumberFormat="0" applyAlignment="0" applyProtection="0"/>
    <xf numFmtId="165" fontId="45" fillId="0" borderId="0" applyFont="0" applyFill="0" applyBorder="0" applyAlignment="0" applyProtection="0"/>
    <xf numFmtId="0" fontId="121" fillId="0" borderId="0"/>
    <xf numFmtId="0" fontId="141" fillId="54" borderId="23" applyNumberFormat="0" applyAlignment="0" applyProtection="0"/>
    <xf numFmtId="0" fontId="118" fillId="0" borderId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20" fillId="0" borderId="0"/>
    <xf numFmtId="0" fontId="103" fillId="0" borderId="0">
      <alignment vertical="top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90" fontId="12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272" fontId="11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3" fillId="0" borderId="0"/>
    <xf numFmtId="189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8" fillId="0" borderId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59" fillId="0" borderId="0"/>
    <xf numFmtId="0" fontId="45" fillId="0" borderId="0" applyFill="0" applyBorder="0"/>
    <xf numFmtId="0" fontId="20" fillId="0" borderId="0"/>
    <xf numFmtId="175" fontId="143" fillId="0" borderId="0" applyNumberFormat="0" applyFill="0" applyBorder="0" applyAlignment="0" applyProtection="0"/>
    <xf numFmtId="42" fontId="126" fillId="0" borderId="0" applyFont="0" applyFill="0" applyBorder="0" applyAlignment="0" applyProtection="0"/>
    <xf numFmtId="0" fontId="118" fillId="0" borderId="0"/>
    <xf numFmtId="0" fontId="143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0" fillId="0" borderId="0"/>
    <xf numFmtId="0" fontId="45" fillId="0" borderId="0" applyFill="0" applyBorder="0"/>
    <xf numFmtId="175" fontId="145" fillId="37" borderId="0" applyNumberFormat="0" applyBorder="0" applyAlignment="0" applyProtection="0"/>
    <xf numFmtId="0" fontId="145" fillId="37" borderId="0" applyNumberFormat="0" applyBorder="0" applyAlignment="0" applyProtection="0"/>
    <xf numFmtId="190" fontId="121" fillId="0" borderId="0" applyFon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92" fillId="0" borderId="0"/>
    <xf numFmtId="165" fontId="45" fillId="0" borderId="0" applyFont="0" applyFill="0" applyBorder="0" applyAlignment="0" applyProtection="0"/>
    <xf numFmtId="0" fontId="20" fillId="0" borderId="0"/>
    <xf numFmtId="0" fontId="33" fillId="0" borderId="30" applyNumberFormat="0" applyFont="0" applyBorder="0" applyAlignment="0" applyProtection="0"/>
    <xf numFmtId="175" fontId="147" fillId="0" borderId="24" applyNumberFormat="0" applyFill="0" applyAlignment="0" applyProtection="0"/>
    <xf numFmtId="0" fontId="45" fillId="0" borderId="0" applyFill="0" applyBorder="0"/>
    <xf numFmtId="0" fontId="20" fillId="0" borderId="0"/>
    <xf numFmtId="0" fontId="147" fillId="0" borderId="24" applyNumberFormat="0" applyFill="0" applyAlignment="0" applyProtection="0"/>
    <xf numFmtId="0" fontId="34" fillId="0" borderId="0"/>
    <xf numFmtId="0" fontId="147" fillId="0" borderId="24" applyNumberFormat="0" applyFill="0" applyAlignment="0" applyProtection="0"/>
    <xf numFmtId="189" fontId="20" fillId="0" borderId="0" applyFont="0" applyFill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20" fillId="0" borderId="0"/>
    <xf numFmtId="0" fontId="20" fillId="0" borderId="0"/>
    <xf numFmtId="175" fontId="149" fillId="0" borderId="25" applyNumberFormat="0" applyFill="0" applyAlignment="0" applyProtection="0"/>
    <xf numFmtId="0" fontId="121" fillId="0" borderId="0"/>
    <xf numFmtId="0" fontId="20" fillId="0" borderId="0"/>
    <xf numFmtId="0" fontId="149" fillId="0" borderId="25" applyNumberFormat="0" applyFill="0" applyAlignment="0" applyProtection="0"/>
    <xf numFmtId="189" fontId="20" fillId="0" borderId="0" applyFont="0" applyFill="0" applyBorder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43" fontId="33" fillId="0" borderId="0" applyFont="0" applyFill="0" applyBorder="0" applyAlignment="0" applyProtection="0"/>
    <xf numFmtId="0" fontId="33" fillId="0" borderId="0"/>
    <xf numFmtId="175" fontId="151" fillId="0" borderId="26" applyNumberFormat="0" applyFill="0" applyAlignment="0" applyProtection="0"/>
    <xf numFmtId="0" fontId="20" fillId="0" borderId="0"/>
    <xf numFmtId="0" fontId="20" fillId="0" borderId="0"/>
    <xf numFmtId="0" fontId="151" fillId="0" borderId="26" applyNumberFormat="0" applyFill="0" applyAlignment="0" applyProtection="0"/>
    <xf numFmtId="43" fontId="118" fillId="0" borderId="0" applyFont="0" applyFill="0" applyBorder="0" applyAlignment="0" applyProtection="0"/>
    <xf numFmtId="0" fontId="151" fillId="0" borderId="26" applyNumberFormat="0" applyFill="0" applyAlignment="0" applyProtection="0"/>
    <xf numFmtId="43" fontId="20" fillId="0" borderId="0" applyFont="0" applyFill="0" applyBorder="0" applyAlignment="0" applyProtection="0"/>
    <xf numFmtId="0" fontId="151" fillId="0" borderId="26" applyNumberFormat="0" applyFill="0" applyAlignment="0" applyProtection="0"/>
    <xf numFmtId="0" fontId="121" fillId="0" borderId="0"/>
    <xf numFmtId="9" fontId="20" fillId="0" borderId="0" applyFont="0" applyFill="0" applyBorder="0" applyAlignment="0" applyProtection="0"/>
    <xf numFmtId="175" fontId="151" fillId="0" borderId="0" applyNumberFormat="0" applyFill="0" applyBorder="0" applyAlignment="0" applyProtection="0"/>
    <xf numFmtId="0" fontId="20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00" fillId="40" borderId="22" applyNumberFormat="0" applyAlignment="0" applyProtection="0"/>
    <xf numFmtId="0" fontId="151" fillId="0" borderId="0" applyNumberForma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5" fontId="155" fillId="0" borderId="27" applyNumberFormat="0" applyFill="0" applyAlignment="0" applyProtection="0"/>
    <xf numFmtId="190" fontId="121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155" fillId="0" borderId="27" applyNumberFormat="0" applyFill="0" applyAlignment="0" applyProtection="0"/>
    <xf numFmtId="0" fontId="20" fillId="0" borderId="0"/>
    <xf numFmtId="0" fontId="155" fillId="0" borderId="27" applyNumberFormat="0" applyFill="0" applyAlignment="0" applyProtection="0"/>
    <xf numFmtId="0" fontId="20" fillId="0" borderId="0"/>
    <xf numFmtId="0" fontId="155" fillId="0" borderId="2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175" fontId="157" fillId="55" borderId="0" applyNumberFormat="0" applyBorder="0" applyAlignment="0" applyProtection="0"/>
    <xf numFmtId="0" fontId="121" fillId="0" borderId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189" fontId="20" fillId="0" borderId="0" applyFont="0" applyFill="0" applyBorder="0" applyAlignment="0" applyProtection="0"/>
    <xf numFmtId="0" fontId="157" fillId="55" borderId="0" applyNumberFormat="0" applyBorder="0" applyAlignment="0" applyProtection="0"/>
    <xf numFmtId="0" fontId="51" fillId="0" borderId="0"/>
    <xf numFmtId="175" fontId="49" fillId="0" borderId="0"/>
    <xf numFmtId="0" fontId="20" fillId="0" borderId="0"/>
    <xf numFmtId="175" fontId="159" fillId="0" borderId="0"/>
    <xf numFmtId="0" fontId="20" fillId="0" borderId="0"/>
    <xf numFmtId="0" fontId="54" fillId="56" borderId="28" applyNumberFormat="0" applyFont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1" fillId="0" borderId="0"/>
    <xf numFmtId="175" fontId="159" fillId="0" borderId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175" fontId="159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175" fontId="1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5" fontId="159" fillId="0" borderId="0"/>
    <xf numFmtId="44" fontId="126" fillId="0" borderId="0" applyFont="0" applyFill="0" applyBorder="0" applyAlignment="0" applyProtection="0"/>
    <xf numFmtId="0" fontId="51" fillId="0" borderId="0"/>
    <xf numFmtId="43" fontId="20" fillId="0" borderId="0" applyFont="0" applyFill="0" applyBorder="0" applyAlignment="0" applyProtection="0"/>
    <xf numFmtId="0" fontId="51" fillId="0" borderId="0"/>
    <xf numFmtId="0" fontId="33" fillId="0" borderId="0"/>
    <xf numFmtId="0" fontId="51" fillId="0" borderId="0"/>
    <xf numFmtId="199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45" fillId="0" borderId="0" applyFill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9" fontId="59" fillId="0" borderId="0" applyFont="0" applyFill="0" applyBorder="0" applyAlignment="0" applyProtection="0"/>
    <xf numFmtId="175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118" fillId="0" borderId="0"/>
    <xf numFmtId="0" fontId="20" fillId="0" borderId="0"/>
    <xf numFmtId="9" fontId="20" fillId="0" borderId="0" applyFont="0" applyFill="0" applyBorder="0" applyAlignment="0" applyProtection="0"/>
    <xf numFmtId="175" fontId="33" fillId="0" borderId="0"/>
    <xf numFmtId="191" fontId="34" fillId="0" borderId="0"/>
    <xf numFmtId="165" fontId="45" fillId="0" borderId="0" applyFont="0" applyFill="0" applyBorder="0" applyAlignment="0" applyProtection="0"/>
    <xf numFmtId="175" fontId="33" fillId="0" borderId="0"/>
    <xf numFmtId="274" fontId="33" fillId="0" borderId="0" applyFont="0" applyFill="0" applyBorder="0" applyAlignment="0" applyProtection="0"/>
    <xf numFmtId="175" fontId="33" fillId="0" borderId="0"/>
    <xf numFmtId="0" fontId="20" fillId="0" borderId="0"/>
    <xf numFmtId="0" fontId="20" fillId="0" borderId="0"/>
    <xf numFmtId="0" fontId="51" fillId="0" borderId="0"/>
    <xf numFmtId="0" fontId="30" fillId="0" borderId="0"/>
    <xf numFmtId="190" fontId="12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5" fontId="52" fillId="0" borderId="0"/>
    <xf numFmtId="0" fontId="20" fillId="0" borderId="0"/>
    <xf numFmtId="9" fontId="20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51" fillId="0" borderId="0"/>
    <xf numFmtId="0" fontId="53" fillId="0" borderId="0"/>
    <xf numFmtId="9" fontId="128" fillId="0" borderId="0" applyFont="0" applyFill="0" applyBorder="0" applyAlignment="0" applyProtection="0"/>
    <xf numFmtId="0" fontId="33" fillId="0" borderId="0"/>
    <xf numFmtId="175" fontId="20" fillId="0" borderId="0"/>
    <xf numFmtId="0" fontId="30" fillId="0" borderId="0"/>
    <xf numFmtId="0" fontId="30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1" fillId="0" borderId="0"/>
    <xf numFmtId="0" fontId="106" fillId="0" borderId="31" applyNumberFormat="0" applyFill="0" applyAlignment="0" applyProtection="0"/>
    <xf numFmtId="0" fontId="51" fillId="0" borderId="0"/>
    <xf numFmtId="0" fontId="20" fillId="0" borderId="0"/>
    <xf numFmtId="175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9" fillId="0" borderId="0"/>
    <xf numFmtId="0" fontId="159" fillId="0" borderId="0"/>
    <xf numFmtId="0" fontId="121" fillId="0" borderId="0"/>
    <xf numFmtId="0" fontId="121" fillId="0" borderId="0"/>
    <xf numFmtId="0" fontId="1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51" fillId="0" borderId="0"/>
    <xf numFmtId="0" fontId="159" fillId="0" borderId="0"/>
    <xf numFmtId="0" fontId="159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1" fillId="0" borderId="0"/>
    <xf numFmtId="0" fontId="30" fillId="0" borderId="0"/>
    <xf numFmtId="0" fontId="20" fillId="0" borderId="0"/>
    <xf numFmtId="165" fontId="45" fillId="0" borderId="0" applyFont="0" applyFill="0" applyBorder="0" applyAlignment="0" applyProtection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175" fontId="159" fillId="0" borderId="0"/>
    <xf numFmtId="0" fontId="159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21" fillId="0" borderId="0"/>
    <xf numFmtId="0" fontId="20" fillId="0" borderId="0"/>
    <xf numFmtId="9" fontId="11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8" fillId="0" borderId="0"/>
    <xf numFmtId="0" fontId="20" fillId="0" borderId="0"/>
    <xf numFmtId="0" fontId="121" fillId="0" borderId="0"/>
    <xf numFmtId="0" fontId="20" fillId="0" borderId="0"/>
    <xf numFmtId="9" fontId="3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175" fontId="105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190" fontId="121" fillId="0" borderId="0" applyFont="0" applyFill="0" applyBorder="0" applyAlignment="0" applyProtection="0"/>
    <xf numFmtId="0" fontId="20" fillId="0" borderId="0"/>
    <xf numFmtId="190" fontId="121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121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175" fontId="164" fillId="0" borderId="0" applyNumberFormat="0" applyFill="0" applyBorder="0" applyAlignment="0" applyProtection="0"/>
    <xf numFmtId="43" fontId="118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65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5" fontId="34" fillId="0" borderId="0"/>
    <xf numFmtId="0" fontId="20" fillId="0" borderId="0"/>
    <xf numFmtId="9" fontId="5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5" fillId="0" borderId="0"/>
    <xf numFmtId="271" fontId="33" fillId="0" borderId="0" applyFont="0" applyFill="0" applyBorder="0" applyAlignment="0" applyProtection="0"/>
    <xf numFmtId="0" fontId="273" fillId="0" borderId="0">
      <alignment vertical="center"/>
    </xf>
    <xf numFmtId="43" fontId="274" fillId="0" borderId="0" applyFont="0" applyFill="0" applyBorder="0" applyAlignment="0" applyProtection="0">
      <alignment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167" fontId="20" fillId="0" borderId="0" applyFont="0" applyFill="0" applyBorder="0" applyAlignment="0" applyProtection="0"/>
    <xf numFmtId="0" fontId="134" fillId="0" borderId="0">
      <alignment vertical="top"/>
    </xf>
    <xf numFmtId="0" fontId="134" fillId="0" borderId="0">
      <alignment vertical="top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21" fillId="0" borderId="0"/>
    <xf numFmtId="0" fontId="121" fillId="0" borderId="0"/>
    <xf numFmtId="0" fontId="20" fillId="0" borderId="0"/>
    <xf numFmtId="0" fontId="20" fillId="0" borderId="0"/>
    <xf numFmtId="0" fontId="20" fillId="0" borderId="0"/>
    <xf numFmtId="0" fontId="121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45" fillId="0" borderId="0" applyFill="0" applyBorder="0"/>
    <xf numFmtId="189" fontId="34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103" fillId="0" borderId="0">
      <alignment vertical="top"/>
    </xf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1" fillId="0" borderId="0"/>
    <xf numFmtId="0" fontId="20" fillId="0" borderId="0"/>
    <xf numFmtId="0" fontId="118" fillId="0" borderId="0"/>
    <xf numFmtId="191" fontId="59" fillId="0" borderId="0" applyFont="0" applyFill="0" applyBorder="0" applyAlignment="0" applyProtection="0"/>
    <xf numFmtId="0" fontId="20" fillId="0" borderId="0"/>
    <xf numFmtId="0" fontId="95" fillId="0" borderId="0" applyNumberFormat="0" applyFont="0" applyFill="0" applyAlignment="0" applyProtection="0"/>
    <xf numFmtId="0" fontId="30" fillId="0" borderId="0"/>
    <xf numFmtId="0" fontId="20" fillId="0" borderId="0"/>
    <xf numFmtId="43" fontId="20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33" fillId="0" borderId="0"/>
    <xf numFmtId="43" fontId="119" fillId="0" borderId="0" applyFont="0" applyFill="0" applyBorder="0" applyAlignment="0" applyProtection="0"/>
    <xf numFmtId="0" fontId="121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121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45" fillId="0" borderId="0" applyFill="0" applyBorder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1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72" fontId="113" fillId="0" borderId="0" applyFont="0" applyFill="0" applyBorder="0" applyAlignment="0" applyProtection="0"/>
    <xf numFmtId="0" fontId="33" fillId="0" borderId="0"/>
    <xf numFmtId="0" fontId="33" fillId="0" borderId="0"/>
    <xf numFmtId="0" fontId="95" fillId="0" borderId="0" applyNumberFormat="0" applyFont="0" applyFill="0" applyAlignment="0" applyProtection="0"/>
    <xf numFmtId="43" fontId="33" fillId="0" borderId="0" applyFont="0" applyFill="0" applyBorder="0" applyAlignment="0" applyProtection="0"/>
    <xf numFmtId="164" fontId="45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45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18" fillId="0" borderId="0" applyFont="0" applyFill="0" applyBorder="0" applyAlignment="0" applyProtection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45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4" fillId="53" borderId="29" applyNumberFormat="0" applyAlignment="0" applyProtection="0"/>
    <xf numFmtId="0" fontId="20" fillId="0" borderId="0"/>
    <xf numFmtId="275" fontId="34" fillId="0" borderId="0"/>
    <xf numFmtId="0" fontId="20" fillId="0" borderId="0"/>
    <xf numFmtId="44" fontId="30" fillId="0" borderId="0" applyFont="0" applyFill="0" applyBorder="0" applyAlignment="0" applyProtection="0"/>
    <xf numFmtId="0" fontId="20" fillId="0" borderId="0"/>
    <xf numFmtId="0" fontId="20" fillId="0" borderId="0"/>
    <xf numFmtId="0" fontId="113" fillId="0" borderId="0"/>
    <xf numFmtId="190" fontId="121" fillId="0" borderId="0" applyFont="0" applyFill="0" applyBorder="0" applyAlignment="0" applyProtection="0"/>
    <xf numFmtId="0" fontId="52" fillId="0" borderId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0" fontId="45" fillId="0" borderId="0" applyFill="0" applyBorder="0"/>
    <xf numFmtId="38" fontId="127" fillId="0" borderId="0" applyFont="0" applyFill="0" applyBorder="0" applyAlignment="0" applyProtection="0"/>
    <xf numFmtId="0" fontId="20" fillId="0" borderId="0"/>
    <xf numFmtId="0" fontId="121" fillId="0" borderId="0"/>
    <xf numFmtId="0" fontId="122" fillId="0" borderId="0"/>
    <xf numFmtId="0" fontId="20" fillId="0" borderId="0"/>
    <xf numFmtId="0" fontId="121" fillId="0" borderId="0"/>
    <xf numFmtId="43" fontId="118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190" fontId="121" fillId="0" borderId="0" applyFont="0" applyFill="0" applyBorder="0" applyAlignment="0" applyProtection="0"/>
    <xf numFmtId="0" fontId="113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113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5" fontId="45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167" fontId="30" fillId="0" borderId="0" applyFont="0" applyFill="0" applyBorder="0" applyAlignment="0" applyProtection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21" fillId="0" borderId="0"/>
    <xf numFmtId="189" fontId="20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3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272" fontId="11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167" fontId="30" fillId="0" borderId="0" applyFont="0" applyFill="0" applyBorder="0" applyAlignment="0" applyProtection="0"/>
    <xf numFmtId="0" fontId="20" fillId="0" borderId="0"/>
    <xf numFmtId="0" fontId="20" fillId="0" borderId="0"/>
    <xf numFmtId="167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0" applyNumberFormat="0" applyFont="0" applyFill="0" applyAlignment="0" applyProtection="0"/>
    <xf numFmtId="43" fontId="9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3" fillId="0" borderId="0"/>
    <xf numFmtId="43" fontId="118" fillId="0" borderId="0" applyFont="0" applyFill="0" applyBorder="0" applyAlignment="0" applyProtection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90" fillId="53" borderId="22" applyNumberFormat="0" applyAlignment="0" applyProtection="0"/>
    <xf numFmtId="0" fontId="20" fillId="0" borderId="0"/>
    <xf numFmtId="165" fontId="45" fillId="0" borderId="0" applyFont="0" applyFill="0" applyBorder="0" applyAlignment="0" applyProtection="0"/>
    <xf numFmtId="0" fontId="20" fillId="0" borderId="0"/>
    <xf numFmtId="165" fontId="4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0" fontId="33" fillId="0" borderId="0"/>
    <xf numFmtId="43" fontId="30" fillId="0" borderId="0" applyFont="0" applyFill="0" applyBorder="0" applyAlignment="0" applyProtection="0"/>
    <xf numFmtId="0" fontId="33" fillId="0" borderId="0"/>
    <xf numFmtId="0" fontId="59" fillId="0" borderId="0"/>
    <xf numFmtId="0" fontId="20" fillId="0" borderId="0"/>
    <xf numFmtId="0" fontId="121" fillId="0" borderId="0"/>
    <xf numFmtId="0" fontId="20" fillId="0" borderId="0"/>
    <xf numFmtId="0" fontId="121" fillId="0" borderId="0"/>
    <xf numFmtId="165" fontId="45" fillId="0" borderId="0" applyFont="0" applyFill="0" applyBorder="0" applyAlignment="0" applyProtection="0"/>
    <xf numFmtId="0" fontId="20" fillId="0" borderId="0"/>
    <xf numFmtId="43" fontId="30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43" fontId="133" fillId="0" borderId="0" applyFont="0" applyFill="0" applyBorder="0" applyAlignment="0" applyProtection="0"/>
    <xf numFmtId="0" fontId="45" fillId="0" borderId="0" applyFill="0"/>
    <xf numFmtId="38" fontId="128" fillId="0" borderId="0" applyFont="0" applyFill="0" applyBorder="0" applyAlignment="0" applyProtection="0"/>
    <xf numFmtId="0" fontId="121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65" fontId="4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167" fontId="8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1" fillId="0" borderId="0"/>
    <xf numFmtId="0" fontId="20" fillId="0" borderId="0"/>
    <xf numFmtId="0" fontId="20" fillId="0" borderId="0"/>
    <xf numFmtId="0" fontId="121" fillId="0" borderId="0"/>
    <xf numFmtId="43" fontId="5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18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4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113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00" fillId="40" borderId="22" applyNumberFormat="0" applyAlignment="0" applyProtection="0"/>
    <xf numFmtId="0" fontId="20" fillId="0" borderId="0"/>
    <xf numFmtId="0" fontId="20" fillId="0" borderId="0"/>
    <xf numFmtId="0" fontId="34" fillId="0" borderId="0"/>
    <xf numFmtId="0" fontId="104" fillId="53" borderId="29" applyNumberFormat="0" applyAlignment="0" applyProtection="0"/>
    <xf numFmtId="9" fontId="45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118" fillId="0" borderId="0"/>
    <xf numFmtId="272" fontId="11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5" fillId="0" borderId="0" applyFill="0" applyBorder="0"/>
    <xf numFmtId="167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9" fillId="0" borderId="0"/>
    <xf numFmtId="0" fontId="20" fillId="0" borderId="0"/>
    <xf numFmtId="0" fontId="118" fillId="0" borderId="0"/>
    <xf numFmtId="0" fontId="121" fillId="0" borderId="0"/>
    <xf numFmtId="43" fontId="118" fillId="0" borderId="0" applyFont="0" applyFill="0" applyBorder="0" applyAlignment="0" applyProtection="0"/>
    <xf numFmtId="0" fontId="20" fillId="0" borderId="0"/>
    <xf numFmtId="0" fontId="121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21" fillId="0" borderId="0"/>
    <xf numFmtId="0" fontId="121" fillId="0" borderId="0"/>
    <xf numFmtId="0" fontId="124" fillId="0" borderId="0"/>
    <xf numFmtId="0" fontId="118" fillId="0" borderId="0" applyFont="0" applyFill="0" applyBorder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3" fillId="0" borderId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33" fillId="0" borderId="0"/>
    <xf numFmtId="165" fontId="33" fillId="0" borderId="0" applyFont="0" applyFill="0" applyBorder="0" applyAlignment="0" applyProtection="0"/>
    <xf numFmtId="0" fontId="20" fillId="0" borderId="0"/>
    <xf numFmtId="0" fontId="20" fillId="0" borderId="0"/>
    <xf numFmtId="167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1" fillId="0" borderId="0"/>
    <xf numFmtId="0" fontId="53" fillId="0" borderId="0"/>
    <xf numFmtId="0" fontId="20" fillId="0" borderId="0"/>
    <xf numFmtId="192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9" fontId="5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34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52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125" fillId="0" borderId="0"/>
    <xf numFmtId="165" fontId="45" fillId="0" borderId="0" applyFont="0" applyFill="0" applyBorder="0" applyAlignment="0" applyProtection="0"/>
    <xf numFmtId="0" fontId="118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22" fillId="0" borderId="0"/>
    <xf numFmtId="0" fontId="20" fillId="0" borderId="0"/>
    <xf numFmtId="0" fontId="20" fillId="0" borderId="0"/>
    <xf numFmtId="0" fontId="1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190" fontId="121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121" fillId="0" borderId="0"/>
    <xf numFmtId="9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20" fillId="0" borderId="0"/>
    <xf numFmtId="0" fontId="20" fillId="0" borderId="0"/>
    <xf numFmtId="43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0" fontId="121" fillId="0" borderId="0" applyFont="0" applyFill="0" applyBorder="0" applyAlignment="0" applyProtection="0"/>
    <xf numFmtId="0" fontId="20" fillId="0" borderId="0"/>
    <xf numFmtId="165" fontId="45" fillId="0" borderId="0" applyFont="0" applyFill="0" applyBorder="0" applyAlignment="0" applyProtection="0"/>
    <xf numFmtId="0" fontId="20" fillId="0" borderId="0"/>
    <xf numFmtId="0" fontId="20" fillId="0" borderId="0"/>
    <xf numFmtId="167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43" fontId="118" fillId="0" borderId="0" applyFont="0" applyFill="0" applyBorder="0" applyAlignment="0" applyProtection="0"/>
    <xf numFmtId="0" fontId="20" fillId="0" borderId="0"/>
    <xf numFmtId="43" fontId="118" fillId="0" borderId="0" applyFont="0" applyFill="0" applyBorder="0" applyAlignment="0" applyProtection="0"/>
    <xf numFmtId="190" fontId="1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8" fillId="0" borderId="0"/>
    <xf numFmtId="0" fontId="118" fillId="0" borderId="0"/>
    <xf numFmtId="0" fontId="5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/>
    <xf numFmtId="0" fontId="20" fillId="0" borderId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6" fontId="167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80" fillId="59" borderId="39"/>
    <xf numFmtId="0" fontId="90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5" fontId="162" fillId="0" borderId="31" applyNumberFormat="0" applyFill="0" applyAlignment="0" applyProtection="0"/>
    <xf numFmtId="0" fontId="33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5" fontId="34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63" fillId="0" borderId="31" applyNumberFormat="0" applyFill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175" fontId="160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5" fontId="162" fillId="0" borderId="31" applyNumberFormat="0" applyFill="0" applyAlignment="0" applyProtection="0"/>
    <xf numFmtId="0" fontId="140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5" fontId="139" fillId="53" borderId="22" applyNumberFormat="0" applyAlignment="0" applyProtection="0"/>
    <xf numFmtId="0" fontId="161" fillId="53" borderId="29" applyNumberFormat="0" applyAlignment="0" applyProtection="0"/>
    <xf numFmtId="0" fontId="33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3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187" fontId="210" fillId="65" borderId="36" applyNumberFormat="0" applyAlignment="0">
      <alignment horizontal="left"/>
    </xf>
    <xf numFmtId="0" fontId="97" fillId="0" borderId="33">
      <alignment horizontal="left" vertical="center"/>
    </xf>
    <xf numFmtId="187" fontId="210" fillId="65" borderId="36" applyNumberFormat="0" applyAlignment="0">
      <alignment horizontal="left"/>
    </xf>
    <xf numFmtId="0" fontId="33" fillId="0" borderId="36">
      <protection hidden="1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3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6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5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33" fillId="0" borderId="36">
      <protection hidden="1"/>
    </xf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6" fontId="167" fillId="0" borderId="34"/>
    <xf numFmtId="0" fontId="211" fillId="65" borderId="39"/>
    <xf numFmtId="0" fontId="207" fillId="0" borderId="35"/>
    <xf numFmtId="3" fontId="128" fillId="0" borderId="36"/>
    <xf numFmtId="0" fontId="204" fillId="0" borderId="39"/>
    <xf numFmtId="0" fontId="193" fillId="0" borderId="39"/>
    <xf numFmtId="0" fontId="207" fillId="0" borderId="35"/>
    <xf numFmtId="0" fontId="215" fillId="0" borderId="36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61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1" fillId="63" borderId="36" applyNumberFormat="0" applyBorder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33" fillId="0" borderId="36">
      <protection hidden="1"/>
    </xf>
    <xf numFmtId="0" fontId="100" fillId="40" borderId="22" applyNumberForma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175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2" fillId="0" borderId="31" applyNumberFormat="0" applyFill="0" applyAlignment="0" applyProtection="0"/>
    <xf numFmtId="0" fontId="51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33" fillId="56" borderId="28" applyNumberFormat="0" applyFont="0" applyAlignment="0" applyProtection="0"/>
    <xf numFmtId="0" fontId="90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6" fillId="0" borderId="31" applyNumberFormat="0" applyFill="0" applyAlignment="0" applyProtection="0"/>
    <xf numFmtId="175" fontId="160" fillId="53" borderId="29" applyNumberFormat="0" applyAlignment="0" applyProtection="0"/>
    <xf numFmtId="0" fontId="153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170" fillId="0" borderId="39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5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1" fillId="56" borderId="28" applyNumberFormat="0" applyFont="0" applyAlignment="0" applyProtection="0"/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5" fillId="0" borderId="39"/>
    <xf numFmtId="0" fontId="104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49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5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33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2" fillId="53" borderId="29" applyNumberForma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33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0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90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1" fillId="56" borderId="28" applyNumberFormat="0" applyFon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187" fontId="210" fillId="0" borderId="36" applyNumberFormat="0" applyFill="0" applyAlignment="0">
      <alignment horizontal="left"/>
    </xf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4" fillId="0" borderId="39"/>
    <xf numFmtId="0" fontId="180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70" fillId="0" borderId="39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70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5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175" fontId="20" fillId="0" borderId="0"/>
    <xf numFmtId="0" fontId="20" fillId="0" borderId="0"/>
    <xf numFmtId="0" fontId="20" fillId="0" borderId="0"/>
    <xf numFmtId="175" fontId="20" fillId="0" borderId="0"/>
    <xf numFmtId="0" fontId="170" fillId="0" borderId="39"/>
    <xf numFmtId="1" fontId="181" fillId="0" borderId="52">
      <alignment vertical="top"/>
    </xf>
    <xf numFmtId="0" fontId="20" fillId="0" borderId="0"/>
    <xf numFmtId="0" fontId="170" fillId="0" borderId="39"/>
    <xf numFmtId="0" fontId="170" fillId="0" borderId="39"/>
    <xf numFmtId="0" fontId="170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7" fillId="61" borderId="54"/>
    <xf numFmtId="0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0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81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81" fillId="0" borderId="52">
      <alignment vertical="top"/>
    </xf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0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3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0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170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7" fillId="0" borderId="53" applyNumberFormat="0" applyAlignment="0" applyProtection="0">
      <alignment horizontal="left" vertical="center"/>
    </xf>
    <xf numFmtId="167" fontId="20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7" fillId="61" borderId="54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6" fillId="0" borderId="39"/>
    <xf numFmtId="187" fontId="193" fillId="0" borderId="36" applyNumberFormat="0" applyFont="0" applyFill="0" applyAlignment="0">
      <alignment horizontal="left"/>
    </xf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170" fillId="0" borderId="39"/>
    <xf numFmtId="0" fontId="163" fillId="0" borderId="31" applyNumberFormat="0" applyFill="0" applyAlignment="0" applyProtection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5" fontId="20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0" fillId="0" borderId="0"/>
    <xf numFmtId="0" fontId="139" fillId="53" borderId="22" applyNumberFormat="0" applyAlignment="0" applyProtection="0"/>
    <xf numFmtId="0" fontId="20" fillId="0" borderId="0"/>
    <xf numFmtId="175" fontId="20" fillId="0" borderId="0"/>
    <xf numFmtId="0" fontId="100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20" fillId="0" borderId="0" applyFont="0" applyFill="0" applyBorder="0" applyAlignment="0" applyProtection="0"/>
    <xf numFmtId="0" fontId="153" fillId="40" borderId="22" applyNumberFormat="0" applyAlignment="0" applyProtection="0"/>
    <xf numFmtId="0" fontId="215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6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3" fontId="128" fillId="0" borderId="36"/>
    <xf numFmtId="187" fontId="193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87" fontId="193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87" fontId="210" fillId="65" borderId="36" applyNumberFormat="0" applyAlignment="0">
      <alignment horizontal="left"/>
    </xf>
    <xf numFmtId="0" fontId="215" fillId="0" borderId="36">
      <alignment horizontal="center"/>
    </xf>
    <xf numFmtId="187" fontId="210" fillId="0" borderId="36" applyNumberFormat="0" applyFill="0" applyAlignment="0">
      <alignment horizontal="left"/>
    </xf>
    <xf numFmtId="3" fontId="128" fillId="0" borderId="36"/>
    <xf numFmtId="187" fontId="193" fillId="0" borderId="36" applyNumberFormat="0" applyFont="0" applyFill="0" applyAlignment="0">
      <alignment horizontal="left"/>
    </xf>
    <xf numFmtId="187" fontId="210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0" fillId="0" borderId="0" applyFont="0" applyFill="0" applyBorder="0" applyAlignment="0" applyProtection="0"/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0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7" fillId="61" borderId="54"/>
    <xf numFmtId="187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87" fontId="210" fillId="65" borderId="36" applyNumberFormat="0" applyAlignment="0">
      <alignment horizontal="left"/>
    </xf>
    <xf numFmtId="0" fontId="211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5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0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3" fontId="128" fillId="0" borderId="36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87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87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4" fillId="58" borderId="39"/>
    <xf numFmtId="0" fontId="20" fillId="0" borderId="0"/>
    <xf numFmtId="0" fontId="193" fillId="0" borderId="39"/>
    <xf numFmtId="167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7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6" fillId="0" borderId="39"/>
    <xf numFmtId="0" fontId="54" fillId="56" borderId="28" applyNumberFormat="0" applyFont="0" applyAlignment="0" applyProtection="0"/>
    <xf numFmtId="0" fontId="154" fillId="40" borderId="22" applyNumberFormat="0" applyAlignment="0" applyProtection="0"/>
    <xf numFmtId="9" fontId="20" fillId="0" borderId="0" applyFont="0" applyFill="0" applyBorder="0" applyAlignment="0" applyProtection="0"/>
    <xf numFmtId="0" fontId="139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93" fillId="0" borderId="39"/>
    <xf numFmtId="0" fontId="49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66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17" fontId="197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81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0" fontId="20" fillId="0" borderId="0"/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176" fontId="20" fillId="0" borderId="0" applyFont="0" applyFill="0" applyBorder="0" applyAlignment="0" applyProtection="0"/>
    <xf numFmtId="0" fontId="20" fillId="0" borderId="0"/>
    <xf numFmtId="17" fontId="197" fillId="61" borderId="54"/>
    <xf numFmtId="175" fontId="20" fillId="0" borderId="0"/>
    <xf numFmtId="17" fontId="197" fillId="61" borderId="54"/>
    <xf numFmtId="0" fontId="170" fillId="0" borderId="39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7" fillId="61" borderId="54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0" borderId="0"/>
    <xf numFmtId="0" fontId="266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7" fontId="197" fillId="61" borderId="54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/>
    <xf numFmtId="17" fontId="197" fillId="61" borderId="54"/>
    <xf numFmtId="17" fontId="197" fillId="61" borderId="54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7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70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5" fontId="160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33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3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87" fontId="210" fillId="65" borderId="36" applyNumberFormat="0" applyAlignment="0">
      <alignment horizontal="left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6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33" fillId="0" borderId="36">
      <protection hidden="1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1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1" fillId="63" borderId="36" applyNumberFormat="0" applyBorder="0" applyAlignment="0" applyProtection="0"/>
    <xf numFmtId="17" fontId="197" fillId="61" borderId="54"/>
    <xf numFmtId="0" fontId="33" fillId="0" borderId="36">
      <protection hidden="1"/>
    </xf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70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54" fillId="40" borderId="22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100" fillId="40" borderId="22" applyNumberFormat="0" applyAlignment="0" applyProtection="0"/>
    <xf numFmtId="0" fontId="140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5" fontId="160" fillId="53" borderId="29" applyNumberFormat="0" applyAlignment="0" applyProtection="0"/>
    <xf numFmtId="0" fontId="153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4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5" fontId="139" fillId="53" borderId="22" applyNumberFormat="0" applyAlignment="0" applyProtection="0"/>
    <xf numFmtId="0" fontId="162" fillId="0" borderId="31" applyNumberFormat="0" applyFill="0" applyAlignment="0" applyProtection="0"/>
    <xf numFmtId="0" fontId="33" fillId="56" borderId="28" applyNumberFormat="0" applyFont="0" applyAlignment="0" applyProtection="0"/>
    <xf numFmtId="0" fontId="193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5" fontId="34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0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33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7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7" fillId="61" borderId="54"/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3" fillId="67" borderId="55" applyNumberFormat="0" applyBorder="0">
      <protection locked="0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7" fillId="0" borderId="53" applyNumberFormat="0" applyAlignment="0" applyProtection="0">
      <alignment horizontal="left" vertical="center"/>
    </xf>
    <xf numFmtId="0" fontId="170" fillId="0" borderId="39"/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0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0" fontId="100" fillId="40" borderId="22" applyNumberFormat="0" applyAlignment="0" applyProtection="0"/>
    <xf numFmtId="175" fontId="20" fillId="0" borderId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175" fontId="20" fillId="0" borderId="0"/>
    <xf numFmtId="0" fontId="20" fillId="0" borderId="0"/>
    <xf numFmtId="0" fontId="20" fillId="0" borderId="0"/>
    <xf numFmtId="175" fontId="20" fillId="0" borderId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134" fillId="0" borderId="0" applyFont="0" applyFill="0" applyBorder="0" applyAlignment="0" applyProtection="0"/>
    <xf numFmtId="175" fontId="34" fillId="0" borderId="0"/>
    <xf numFmtId="43" fontId="169" fillId="0" borderId="0" applyFont="0" applyFill="0" applyBorder="0" applyAlignment="0" applyProtection="0"/>
    <xf numFmtId="0" fontId="20" fillId="0" borderId="0"/>
    <xf numFmtId="0" fontId="170" fillId="0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214" fontId="70" fillId="6" borderId="0" applyNumberFormat="0" applyBorder="0" applyAlignment="0" applyProtection="0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0" fontId="140" fillId="53" borderId="22" applyNumberFormat="0" applyAlignment="0" applyProtection="0"/>
    <xf numFmtId="41" fontId="4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43" fontId="185" fillId="0" borderId="0" applyFont="0" applyFill="0" applyBorder="0" applyAlignment="0" applyProtection="0"/>
    <xf numFmtId="0" fontId="204" fillId="58" borderId="39"/>
    <xf numFmtId="0" fontId="204" fillId="58" borderId="39"/>
    <xf numFmtId="0" fontId="204" fillId="0" borderId="39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9" fillId="0" borderId="0" applyFont="0" applyFill="0" applyBorder="0" applyAlignment="0" applyProtection="0"/>
    <xf numFmtId="224" fontId="17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5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3" fillId="0" borderId="0" applyFill="0" applyBorder="0" applyAlignment="0" applyProtection="0"/>
    <xf numFmtId="44" fontId="20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229" fontId="33" fillId="0" borderId="0" applyFill="0" applyBorder="0" applyAlignment="0" applyProtection="0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236" fontId="33" fillId="0" borderId="0" applyFill="0" applyBorder="0" applyAlignment="0" applyProtection="0"/>
    <xf numFmtId="0" fontId="193" fillId="0" borderId="39"/>
    <xf numFmtId="0" fontId="193" fillId="0" borderId="39"/>
    <xf numFmtId="0" fontId="180" fillId="59" borderId="39"/>
    <xf numFmtId="2" fontId="33" fillId="0" borderId="0" applyFill="0" applyBorder="0" applyAlignment="0" applyProtection="0"/>
    <xf numFmtId="0" fontId="204" fillId="0" borderId="39"/>
    <xf numFmtId="0" fontId="204" fillId="58" borderId="39"/>
    <xf numFmtId="0" fontId="204" fillId="58" borderId="39"/>
    <xf numFmtId="214" fontId="69" fillId="5" borderId="0" applyNumberFormat="0" applyBorder="0" applyAlignment="0" applyProtection="0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0" fontId="97" fillId="0" borderId="33">
      <alignment horizontal="left" vertical="center"/>
    </xf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54" fillId="40" borderId="22" applyNumberFormat="0" applyAlignment="0" applyProtection="0"/>
    <xf numFmtId="0" fontId="211" fillId="65" borderId="39"/>
    <xf numFmtId="214" fontId="111" fillId="7" borderId="0" applyNumberFormat="0" applyBorder="0" applyAlignment="0" applyProtection="0"/>
    <xf numFmtId="215" fontId="111" fillId="7" borderId="0" applyNumberFormat="0" applyBorder="0" applyAlignment="0" applyProtection="0"/>
    <xf numFmtId="0" fontId="216" fillId="7" borderId="0" applyNumberFormat="0" applyBorder="0" applyAlignment="0" applyProtection="0"/>
    <xf numFmtId="216" fontId="111" fillId="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232" fontId="187" fillId="0" borderId="0"/>
    <xf numFmtId="0" fontId="168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5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0" borderId="0"/>
    <xf numFmtId="0" fontId="185" fillId="0" borderId="0"/>
    <xf numFmtId="0" fontId="185" fillId="0" borderId="0"/>
    <xf numFmtId="0" fontId="16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232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5" fillId="0" borderId="0"/>
    <xf numFmtId="0" fontId="53" fillId="0" borderId="0"/>
    <xf numFmtId="0" fontId="20" fillId="0" borderId="0"/>
    <xf numFmtId="0" fontId="189" fillId="0" borderId="0"/>
    <xf numFmtId="0" fontId="33" fillId="0" borderId="0"/>
    <xf numFmtId="0" fontId="53" fillId="0" borderId="0"/>
    <xf numFmtId="0" fontId="183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0" borderId="0"/>
    <xf numFmtId="0" fontId="33" fillId="0" borderId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89" fillId="0" borderId="0"/>
    <xf numFmtId="0" fontId="33" fillId="0" borderId="0"/>
    <xf numFmtId="0" fontId="33" fillId="0" borderId="0"/>
    <xf numFmtId="0" fontId="18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90" fillId="0" borderId="0"/>
    <xf numFmtId="0" fontId="60" fillId="0" borderId="0"/>
    <xf numFmtId="0" fontId="6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5" fontId="33" fillId="0" borderId="0"/>
    <xf numFmtId="235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33" fillId="0" borderId="0"/>
    <xf numFmtId="0" fontId="20" fillId="0" borderId="0"/>
    <xf numFmtId="0" fontId="20" fillId="0" borderId="0"/>
    <xf numFmtId="0" fontId="20" fillId="0" borderId="0"/>
    <xf numFmtId="0" fontId="183" fillId="0" borderId="0"/>
    <xf numFmtId="218" fontId="20" fillId="0" borderId="0">
      <protection locked="0"/>
    </xf>
    <xf numFmtId="0" fontId="169" fillId="0" borderId="0"/>
    <xf numFmtId="248" fontId="20" fillId="0" borderId="0">
      <protection locked="0"/>
    </xf>
    <xf numFmtId="0" fontId="20" fillId="0" borderId="0">
      <protection locked="0"/>
    </xf>
    <xf numFmtId="0" fontId="175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5" fontId="33" fillId="0" borderId="0"/>
    <xf numFmtId="0" fontId="185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3" fillId="0" borderId="0"/>
    <xf numFmtId="232" fontId="33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2" fontId="33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61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59" fillId="0" borderId="0"/>
    <xf numFmtId="9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4" fillId="0" borderId="0" applyFont="0" applyFill="0" applyBorder="0" applyAlignment="0" applyProtection="0"/>
    <xf numFmtId="175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67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5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4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5" fontId="52" fillId="0" borderId="0"/>
    <xf numFmtId="175" fontId="52" fillId="0" borderId="0"/>
    <xf numFmtId="168" fontId="52" fillId="0" borderId="0"/>
    <xf numFmtId="171" fontId="34" fillId="0" borderId="0"/>
    <xf numFmtId="171" fontId="34" fillId="0" borderId="0"/>
    <xf numFmtId="171" fontId="34" fillId="0" borderId="0"/>
    <xf numFmtId="175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68" fontId="52" fillId="0" borderId="0"/>
    <xf numFmtId="175" fontId="20" fillId="0" borderId="0"/>
    <xf numFmtId="168" fontId="52" fillId="0" borderId="0"/>
    <xf numFmtId="175" fontId="53" fillId="0" borderId="0"/>
    <xf numFmtId="0" fontId="20" fillId="0" borderId="0"/>
    <xf numFmtId="175" fontId="34" fillId="0" borderId="0"/>
    <xf numFmtId="175" fontId="34" fillId="0" borderId="0"/>
    <xf numFmtId="175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1" fontId="59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60" fillId="53" borderId="29" applyNumberFormat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45" fillId="0" borderId="0" applyFill="0" applyBorder="0"/>
    <xf numFmtId="0" fontId="45" fillId="0" borderId="0" applyFill="0"/>
    <xf numFmtId="0" fontId="33" fillId="0" borderId="0"/>
    <xf numFmtId="0" fontId="92" fillId="0" borderId="0"/>
    <xf numFmtId="0" fontId="92" fillId="0" borderId="0"/>
    <xf numFmtId="0" fontId="92" fillId="0" borderId="0"/>
    <xf numFmtId="0" fontId="139" fillId="53" borderId="22" applyNumberFormat="0" applyAlignment="0" applyProtection="0"/>
    <xf numFmtId="0" fontId="92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9" fontId="45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8" fontId="33" fillId="0" borderId="0"/>
    <xf numFmtId="0" fontId="20" fillId="0" borderId="0"/>
    <xf numFmtId="0" fontId="33" fillId="0" borderId="0"/>
    <xf numFmtId="0" fontId="59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2" fillId="0" borderId="0"/>
    <xf numFmtId="0" fontId="20" fillId="0" borderId="0"/>
    <xf numFmtId="0" fontId="139" fillId="53" borderId="22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175" fontId="49" fillId="0" borderId="0"/>
    <xf numFmtId="0" fontId="20" fillId="0" borderId="0"/>
    <xf numFmtId="175" fontId="159" fillId="0" borderId="0"/>
    <xf numFmtId="0" fontId="20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0" fontId="49" fillId="0" borderId="0"/>
    <xf numFmtId="175" fontId="49" fillId="0" borderId="0"/>
    <xf numFmtId="199" fontId="33" fillId="0" borderId="0"/>
    <xf numFmtId="191" fontId="34" fillId="0" borderId="0"/>
    <xf numFmtId="175" fontId="33" fillId="0" borderId="0"/>
    <xf numFmtId="191" fontId="34" fillId="0" borderId="0"/>
    <xf numFmtId="191" fontId="34" fillId="0" borderId="0"/>
    <xf numFmtId="175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5" fontId="20" fillId="0" borderId="0"/>
    <xf numFmtId="0" fontId="20" fillId="0" borderId="0"/>
    <xf numFmtId="191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1" fontId="34" fillId="0" borderId="0"/>
    <xf numFmtId="191" fontId="34" fillId="0" borderId="0"/>
    <xf numFmtId="191" fontId="34" fillId="0" borderId="0"/>
    <xf numFmtId="175" fontId="33" fillId="0" borderId="0"/>
    <xf numFmtId="191" fontId="34" fillId="0" borderId="0"/>
    <xf numFmtId="175" fontId="33" fillId="0" borderId="0"/>
    <xf numFmtId="175" fontId="33" fillId="0" borderId="0"/>
    <xf numFmtId="191" fontId="34" fillId="0" borderId="0"/>
    <xf numFmtId="0" fontId="51" fillId="0" borderId="0"/>
    <xf numFmtId="0" fontId="51" fillId="0" borderId="0"/>
    <xf numFmtId="0" fontId="51" fillId="0" borderId="0"/>
    <xf numFmtId="175" fontId="33" fillId="0" borderId="0"/>
    <xf numFmtId="0" fontId="51" fillId="0" borderId="0"/>
    <xf numFmtId="0" fontId="33" fillId="0" borderId="0"/>
    <xf numFmtId="175" fontId="20" fillId="0" borderId="0"/>
    <xf numFmtId="0" fontId="20" fillId="0" borderId="0"/>
    <xf numFmtId="198" fontId="49" fillId="0" borderId="0"/>
    <xf numFmtId="0" fontId="51" fillId="0" borderId="0"/>
    <xf numFmtId="0" fontId="51" fillId="0" borderId="0"/>
    <xf numFmtId="0" fontId="20" fillId="0" borderId="0"/>
    <xf numFmtId="175" fontId="20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3" fontId="34" fillId="0" borderId="0"/>
    <xf numFmtId="0" fontId="51" fillId="0" borderId="0"/>
    <xf numFmtId="0" fontId="51" fillId="0" borderId="0"/>
    <xf numFmtId="175" fontId="159" fillId="0" borderId="0"/>
    <xf numFmtId="0" fontId="159" fillId="0" borderId="0"/>
    <xf numFmtId="0" fontId="159" fillId="0" borderId="0"/>
    <xf numFmtId="0" fontId="159" fillId="0" borderId="0"/>
    <xf numFmtId="0" fontId="20" fillId="0" borderId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103" fillId="0" borderId="0">
      <alignment vertical="top"/>
    </xf>
    <xf numFmtId="201" fontId="51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3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33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7" fillId="0" borderId="0"/>
    <xf numFmtId="43" fontId="128" fillId="0" borderId="0" applyFont="0" applyFill="0" applyBorder="0" applyAlignment="0" applyProtection="0"/>
    <xf numFmtId="43" fontId="275" fillId="0" borderId="0" applyFont="0" applyFill="0" applyBorder="0" applyAlignment="0" applyProtection="0"/>
    <xf numFmtId="0" fontId="59" fillId="0" borderId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275" fillId="0" borderId="0" applyFont="0" applyFill="0" applyBorder="0" applyAlignment="0" applyProtection="0">
      <alignment vertical="center"/>
    </xf>
    <xf numFmtId="43" fontId="60" fillId="0" borderId="0" applyFont="0" applyFill="0" applyBorder="0" applyAlignment="0" applyProtection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9" fillId="0" borderId="0"/>
    <xf numFmtId="0" fontId="275" fillId="0" borderId="0">
      <alignment vertical="center"/>
    </xf>
    <xf numFmtId="0" fontId="59" fillId="0" borderId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170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175" fontId="20" fillId="0" borderId="0"/>
    <xf numFmtId="0" fontId="20" fillId="0" borderId="0"/>
    <xf numFmtId="0" fontId="170" fillId="0" borderId="39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271" fontId="33" fillId="0" borderId="0" applyFont="0" applyFill="0" applyBorder="0" applyAlignment="0" applyProtection="0"/>
    <xf numFmtId="43" fontId="274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/>
    <xf numFmtId="0" fontId="20" fillId="0" borderId="0"/>
    <xf numFmtId="0" fontId="45" fillId="0" borderId="0"/>
    <xf numFmtId="261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170" fillId="0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18" fontId="33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9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61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33" fillId="0" borderId="0"/>
    <xf numFmtId="43" fontId="20" fillId="0" borderId="0" applyFont="0" applyFill="0" applyBorder="0" applyAlignment="0" applyProtection="0"/>
    <xf numFmtId="0" fontId="170" fillId="0" borderId="39"/>
    <xf numFmtId="176" fontId="20" fillId="0" borderId="0" applyFont="0" applyFill="0" applyBorder="0" applyAlignment="0" applyProtection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20" fillId="0" borderId="0"/>
    <xf numFmtId="0" fontId="104" fillId="53" borderId="2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26" fontId="167" fillId="0" borderId="34"/>
    <xf numFmtId="0" fontId="20" fillId="0" borderId="0"/>
    <xf numFmtId="0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96" fillId="0" borderId="39"/>
    <xf numFmtId="4" fontId="226" fillId="80" borderId="44" applyNumberFormat="0" applyProtection="0">
      <alignment vertical="center"/>
    </xf>
    <xf numFmtId="0" fontId="33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33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49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175" fontId="139" fillId="53" borderId="22" applyNumberFormat="0" applyAlignment="0" applyProtection="0"/>
    <xf numFmtId="0" fontId="100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5" fontId="20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20" fillId="0" borderId="0"/>
    <xf numFmtId="175" fontId="20" fillId="0" borderId="0"/>
    <xf numFmtId="0" fontId="100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20" fillId="0" borderId="0" applyFont="0" applyFill="0" applyBorder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6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170" fillId="0" borderId="39"/>
    <xf numFmtId="0" fontId="211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6" fontId="167" fillId="0" borderId="34"/>
    <xf numFmtId="0" fontId="49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7" fillId="0" borderId="33">
      <alignment horizontal="left" vertical="center"/>
    </xf>
    <xf numFmtId="0" fontId="253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0" fillId="0" borderId="0" applyFont="0" applyFill="0" applyBorder="0" applyAlignment="0" applyProtection="0"/>
    <xf numFmtId="0" fontId="170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4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0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7" fillId="0" borderId="35"/>
    <xf numFmtId="0" fontId="211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0" fillId="53" borderId="29" applyNumberFormat="0" applyAlignment="0" applyProtection="0"/>
    <xf numFmtId="0" fontId="20" fillId="0" borderId="0"/>
    <xf numFmtId="0" fontId="161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81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7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161" fillId="53" borderId="29" applyNumberFormat="0" applyAlignment="0" applyProtection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5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9" fontId="20" fillId="0" borderId="0" applyFont="0" applyFill="0" applyBorder="0" applyAlignment="0" applyProtection="0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4" fillId="58" borderId="39"/>
    <xf numFmtId="0" fontId="20" fillId="0" borderId="0"/>
    <xf numFmtId="0" fontId="193" fillId="0" borderId="39"/>
    <xf numFmtId="167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7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6" fillId="0" borderId="39"/>
    <xf numFmtId="0" fontId="54" fillId="56" borderId="28" applyNumberFormat="0" applyFont="0" applyAlignment="0" applyProtection="0"/>
    <xf numFmtId="0" fontId="154" fillId="40" borderId="22" applyNumberFormat="0" applyAlignment="0" applyProtection="0"/>
    <xf numFmtId="9" fontId="20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49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7" fillId="0" borderId="33">
      <alignment horizontal="left" vertical="center"/>
    </xf>
    <xf numFmtId="0" fontId="207" fillId="0" borderId="35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0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00" fillId="40" borderId="22" applyNumberFormat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0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90" fillId="53" borderId="22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5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4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00" fillId="40" borderId="22" applyNumberFormat="0" applyAlignment="0" applyProtection="0"/>
    <xf numFmtId="0" fontId="20" fillId="0" borderId="0"/>
    <xf numFmtId="0" fontId="20" fillId="0" borderId="0"/>
    <xf numFmtId="0" fontId="104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6" fontId="167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80" fillId="59" borderId="39"/>
    <xf numFmtId="0" fontId="90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5" fontId="162" fillId="0" borderId="31" applyNumberFormat="0" applyFill="0" applyAlignment="0" applyProtection="0"/>
    <xf numFmtId="0" fontId="33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5" fontId="34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63" fillId="0" borderId="31" applyNumberFormat="0" applyFill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175" fontId="160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5" fontId="162" fillId="0" borderId="31" applyNumberFormat="0" applyFill="0" applyAlignment="0" applyProtection="0"/>
    <xf numFmtId="0" fontId="140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5" fontId="139" fillId="53" borderId="22" applyNumberFormat="0" applyAlignment="0" applyProtection="0"/>
    <xf numFmtId="0" fontId="161" fillId="53" borderId="29" applyNumberFormat="0" applyAlignment="0" applyProtection="0"/>
    <xf numFmtId="0" fontId="33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3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97" fillId="0" borderId="33">
      <alignment horizontal="left" vertical="center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3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6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5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6" fontId="167" fillId="0" borderId="34"/>
    <xf numFmtId="0" fontId="211" fillId="65" borderId="39"/>
    <xf numFmtId="0" fontId="207" fillId="0" borderId="35"/>
    <xf numFmtId="0" fontId="204" fillId="0" borderId="39"/>
    <xf numFmtId="0" fontId="193" fillId="0" borderId="39"/>
    <xf numFmtId="0" fontId="207" fillId="0" borderId="35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170" fillId="0" borderId="39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61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100" fillId="40" borderId="22" applyNumberForma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175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2" fillId="0" borderId="31" applyNumberFormat="0" applyFill="0" applyAlignment="0" applyProtection="0"/>
    <xf numFmtId="0" fontId="51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33" fillId="56" borderId="28" applyNumberFormat="0" applyFont="0" applyAlignment="0" applyProtection="0"/>
    <xf numFmtId="0" fontId="90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6" fillId="0" borderId="31" applyNumberFormat="0" applyFill="0" applyAlignment="0" applyProtection="0"/>
    <xf numFmtId="175" fontId="160" fillId="53" borderId="29" applyNumberFormat="0" applyAlignment="0" applyProtection="0"/>
    <xf numFmtId="0" fontId="153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170" fillId="0" borderId="39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5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1" fillId="56" borderId="28" applyNumberFormat="0" applyFont="0" applyAlignment="0" applyProtection="0"/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5" fillId="0" borderId="39"/>
    <xf numFmtId="0" fontId="104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49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5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33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2" fillId="53" borderId="29" applyNumberForma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33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0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90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1" fillId="56" borderId="28" applyNumberFormat="0" applyFon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4" fillId="0" borderId="39"/>
    <xf numFmtId="0" fontId="180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70" fillId="0" borderId="39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70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5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175" fontId="20" fillId="0" borderId="0"/>
    <xf numFmtId="0" fontId="20" fillId="0" borderId="0"/>
    <xf numFmtId="0" fontId="20" fillId="0" borderId="0"/>
    <xf numFmtId="175" fontId="20" fillId="0" borderId="0"/>
    <xf numFmtId="0" fontId="170" fillId="0" borderId="39"/>
    <xf numFmtId="1" fontId="181" fillId="0" borderId="52">
      <alignment vertical="top"/>
    </xf>
    <xf numFmtId="0" fontId="20" fillId="0" borderId="0"/>
    <xf numFmtId="0" fontId="170" fillId="0" borderId="39"/>
    <xf numFmtId="0" fontId="170" fillId="0" borderId="39"/>
    <xf numFmtId="0" fontId="170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7" fillId="61" borderId="54"/>
    <xf numFmtId="0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1" fontId="181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0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81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81" fillId="0" borderId="52">
      <alignment vertical="top"/>
    </xf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0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3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0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7" fillId="61" borderId="54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170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7" fillId="0" borderId="53" applyNumberFormat="0" applyAlignment="0" applyProtection="0">
      <alignment horizontal="left" vertical="center"/>
    </xf>
    <xf numFmtId="167" fontId="20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7" fillId="61" borderId="54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6" fillId="0" borderId="39"/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170" fillId="0" borderId="39"/>
    <xf numFmtId="0" fontId="163" fillId="0" borderId="31" applyNumberFormat="0" applyFill="0" applyAlignment="0" applyProtection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5" fontId="20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0" fillId="0" borderId="0"/>
    <xf numFmtId="0" fontId="139" fillId="53" borderId="22" applyNumberFormat="0" applyAlignment="0" applyProtection="0"/>
    <xf numFmtId="0" fontId="20" fillId="0" borderId="0"/>
    <xf numFmtId="175" fontId="20" fillId="0" borderId="0"/>
    <xf numFmtId="0" fontId="100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60" fillId="53" borderId="29" applyNumberFormat="0" applyAlignment="0" applyProtection="0"/>
    <xf numFmtId="0" fontId="20" fillId="0" borderId="0" applyFont="0" applyFill="0" applyBorder="0" applyAlignment="0" applyProtection="0"/>
    <xf numFmtId="0" fontId="153" fillId="40" borderId="22" applyNumberForma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6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7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0" fillId="0" borderId="0" applyFont="0" applyFill="0" applyBorder="0" applyAlignment="0" applyProtection="0"/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0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7" fillId="61" borderId="54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7" fillId="0" borderId="35"/>
    <xf numFmtId="0" fontId="211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0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4" fillId="53" borderId="29" applyNumberFormat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4" fillId="58" borderId="39"/>
    <xf numFmtId="0" fontId="20" fillId="0" borderId="0"/>
    <xf numFmtId="0" fontId="193" fillId="0" borderId="39"/>
    <xf numFmtId="167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7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6" fillId="0" borderId="39"/>
    <xf numFmtId="0" fontId="54" fillId="56" borderId="28" applyNumberFormat="0" applyFont="0" applyAlignment="0" applyProtection="0"/>
    <xf numFmtId="0" fontId="154" fillId="40" borderId="22" applyNumberFormat="0" applyAlignment="0" applyProtection="0"/>
    <xf numFmtId="9" fontId="20" fillId="0" borderId="0" applyFont="0" applyFill="0" applyBorder="0" applyAlignment="0" applyProtection="0"/>
    <xf numFmtId="0" fontId="139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93" fillId="0" borderId="39"/>
    <xf numFmtId="0" fontId="49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17" fontId="197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81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0" fontId="20" fillId="0" borderId="0"/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0" fontId="20" fillId="0" borderId="0"/>
    <xf numFmtId="17" fontId="197" fillId="61" borderId="54"/>
    <xf numFmtId="17" fontId="197" fillId="61" borderId="54"/>
    <xf numFmtId="0" fontId="170" fillId="0" borderId="39"/>
    <xf numFmtId="43" fontId="20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7" fillId="61" borderId="54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0" fillId="0" borderId="39"/>
    <xf numFmtId="0" fontId="20" fillId="0" borderId="0"/>
    <xf numFmtId="0" fontId="266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7" fontId="197" fillId="61" borderId="54"/>
    <xf numFmtId="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/>
    <xf numFmtId="17" fontId="197" fillId="61" borderId="54"/>
    <xf numFmtId="17" fontId="197" fillId="61" borderId="54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7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70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81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7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8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53" applyNumberFormat="0" applyAlignment="0" applyProtection="0">
      <alignment horizontal="left" vertical="center"/>
    </xf>
    <xf numFmtId="17" fontId="197" fillId="61" borderId="54"/>
    <xf numFmtId="0" fontId="20" fillId="0" borderId="0"/>
    <xf numFmtId="0" fontId="266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4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70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60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5" fontId="160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33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3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6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1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59" fillId="56" borderId="28" applyNumberFormat="0" applyFon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6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7" fontId="197" fillId="61" borderId="54"/>
    <xf numFmtId="0" fontId="51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70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54" fillId="40" borderId="22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3" fillId="67" borderId="55" applyNumberFormat="0" applyBorder="0">
      <protection locked="0"/>
    </xf>
    <xf numFmtId="0" fontId="100" fillId="40" borderId="22" applyNumberFormat="0" applyAlignment="0" applyProtection="0"/>
    <xf numFmtId="0" fontId="140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5" fontId="160" fillId="53" borderId="29" applyNumberFormat="0" applyAlignment="0" applyProtection="0"/>
    <xf numFmtId="0" fontId="153" fillId="40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4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5" fontId="139" fillId="53" borderId="22" applyNumberFormat="0" applyAlignment="0" applyProtection="0"/>
    <xf numFmtId="0" fontId="162" fillId="0" borderId="31" applyNumberFormat="0" applyFill="0" applyAlignment="0" applyProtection="0"/>
    <xf numFmtId="0" fontId="33" fillId="56" borderId="28" applyNumberFormat="0" applyFont="0" applyAlignment="0" applyProtection="0"/>
    <xf numFmtId="0" fontId="193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5" fontId="34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0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33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7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7" fillId="61" borderId="54"/>
    <xf numFmtId="0" fontId="170" fillId="0" borderId="39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3" fillId="67" borderId="55" applyNumberFormat="0" applyBorder="0">
      <protection locked="0"/>
    </xf>
    <xf numFmtId="1" fontId="181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7" fillId="0" borderId="53" applyNumberFormat="0" applyAlignment="0" applyProtection="0">
      <alignment horizontal="left" vertical="center"/>
    </xf>
    <xf numFmtId="0" fontId="170" fillId="0" borderId="39"/>
    <xf numFmtId="0" fontId="97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7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7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7" fillId="61" borderId="54"/>
    <xf numFmtId="0" fontId="97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81" fillId="0" borderId="52">
      <alignment vertical="top"/>
    </xf>
    <xf numFmtId="0" fontId="20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0" fontId="100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204" fillId="58" borderId="39"/>
    <xf numFmtId="0" fontId="204" fillId="58" borderId="39"/>
    <xf numFmtId="0" fontId="204" fillId="0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0" fontId="204" fillId="0" borderId="39"/>
    <xf numFmtId="0" fontId="204" fillId="58" borderId="39"/>
    <xf numFmtId="0" fontId="204" fillId="58" borderId="39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154" fillId="40" borderId="22" applyNumberFormat="0" applyAlignment="0" applyProtection="0"/>
    <xf numFmtId="0" fontId="211" fillId="65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170" fillId="0" borderId="39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6" fontId="115" fillId="0" borderId="0"/>
    <xf numFmtId="188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5" fontId="153" fillId="40" borderId="22" applyNumberFormat="0" applyAlignment="0" applyProtection="0"/>
    <xf numFmtId="0" fontId="54" fillId="56" borderId="28" applyNumberFormat="0" applyFon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6" fillId="73" borderId="44" applyNumberFormat="0" applyProtection="0">
      <alignment horizontal="right" vertical="center"/>
    </xf>
    <xf numFmtId="0" fontId="97" fillId="0" borderId="53" applyNumberFormat="0" applyAlignment="0" applyProtection="0">
      <alignment horizontal="lef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235" fillId="0" borderId="39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176" fontId="20" fillId="0" borderId="0" applyFont="0" applyFill="0" applyBorder="0" applyAlignment="0" applyProtection="0"/>
    <xf numFmtId="0" fontId="20" fillId="0" borderId="0"/>
    <xf numFmtId="0" fontId="153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60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4" fontId="224" fillId="78" borderId="46" applyNumberFormat="0" applyProtection="0">
      <alignment horizontal="left" vertical="center" indent="1"/>
    </xf>
    <xf numFmtId="0" fontId="100" fillId="40" borderId="22" applyNumberFormat="0" applyAlignment="0" applyProtection="0"/>
    <xf numFmtId="0" fontId="106" fillId="0" borderId="31" applyNumberFormat="0" applyFill="0" applyAlignment="0" applyProtection="0"/>
    <xf numFmtId="175" fontId="20" fillId="0" borderId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0" fontId="33" fillId="68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center" indent="1"/>
    </xf>
    <xf numFmtId="0" fontId="20" fillId="0" borderId="0"/>
    <xf numFmtId="0" fontId="49" fillId="56" borderId="28" applyNumberFormat="0" applyFont="0" applyAlignment="0" applyProtection="0"/>
    <xf numFmtId="175" fontId="20" fillId="0" borderId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175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4" fillId="58" borderId="39"/>
    <xf numFmtId="0" fontId="104" fillId="53" borderId="29" applyNumberFormat="0" applyAlignment="0" applyProtection="0"/>
    <xf numFmtId="0" fontId="161" fillId="53" borderId="29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" fillId="0" borderId="0"/>
    <xf numFmtId="0" fontId="139" fillId="53" borderId="22" applyNumberFormat="0" applyAlignment="0" applyProtection="0"/>
    <xf numFmtId="175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175" fontId="139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4" fontId="228" fillId="79" borderId="46" applyNumberFormat="0" applyProtection="0">
      <alignment horizontal="left" vertical="center" indent="1"/>
    </xf>
    <xf numFmtId="0" fontId="140" fillId="53" borderId="22" applyNumberFormat="0" applyAlignment="0" applyProtection="0"/>
    <xf numFmtId="0" fontId="163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5" fontId="139" fillId="53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80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4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162" fillId="0" borderId="31" applyNumberFormat="0" applyFill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5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193" fillId="0" borderId="39"/>
    <xf numFmtId="0" fontId="204" fillId="58" borderId="39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175" fontId="20" fillId="0" borderId="0"/>
    <xf numFmtId="0" fontId="20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69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211" fillId="0" borderId="39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3" fillId="0" borderId="31" applyNumberFormat="0" applyFill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5" fontId="20" fillId="0" borderId="0"/>
    <xf numFmtId="0" fontId="100" fillId="40" borderId="22" applyNumberFormat="0" applyAlignment="0" applyProtection="0"/>
    <xf numFmtId="0" fontId="20" fillId="0" borderId="0"/>
    <xf numFmtId="0" fontId="20" fillId="0" borderId="0"/>
    <xf numFmtId="175" fontId="20" fillId="0" borderId="0"/>
    <xf numFmtId="4" fontId="226" fillId="70" borderId="44" applyNumberFormat="0" applyProtection="0">
      <alignment horizontal="right" vertical="center"/>
    </xf>
    <xf numFmtId="0" fontId="33" fillId="79" borderId="44" applyNumberFormat="0" applyProtection="0">
      <alignment horizontal="left" vertical="top" indent="1"/>
    </xf>
    <xf numFmtId="0" fontId="134" fillId="63" borderId="44" applyNumberFormat="0" applyProtection="0">
      <alignment horizontal="left" vertical="top" indent="1"/>
    </xf>
    <xf numFmtId="0" fontId="163" fillId="0" borderId="31" applyNumberFormat="0" applyFill="0" applyAlignment="0" applyProtection="0"/>
    <xf numFmtId="0" fontId="170" fillId="0" borderId="39"/>
    <xf numFmtId="175" fontId="34" fillId="56" borderId="28" applyNumberFormat="0" applyFon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175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4" fontId="226" fillId="69" borderId="44" applyNumberFormat="0" applyProtection="0">
      <alignment horizontal="right" vertical="center"/>
    </xf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170" fillId="0" borderId="39"/>
    <xf numFmtId="0" fontId="170" fillId="0" borderId="39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0" fontId="140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0" borderId="33">
      <alignment horizontal="left" vertical="center"/>
    </xf>
    <xf numFmtId="0" fontId="207" fillId="0" borderId="35"/>
    <xf numFmtId="0" fontId="154" fillId="40" borderId="22" applyNumberFormat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97" fillId="0" borderId="33">
      <alignment horizontal="left" vertical="center"/>
    </xf>
    <xf numFmtId="0" fontId="204" fillId="58" borderId="39"/>
    <xf numFmtId="0" fontId="193" fillId="0" borderId="39"/>
    <xf numFmtId="0" fontId="193" fillId="0" borderId="39"/>
    <xf numFmtId="0" fontId="19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4" fontId="226" fillId="76" borderId="44" applyNumberFormat="0" applyProtection="0">
      <alignment horizontal="right" vertical="center"/>
    </xf>
    <xf numFmtId="0" fontId="211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43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70" fillId="0" borderId="39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70" fillId="0" borderId="39"/>
    <xf numFmtId="0" fontId="170" fillId="0" borderId="39"/>
    <xf numFmtId="0" fontId="180" fillId="59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175" fontId="139" fillId="53" borderId="22" applyNumberFormat="0" applyAlignment="0" applyProtection="0"/>
    <xf numFmtId="0" fontId="154" fillId="40" borderId="22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204" fillId="0" borderId="39"/>
    <xf numFmtId="0" fontId="204" fillId="58" borderId="39"/>
    <xf numFmtId="0" fontId="204" fillId="58" borderId="39"/>
    <xf numFmtId="0" fontId="97" fillId="0" borderId="33">
      <alignment horizontal="left" vertical="center"/>
    </xf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207" fillId="0" borderId="35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4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11" fillId="65" borderId="39"/>
    <xf numFmtId="0" fontId="51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4" fillId="40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79" borderId="44" applyNumberFormat="0" applyProtection="0">
      <alignment horizontal="left" vertical="center" indent="1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35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4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5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175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0" fillId="0" borderId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20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61" fillId="53" borderId="29" applyNumberFormat="0" applyAlignment="0" applyProtection="0"/>
    <xf numFmtId="218" fontId="20" fillId="0" borderId="0">
      <protection locked="0"/>
    </xf>
    <xf numFmtId="0" fontId="162" fillId="0" borderId="31" applyNumberFormat="0" applyFill="0" applyAlignment="0" applyProtection="0"/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53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61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0" fontId="194" fillId="0" borderId="39"/>
    <xf numFmtId="0" fontId="196" fillId="0" borderId="39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62" fillId="0" borderId="31" applyNumberFormat="0" applyFill="0" applyAlignment="0" applyProtection="0"/>
    <xf numFmtId="0" fontId="20" fillId="0" borderId="0"/>
    <xf numFmtId="0" fontId="193" fillId="0" borderId="39"/>
    <xf numFmtId="0" fontId="100" fillId="40" borderId="22" applyNumberFormat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4" fontId="226" fillId="75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0" fontId="162" fillId="0" borderId="31" applyNumberFormat="0" applyFill="0" applyAlignment="0" applyProtection="0"/>
    <xf numFmtId="176" fontId="20" fillId="0" borderId="0" applyFont="0" applyFill="0" applyBorder="0" applyAlignment="0" applyProtection="0"/>
    <xf numFmtId="0" fontId="204" fillId="58" borderId="39"/>
    <xf numFmtId="0" fontId="153" fillId="40" borderId="22" applyNumberFormat="0" applyAlignment="0" applyProtection="0"/>
    <xf numFmtId="4" fontId="226" fillId="71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5" fontId="20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175" fontId="20" fillId="0" borderId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63" fillId="0" borderId="31" applyNumberFormat="0" applyFill="0" applyAlignment="0" applyProtection="0"/>
    <xf numFmtId="0" fontId="99" fillId="0" borderId="26" applyNumberFormat="0" applyFill="0" applyAlignment="0" applyProtection="0"/>
    <xf numFmtId="0" fontId="49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61" fillId="53" borderId="29" applyNumberFormat="0" applyAlignment="0" applyProtection="0"/>
    <xf numFmtId="0" fontId="100" fillId="40" borderId="22" applyNumberFormat="0" applyAlignment="0" applyProtection="0"/>
    <xf numFmtId="0" fontId="140" fillId="53" borderId="22" applyNumberForma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11" fillId="65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162" fillId="0" borderId="31" applyNumberFormat="0" applyFill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0" fontId="153" fillId="40" borderId="22" applyNumberFormat="0" applyAlignment="0" applyProtection="0"/>
    <xf numFmtId="175" fontId="20" fillId="0" borderId="0"/>
    <xf numFmtId="0" fontId="20" fillId="0" borderId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33" fillId="56" borderId="28" applyNumberFormat="0" applyFont="0" applyAlignment="0" applyProtection="0"/>
    <xf numFmtId="4" fontId="226" fillId="67" borderId="44" applyNumberFormat="0" applyProtection="0">
      <alignment horizontal="left" vertical="center" indent="1"/>
    </xf>
    <xf numFmtId="4" fontId="226" fillId="73" borderId="44" applyNumberFormat="0" applyProtection="0">
      <alignment horizontal="right" vertical="center"/>
    </xf>
    <xf numFmtId="0" fontId="54" fillId="56" borderId="28" applyNumberFormat="0" applyFont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04" fillId="53" borderId="29" applyNumberFormat="0" applyAlignment="0" applyProtection="0"/>
    <xf numFmtId="175" fontId="20" fillId="0" borderId="0"/>
    <xf numFmtId="0" fontId="20" fillId="0" borderId="0"/>
    <xf numFmtId="0" fontId="20" fillId="0" borderId="0"/>
    <xf numFmtId="175" fontId="20" fillId="0" borderId="0"/>
    <xf numFmtId="0" fontId="51" fillId="56" borderId="28" applyNumberFormat="0" applyFont="0" applyAlignment="0" applyProtection="0"/>
    <xf numFmtId="0" fontId="54" fillId="56" borderId="28" applyNumberFormat="0" applyFont="0" applyAlignment="0" applyProtection="0"/>
    <xf numFmtId="0" fontId="139" fillId="53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0" fillId="53" borderId="22" applyNumberFormat="0" applyAlignment="0" applyProtection="0"/>
    <xf numFmtId="9" fontId="20" fillId="0" borderId="0" applyFont="0" applyFill="0" applyBorder="0" applyAlignment="0" applyProtection="0"/>
    <xf numFmtId="0" fontId="153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170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0" fontId="170" fillId="0" borderId="39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2" fillId="0" borderId="31" applyNumberFormat="0" applyFill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100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170" fillId="0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61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3" fontId="20" fillId="0" borderId="0" applyFont="0" applyFill="0" applyBorder="0" applyAlignment="0" applyProtection="0"/>
    <xf numFmtId="0" fontId="170" fillId="0" borderId="39"/>
    <xf numFmtId="176" fontId="20" fillId="0" borderId="0" applyFont="0" applyFill="0" applyBorder="0" applyAlignment="0" applyProtection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0" fontId="20" fillId="4" borderId="12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0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33" fillId="79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53" fillId="40" borderId="22" applyNumberFormat="0" applyAlignment="0" applyProtection="0"/>
    <xf numFmtId="43" fontId="20" fillId="0" borderId="0" applyFont="0" applyFill="0" applyBorder="0" applyAlignment="0" applyProtection="0"/>
    <xf numFmtId="0" fontId="142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9" fillId="53" borderId="22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0" fillId="53" borderId="22" applyNumberFormat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0" fontId="223" fillId="0" borderId="38">
      <alignment horizont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0" fillId="0" borderId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4" fillId="56" borderId="28" applyNumberFormat="0" applyFon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04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4" fontId="225" fillId="67" borderId="44" applyNumberFormat="0" applyProtection="0">
      <alignment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4" fillId="0" borderId="39"/>
    <xf numFmtId="0" fontId="196" fillId="0" borderId="39"/>
    <xf numFmtId="0" fontId="160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5" fontId="153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70" fillId="0" borderId="39"/>
    <xf numFmtId="0" fontId="100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51" fillId="56" borderId="28" applyNumberFormat="0" applyFont="0" applyAlignment="0" applyProtection="0"/>
    <xf numFmtId="0" fontId="153" fillId="40" borderId="22" applyNumberFormat="0" applyAlignment="0" applyProtection="0"/>
    <xf numFmtId="0" fontId="140" fillId="53" borderId="22" applyNumberFormat="0" applyAlignment="0" applyProtection="0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70" fillId="0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7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5" fontId="34" fillId="56" borderId="28" applyNumberFormat="0" applyFont="0" applyAlignment="0" applyProtection="0"/>
    <xf numFmtId="0" fontId="142" fillId="56" borderId="28" applyNumberFormat="0" applyFont="0" applyAlignment="0" applyProtection="0"/>
    <xf numFmtId="0" fontId="49" fillId="56" borderId="28" applyNumberFormat="0" applyFon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33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5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5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2" fillId="56" borderId="28" applyNumberFormat="0" applyFont="0" applyAlignment="0" applyProtection="0"/>
    <xf numFmtId="175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5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5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" fillId="56" borderId="28" applyNumberFormat="0" applyFont="0" applyAlignment="0" applyProtection="0"/>
    <xf numFmtId="0" fontId="162" fillId="0" borderId="31" applyNumberFormat="0" applyFill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188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188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0" fillId="0" borderId="0"/>
    <xf numFmtId="0" fontId="34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6" fillId="58" borderId="39"/>
    <xf numFmtId="0" fontId="20" fillId="0" borderId="0"/>
    <xf numFmtId="1" fontId="181" fillId="0" borderId="40">
      <alignment vertical="top"/>
    </xf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97" fillId="0" borderId="66" applyNumberFormat="0" applyAlignment="0" applyProtection="0">
      <alignment horizontal="left" vertical="center"/>
    </xf>
    <xf numFmtId="0" fontId="20" fillId="0" borderId="0"/>
    <xf numFmtId="175" fontId="20" fillId="0" borderId="0"/>
    <xf numFmtId="0" fontId="20" fillId="0" borderId="0"/>
    <xf numFmtId="0" fontId="276" fillId="58" borderId="39"/>
    <xf numFmtId="0" fontId="276" fillId="58" borderId="39"/>
    <xf numFmtId="1" fontId="181" fillId="0" borderId="62">
      <alignment vertical="top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6" fillId="58" borderId="39"/>
    <xf numFmtId="0" fontId="276" fillId="58" borderId="39"/>
    <xf numFmtId="0" fontId="276" fillId="58" borderId="39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6" fillId="58" borderId="39"/>
    <xf numFmtId="0" fontId="276" fillId="58" borderId="39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0" fontId="276" fillId="58" borderId="39"/>
    <xf numFmtId="0" fontId="20" fillId="0" borderId="0"/>
    <xf numFmtId="0" fontId="20" fillId="4" borderId="12" applyNumberFormat="0" applyFont="0" applyAlignment="0" applyProtection="0"/>
    <xf numFmtId="0" fontId="97" fillId="0" borderId="43" applyNumberFormat="0" applyAlignment="0" applyProtection="0">
      <alignment horizontal="left" vertical="center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76" fillId="58" borderId="39"/>
    <xf numFmtId="0" fontId="20" fillId="0" borderId="0"/>
    <xf numFmtId="0" fontId="276" fillId="58" borderId="39"/>
    <xf numFmtId="0" fontId="170" fillId="0" borderId="39"/>
    <xf numFmtId="0" fontId="276" fillId="58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8" fillId="0" borderId="5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6" fillId="58" borderId="39"/>
    <xf numFmtId="0" fontId="276" fillId="58" borderId="39"/>
    <xf numFmtId="0" fontId="276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6" fillId="58" borderId="39"/>
    <xf numFmtId="0" fontId="20" fillId="0" borderId="0"/>
    <xf numFmtId="4" fontId="224" fillId="77" borderId="64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0" fontId="276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6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6" fillId="58" borderId="39"/>
    <xf numFmtId="0" fontId="20" fillId="0" borderId="0"/>
    <xf numFmtId="1" fontId="181" fillId="0" borderId="59">
      <alignment vertical="top"/>
    </xf>
    <xf numFmtId="0" fontId="276" fillId="58" borderId="39"/>
    <xf numFmtId="187" fontId="193" fillId="0" borderId="56" applyNumberFormat="0" applyFont="0" applyFill="0" applyAlignment="0">
      <alignment horizontal="left"/>
    </xf>
    <xf numFmtId="237" fontId="33" fillId="0" borderId="57">
      <alignment vertical="center"/>
    </xf>
    <xf numFmtId="196" fontId="33" fillId="0" borderId="57">
      <alignment vertical="center"/>
    </xf>
    <xf numFmtId="0" fontId="207" fillId="0" borderId="35"/>
    <xf numFmtId="10" fontId="131" fillId="63" borderId="56" applyNumberFormat="0" applyBorder="0" applyAlignment="0" applyProtection="0"/>
    <xf numFmtId="187" fontId="210" fillId="65" borderId="56" applyNumberFormat="0" applyAlignment="0">
      <alignment horizontal="left"/>
    </xf>
    <xf numFmtId="1" fontId="181" fillId="0" borderId="59">
      <alignment vertical="top"/>
    </xf>
    <xf numFmtId="0" fontId="215" fillId="0" borderId="5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60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43" applyNumberFormat="0" applyAlignment="0" applyProtection="0">
      <alignment horizontal="left" vertical="center"/>
    </xf>
    <xf numFmtId="0" fontId="20" fillId="0" borderId="0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3" fillId="0" borderId="2">
      <alignment horizontal="center"/>
    </xf>
    <xf numFmtId="0" fontId="20" fillId="0" borderId="0"/>
    <xf numFmtId="0" fontId="276" fillId="58" borderId="39"/>
    <xf numFmtId="187" fontId="193" fillId="0" borderId="56" applyNumberFormat="0" applyFont="0" applyFill="0" applyAlignment="0">
      <alignment horizontal="left"/>
    </xf>
    <xf numFmtId="187" fontId="210" fillId="0" borderId="58" applyNumberFormat="0" applyFill="0" applyAlignment="0">
      <alignment horizontal="left"/>
    </xf>
    <xf numFmtId="187" fontId="210" fillId="0" borderId="56" applyNumberFormat="0" applyFill="0" applyAlignment="0">
      <alignment horizontal="left"/>
    </xf>
    <xf numFmtId="0" fontId="20" fillId="0" borderId="0"/>
    <xf numFmtId="43" fontId="20" fillId="0" borderId="0" applyFont="0" applyFill="0" applyBorder="0" applyAlignment="0" applyProtection="0"/>
    <xf numFmtId="0" fontId="276" fillId="58" borderId="39"/>
    <xf numFmtId="176" fontId="20" fillId="0" borderId="0" applyFont="0" applyFill="0" applyBorder="0" applyAlignment="0" applyProtection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76" fillId="58" borderId="39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" fontId="224" fillId="77" borderId="61" applyNumberFormat="0" applyProtection="0">
      <alignment horizontal="left" vertical="center" indent="1"/>
    </xf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0" fontId="276" fillId="58" borderId="39"/>
    <xf numFmtId="9" fontId="20" fillId="0" borderId="0" applyFont="0" applyFill="0" applyBorder="0" applyAlignment="0" applyProtection="0"/>
    <xf numFmtId="0" fontId="276" fillId="58" borderId="39"/>
    <xf numFmtId="9" fontId="20" fillId="0" borderId="0" applyFont="0" applyFill="0" applyBorder="0" applyAlignment="0" applyProtection="0"/>
    <xf numFmtId="0" fontId="276" fillId="58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6" fillId="58" borderId="39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170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0" fontId="170" fillId="0" borderId="39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6" fillId="58" borderId="39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76" fillId="58" borderId="39"/>
    <xf numFmtId="0" fontId="170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4" fontId="20" fillId="13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6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6" fillId="58" borderId="39"/>
    <xf numFmtId="0" fontId="170" fillId="0" borderId="39"/>
    <xf numFmtId="0" fontId="276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8" fontId="20" fillId="0" borderId="0">
      <protection locked="0"/>
    </xf>
    <xf numFmtId="248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6" fillId="58" borderId="39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76" fillId="58" borderId="39"/>
    <xf numFmtId="43" fontId="20" fillId="0" borderId="0" applyFont="0" applyFill="0" applyBorder="0" applyAlignment="0" applyProtection="0"/>
    <xf numFmtId="0" fontId="276" fillId="58" borderId="39"/>
    <xf numFmtId="0" fontId="170" fillId="0" borderId="39"/>
    <xf numFmtId="176" fontId="20" fillId="0" borderId="0" applyFont="0" applyFill="0" applyBorder="0" applyAlignment="0" applyProtection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1" fontId="181" fillId="0" borderId="40">
      <alignment vertical="top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7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1" fontId="181" fillId="0" borderId="65">
      <alignment vertical="top"/>
    </xf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1" fontId="181" fillId="0" borderId="52">
      <alignment vertical="top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175" fontId="20" fillId="0" borderId="0"/>
    <xf numFmtId="0" fontId="20" fillId="0" borderId="0"/>
    <xf numFmtId="175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5" fontId="20" fillId="0" borderId="0"/>
    <xf numFmtId="0" fontId="20" fillId="0" borderId="0"/>
    <xf numFmtId="175" fontId="20" fillId="0" borderId="0"/>
    <xf numFmtId="0" fontId="20" fillId="0" borderId="0"/>
    <xf numFmtId="0" fontId="20" fillId="0" borderId="0"/>
    <xf numFmtId="175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6" fillId="58" borderId="39"/>
    <xf numFmtId="0" fontId="276" fillId="58" borderId="39"/>
    <xf numFmtId="0" fontId="276" fillId="58" borderId="39"/>
    <xf numFmtId="0" fontId="97" fillId="0" borderId="60" applyNumberFormat="0" applyAlignment="0" applyProtection="0">
      <alignment horizontal="left" vertical="center"/>
    </xf>
    <xf numFmtId="4" fontId="224" fillId="77" borderId="61" applyNumberFormat="0" applyProtection="0">
      <alignment horizontal="left" vertical="center" indent="1"/>
    </xf>
    <xf numFmtId="0" fontId="276" fillId="58" borderId="39"/>
    <xf numFmtId="0" fontId="276" fillId="58" borderId="39"/>
    <xf numFmtId="0" fontId="276" fillId="58" borderId="39"/>
    <xf numFmtId="0" fontId="97" fillId="0" borderId="63" applyNumberFormat="0" applyAlignment="0" applyProtection="0">
      <alignment horizontal="left" vertical="center"/>
    </xf>
    <xf numFmtId="0" fontId="276" fillId="58" borderId="39"/>
    <xf numFmtId="1" fontId="181" fillId="0" borderId="52">
      <alignment vertical="top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7" fillId="0" borderId="53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7" fillId="0" borderId="63" applyNumberFormat="0" applyAlignment="0" applyProtection="0">
      <alignment horizontal="left" vertical="center"/>
    </xf>
    <xf numFmtId="0" fontId="276" fillId="58" borderId="39"/>
    <xf numFmtId="1" fontId="181" fillId="0" borderId="62">
      <alignment vertical="top"/>
    </xf>
    <xf numFmtId="0" fontId="97" fillId="0" borderId="66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0" fillId="0" borderId="0"/>
    <xf numFmtId="0" fontId="276" fillId="58" borderId="39"/>
    <xf numFmtId="4" fontId="224" fillId="77" borderId="64" applyNumberFormat="0" applyProtection="0">
      <alignment horizontal="left" vertical="center" indent="1"/>
    </xf>
    <xf numFmtId="1" fontId="181" fillId="0" borderId="65">
      <alignment vertical="top"/>
    </xf>
    <xf numFmtId="0" fontId="276" fillId="58" borderId="39"/>
    <xf numFmtId="4" fontId="224" fillId="77" borderId="51" applyNumberFormat="0" applyProtection="0">
      <alignment horizontal="left" vertical="center" indent="1"/>
    </xf>
    <xf numFmtId="0" fontId="276" fillId="58" borderId="39"/>
    <xf numFmtId="0" fontId="276" fillId="58" borderId="39"/>
    <xf numFmtId="194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189" fontId="20" fillId="0" borderId="0"/>
    <xf numFmtId="189" fontId="20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169" fontId="20" fillId="0" borderId="0"/>
    <xf numFmtId="18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89" fontId="20" fillId="0" borderId="0"/>
    <xf numFmtId="194" fontId="33" fillId="0" borderId="0"/>
    <xf numFmtId="0" fontId="20" fillId="0" borderId="0"/>
    <xf numFmtId="0" fontId="30" fillId="0" borderId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9" fontId="2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194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94" fillId="0" borderId="0"/>
    <xf numFmtId="9" fontId="294" fillId="0" borderId="0" applyFont="0" applyFill="0" applyBorder="0" applyAlignment="0" applyProtection="0"/>
    <xf numFmtId="0" fontId="39" fillId="0" borderId="0"/>
    <xf numFmtId="9" fontId="54" fillId="0" borderId="0" applyFont="0" applyFill="0" applyBorder="0" applyAlignment="0" applyProtection="0"/>
    <xf numFmtId="0" fontId="39" fillId="0" borderId="0"/>
    <xf numFmtId="0" fontId="39" fillId="0" borderId="0"/>
    <xf numFmtId="0" fontId="19" fillId="0" borderId="0"/>
    <xf numFmtId="0" fontId="52" fillId="0" borderId="0"/>
    <xf numFmtId="43" fontId="294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3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86" fontId="114" fillId="0" borderId="0"/>
    <xf numFmtId="167" fontId="18" fillId="0" borderId="0" applyFont="0" applyFill="0" applyBorder="0" applyAlignment="0" applyProtection="0"/>
    <xf numFmtId="0" fontId="59" fillId="0" borderId="0"/>
    <xf numFmtId="0" fontId="45" fillId="0" borderId="0"/>
    <xf numFmtId="0" fontId="33" fillId="0" borderId="0"/>
    <xf numFmtId="43" fontId="115" fillId="0" borderId="0" applyFont="0" applyFill="0" applyBorder="0" applyAlignment="0" applyProtection="0"/>
    <xf numFmtId="0" fontId="113" fillId="0" borderId="0"/>
    <xf numFmtId="0" fontId="18" fillId="0" borderId="0"/>
    <xf numFmtId="167" fontId="3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5" fontId="16" fillId="0" borderId="0"/>
    <xf numFmtId="0" fontId="16" fillId="0" borderId="0"/>
    <xf numFmtId="0" fontId="16" fillId="0" borderId="0"/>
    <xf numFmtId="175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0" fontId="4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53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5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4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5" fontId="16" fillId="0" borderId="0"/>
    <xf numFmtId="175" fontId="16" fillId="0" borderId="0"/>
    <xf numFmtId="175" fontId="34" fillId="0" borderId="0"/>
    <xf numFmtId="175" fontId="16" fillId="0" borderId="0"/>
    <xf numFmtId="175" fontId="33" fillId="0" borderId="0"/>
    <xf numFmtId="175" fontId="16" fillId="0" borderId="0"/>
    <xf numFmtId="175" fontId="33" fillId="0" borderId="0"/>
    <xf numFmtId="175" fontId="16" fillId="0" borderId="0"/>
    <xf numFmtId="175" fontId="53" fillId="0" borderId="0"/>
    <xf numFmtId="175" fontId="30" fillId="0" borderId="0"/>
    <xf numFmtId="175" fontId="16" fillId="0" borderId="0"/>
    <xf numFmtId="175" fontId="52" fillId="0" borderId="0"/>
    <xf numFmtId="175" fontId="33" fillId="0" borderId="0"/>
    <xf numFmtId="175" fontId="16" fillId="0" borderId="0"/>
    <xf numFmtId="175" fontId="16" fillId="0" borderId="0"/>
    <xf numFmtId="175" fontId="56" fillId="0" borderId="0" applyFill="0" applyBorder="0" applyProtection="0">
      <alignment vertical="center"/>
    </xf>
    <xf numFmtId="175" fontId="16" fillId="0" borderId="0"/>
    <xf numFmtId="175" fontId="16" fillId="0" borderId="0"/>
    <xf numFmtId="175" fontId="16" fillId="0" borderId="0"/>
    <xf numFmtId="175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56" fillId="0" borderId="0" applyFont="0" applyFill="0" applyBorder="0" applyAlignment="0" applyProtection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16" fillId="0" borderId="0"/>
    <xf numFmtId="43" fontId="16" fillId="0" borderId="0" applyFont="0" applyFill="0" applyBorder="0" applyAlignment="0" applyProtection="0"/>
    <xf numFmtId="175" fontId="33" fillId="0" borderId="0"/>
    <xf numFmtId="175" fontId="16" fillId="0" borderId="0"/>
    <xf numFmtId="175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 applyFill="0" applyBorder="0" applyProtection="0">
      <alignment vertical="center"/>
    </xf>
    <xf numFmtId="0" fontId="16" fillId="0" borderId="0"/>
    <xf numFmtId="0" fontId="16" fillId="0" borderId="0"/>
    <xf numFmtId="0" fontId="16" fillId="0" borderId="0"/>
    <xf numFmtId="175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33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5" fontId="16" fillId="0" borderId="0"/>
    <xf numFmtId="0" fontId="16" fillId="0" borderId="0"/>
    <xf numFmtId="0" fontId="16" fillId="0" borderId="0"/>
    <xf numFmtId="175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33" fillId="0" borderId="68" applyNumberFormat="0" applyFont="0" applyBorder="0" applyAlignment="0" applyProtection="0"/>
    <xf numFmtId="0" fontId="33" fillId="0" borderId="68" applyNumberFormat="0" applyFon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6" fontId="296" fillId="0" borderId="0"/>
    <xf numFmtId="43" fontId="114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86" fontId="114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5" fontId="13" fillId="0" borderId="0"/>
    <xf numFmtId="0" fontId="13" fillId="0" borderId="0"/>
    <xf numFmtId="0" fontId="13" fillId="0" borderId="0"/>
    <xf numFmtId="175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175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5" fontId="13" fillId="0" borderId="0"/>
    <xf numFmtId="43" fontId="13" fillId="0" borderId="0" applyFont="0" applyFill="0" applyBorder="0" applyAlignment="0" applyProtection="0"/>
    <xf numFmtId="175" fontId="13" fillId="0" borderId="0"/>
    <xf numFmtId="175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5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5" fontId="13" fillId="0" borderId="0"/>
    <xf numFmtId="0" fontId="13" fillId="0" borderId="0"/>
    <xf numFmtId="0" fontId="13" fillId="0" borderId="0"/>
    <xf numFmtId="175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0" fillId="0" borderId="0"/>
    <xf numFmtId="0" fontId="33" fillId="0" borderId="0"/>
    <xf numFmtId="0" fontId="33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0" fontId="33" fillId="0" borderId="0"/>
    <xf numFmtId="40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76" fontId="33" fillId="0" borderId="0"/>
    <xf numFmtId="276" fontId="241" fillId="0" borderId="0"/>
    <xf numFmtId="276" fontId="305" fillId="0" borderId="69">
      <alignment horizontal="centerContinuous" vertical="center"/>
    </xf>
    <xf numFmtId="3" fontId="241" fillId="0" borderId="0">
      <alignment vertical="center"/>
    </xf>
    <xf numFmtId="171" fontId="241" fillId="0" borderId="0">
      <alignment vertical="center"/>
    </xf>
    <xf numFmtId="4" fontId="241" fillId="0" borderId="0">
      <alignment vertical="center"/>
    </xf>
    <xf numFmtId="195" fontId="241" fillId="0" borderId="0">
      <alignment vertical="center"/>
    </xf>
    <xf numFmtId="276" fontId="241" fillId="0" borderId="0"/>
    <xf numFmtId="277" fontId="306" fillId="61" borderId="0" applyFont="0" applyFill="0" applyBorder="0" applyAlignment="0" applyProtection="0">
      <alignment horizontal="center"/>
    </xf>
    <xf numFmtId="276" fontId="241" fillId="0" borderId="0">
      <alignment vertical="center"/>
    </xf>
    <xf numFmtId="276" fontId="307" fillId="0" borderId="0"/>
    <xf numFmtId="276" fontId="241" fillId="0" borderId="0"/>
    <xf numFmtId="276" fontId="308" fillId="0" borderId="0"/>
    <xf numFmtId="276" fontId="33" fillId="0" borderId="0" applyFont="0" applyFill="0" applyBorder="0" applyAlignment="0" applyProtection="0"/>
    <xf numFmtId="276" fontId="33" fillId="0" borderId="0"/>
    <xf numFmtId="276" fontId="241" fillId="0" borderId="0" applyFont="0" applyFill="0" applyBorder="0" applyAlignment="0" applyProtection="0"/>
    <xf numFmtId="276" fontId="309" fillId="0" borderId="0" applyFont="0" applyFill="0" applyBorder="0" applyAlignment="0" applyProtection="0"/>
    <xf numFmtId="276" fontId="309" fillId="0" borderId="0" applyFont="0" applyFill="0" applyBorder="0" applyAlignment="0" applyProtection="0"/>
    <xf numFmtId="276" fontId="310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41" fillId="0" borderId="0"/>
    <xf numFmtId="276" fontId="241" fillId="0" borderId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7" fillId="0" borderId="0" applyFont="0" applyFill="0" applyBorder="0" applyAlignment="0" applyProtection="0"/>
    <xf numFmtId="276" fontId="311" fillId="0" borderId="0" applyFont="0" applyFill="0" applyBorder="0" applyAlignment="0" applyProtection="0"/>
    <xf numFmtId="279" fontId="311" fillId="0" borderId="0" applyFont="0" applyFill="0" applyBorder="0" applyAlignment="0" applyProtection="0"/>
    <xf numFmtId="276" fontId="311" fillId="0" borderId="0" applyFont="0" applyFill="0" applyBorder="0" applyAlignment="0" applyProtection="0"/>
    <xf numFmtId="276" fontId="307" fillId="0" borderId="0" applyFont="0" applyFill="0" applyBorder="0" applyAlignment="0" applyProtection="0"/>
    <xf numFmtId="37" fontId="307" fillId="0" borderId="0" applyFont="0" applyFill="0" applyBorder="0" applyAlignment="0" applyProtection="0"/>
    <xf numFmtId="0" fontId="307" fillId="0" borderId="0" applyFont="0" applyFill="0" applyBorder="0" applyAlignment="0" applyProtection="0"/>
    <xf numFmtId="37" fontId="307" fillId="0" borderId="0" applyFont="0" applyFill="0" applyBorder="0" applyAlignment="0" applyProtection="0"/>
    <xf numFmtId="0" fontId="307" fillId="0" borderId="0" applyFont="0" applyFill="0" applyBorder="0" applyAlignment="0" applyProtection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37" fontId="307" fillId="0" borderId="0" applyFont="0" applyFill="0" applyBorder="0" applyAlignment="0" applyProtection="0"/>
    <xf numFmtId="0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11" fillId="0" borderId="0" applyFont="0" applyFill="0" applyBorder="0" applyAlignment="0" applyProtection="0"/>
    <xf numFmtId="276" fontId="311" fillId="0" borderId="0" applyFont="0" applyFill="0" applyBorder="0" applyAlignment="0" applyProtection="0"/>
    <xf numFmtId="276" fontId="312" fillId="0" borderId="0" applyFont="0" applyFill="0" applyBorder="0" applyAlignment="0" applyProtection="0"/>
    <xf numFmtId="276" fontId="312" fillId="0" borderId="0" applyFont="0" applyFill="0" applyBorder="0" applyAlignment="0" applyProtection="0"/>
    <xf numFmtId="281" fontId="241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13" fillId="0" borderId="0"/>
    <xf numFmtId="276" fontId="31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41" fillId="0" borderId="0"/>
    <xf numFmtId="276" fontId="307" fillId="0" borderId="0" applyFont="0" applyFill="0" applyBorder="0" applyAlignment="0" applyProtection="0"/>
    <xf numFmtId="276" fontId="31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11" fillId="0" borderId="0" applyFont="0" applyFill="0" applyBorder="0" applyAlignment="0" applyProtection="0"/>
    <xf numFmtId="276" fontId="241" fillId="0" borderId="0"/>
    <xf numFmtId="276" fontId="241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11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2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82" fontId="307" fillId="0" borderId="0" applyFont="0" applyFill="0" applyBorder="0" applyAlignment="0" applyProtection="0"/>
    <xf numFmtId="276" fontId="241" fillId="0" borderId="0"/>
    <xf numFmtId="276" fontId="311" fillId="0" borderId="0" applyFont="0" applyFill="0" applyBorder="0" applyAlignment="0" applyProtection="0"/>
    <xf numFmtId="276" fontId="313" fillId="0" borderId="0"/>
    <xf numFmtId="279" fontId="311" fillId="0" borderId="0" applyFont="0" applyFill="0" applyBorder="0" applyAlignment="0" applyProtection="0"/>
    <xf numFmtId="280" fontId="33" fillId="0" borderId="0" applyFont="0" applyFill="0" applyBorder="0" applyAlignment="0" applyProtection="0"/>
    <xf numFmtId="280" fontId="33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13" fillId="0" borderId="0"/>
    <xf numFmtId="276" fontId="311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9" fontId="311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278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83" fontId="241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284" fontId="34" fillId="0" borderId="0"/>
    <xf numFmtId="276" fontId="314" fillId="0" borderId="0" applyNumberFormat="0" applyFill="0" applyBorder="0" applyAlignment="0" applyProtection="0"/>
    <xf numFmtId="187" fontId="19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9" fontId="305" fillId="0" borderId="0">
      <alignment vertical="center"/>
    </xf>
    <xf numFmtId="276" fontId="305" fillId="0" borderId="0">
      <alignment vertical="center"/>
    </xf>
    <xf numFmtId="10" fontId="305" fillId="0" borderId="0">
      <alignment vertical="center"/>
    </xf>
    <xf numFmtId="276" fontId="305" fillId="0" borderId="0">
      <alignment vertical="center"/>
    </xf>
    <xf numFmtId="285" fontId="305" fillId="0" borderId="0">
      <alignment vertical="center"/>
    </xf>
    <xf numFmtId="276" fontId="33" fillId="0" borderId="0"/>
    <xf numFmtId="286" fontId="315" fillId="53" borderId="3"/>
    <xf numFmtId="286" fontId="315" fillId="53" borderId="3"/>
    <xf numFmtId="276" fontId="316" fillId="0" borderId="0" applyFont="0"/>
    <xf numFmtId="38" fontId="241" fillId="0" borderId="71">
      <alignment vertical="center"/>
    </xf>
    <xf numFmtId="0" fontId="241" fillId="0" borderId="71">
      <alignment vertical="center"/>
    </xf>
    <xf numFmtId="276" fontId="241" fillId="0" borderId="0"/>
    <xf numFmtId="9" fontId="317" fillId="0" borderId="0" applyFont="0" applyFill="0" applyBorder="0" applyAlignment="0" applyProtection="0"/>
    <xf numFmtId="0" fontId="51" fillId="41" borderId="0" applyNumberFormat="0" applyBorder="0" applyAlignment="0" applyProtection="0"/>
    <xf numFmtId="0" fontId="142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51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51" fillId="42" borderId="0" applyNumberFormat="0" applyBorder="0" applyAlignment="0" applyProtection="0"/>
    <xf numFmtId="0" fontId="142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51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51" fillId="56" borderId="0" applyNumberFormat="0" applyBorder="0" applyAlignment="0" applyProtection="0"/>
    <xf numFmtId="0" fontId="142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51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51" fillId="40" borderId="0" applyNumberFormat="0" applyBorder="0" applyAlignment="0" applyProtection="0"/>
    <xf numFmtId="0" fontId="142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51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142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51" fillId="56" borderId="0" applyNumberFormat="0" applyBorder="0" applyAlignment="0" applyProtection="0"/>
    <xf numFmtId="0" fontId="142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51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276" fontId="319" fillId="35" borderId="0" applyNumberFormat="0" applyBorder="0" applyAlignment="0" applyProtection="0">
      <alignment vertical="center"/>
    </xf>
    <xf numFmtId="276" fontId="319" fillId="36" borderId="0" applyNumberFormat="0" applyBorder="0" applyAlignment="0" applyProtection="0">
      <alignment vertical="center"/>
    </xf>
    <xf numFmtId="276" fontId="319" fillId="37" borderId="0" applyNumberFormat="0" applyBorder="0" applyAlignment="0" applyProtection="0">
      <alignment vertical="center"/>
    </xf>
    <xf numFmtId="276" fontId="320" fillId="37" borderId="0" applyNumberFormat="0" applyBorder="0" applyAlignment="0" applyProtection="0">
      <alignment vertical="center"/>
    </xf>
    <xf numFmtId="276" fontId="320" fillId="37" borderId="0" applyNumberFormat="0" applyBorder="0" applyAlignment="0" applyProtection="0">
      <alignment vertical="center"/>
    </xf>
    <xf numFmtId="276" fontId="319" fillId="38" borderId="0" applyNumberFormat="0" applyBorder="0" applyAlignment="0" applyProtection="0">
      <alignment vertical="center"/>
    </xf>
    <xf numFmtId="276" fontId="319" fillId="39" borderId="0" applyNumberFormat="0" applyBorder="0" applyAlignment="0" applyProtection="0">
      <alignment vertical="center"/>
    </xf>
    <xf numFmtId="276" fontId="319" fillId="40" borderId="0" applyNumberFormat="0" applyBorder="0" applyAlignment="0" applyProtection="0">
      <alignment vertical="center"/>
    </xf>
    <xf numFmtId="276" fontId="320" fillId="40" borderId="0" applyNumberFormat="0" applyBorder="0" applyAlignment="0" applyProtection="0">
      <alignment vertical="center"/>
    </xf>
    <xf numFmtId="276" fontId="320" fillId="40" borderId="0" applyNumberFormat="0" applyBorder="0" applyAlignment="0" applyProtection="0">
      <alignment vertical="center"/>
    </xf>
    <xf numFmtId="8" fontId="241" fillId="0" borderId="0" applyFont="0" applyFill="0" applyBorder="0" applyAlignment="0" applyProtection="0"/>
    <xf numFmtId="42" fontId="241" fillId="0" borderId="0" applyFont="0" applyFill="0" applyBorder="0" applyAlignment="0" applyProtection="0"/>
    <xf numFmtId="0" fontId="51" fillId="39" borderId="0" applyNumberFormat="0" applyBorder="0" applyAlignment="0" applyProtection="0"/>
    <xf numFmtId="0" fontId="142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1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142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51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51" fillId="55" borderId="0" applyNumberFormat="0" applyBorder="0" applyAlignment="0" applyProtection="0"/>
    <xf numFmtId="0" fontId="142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51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51" fillId="36" borderId="0" applyNumberFormat="0" applyBorder="0" applyAlignment="0" applyProtection="0"/>
    <xf numFmtId="0" fontId="142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51" fillId="39" borderId="0" applyNumberFormat="0" applyBorder="0" applyAlignment="0" applyProtection="0"/>
    <xf numFmtId="0" fontId="142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51" fillId="56" borderId="0" applyNumberFormat="0" applyBorder="0" applyAlignment="0" applyProtection="0"/>
    <xf numFmtId="0" fontId="142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51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276" fontId="319" fillId="41" borderId="0" applyNumberFormat="0" applyBorder="0" applyAlignment="0" applyProtection="0">
      <alignment vertical="center"/>
    </xf>
    <xf numFmtId="276" fontId="320" fillId="41" borderId="0" applyNumberFormat="0" applyBorder="0" applyAlignment="0" applyProtection="0">
      <alignment vertical="center"/>
    </xf>
    <xf numFmtId="276" fontId="320" fillId="41" borderId="0" applyNumberFormat="0" applyBorder="0" applyAlignment="0" applyProtection="0">
      <alignment vertical="center"/>
    </xf>
    <xf numFmtId="276" fontId="319" fillId="42" borderId="0" applyNumberFormat="0" applyBorder="0" applyAlignment="0" applyProtection="0">
      <alignment vertical="center"/>
    </xf>
    <xf numFmtId="276" fontId="319" fillId="43" borderId="0" applyNumberFormat="0" applyBorder="0" applyAlignment="0" applyProtection="0">
      <alignment vertical="center"/>
    </xf>
    <xf numFmtId="276" fontId="319" fillId="38" borderId="0" applyNumberFormat="0" applyBorder="0" applyAlignment="0" applyProtection="0">
      <alignment vertical="center"/>
    </xf>
    <xf numFmtId="276" fontId="319" fillId="41" borderId="0" applyNumberFormat="0" applyBorder="0" applyAlignment="0" applyProtection="0">
      <alignment vertical="center"/>
    </xf>
    <xf numFmtId="276" fontId="319" fillId="44" borderId="0" applyNumberFormat="0" applyBorder="0" applyAlignment="0" applyProtection="0">
      <alignment vertical="center"/>
    </xf>
    <xf numFmtId="0" fontId="277" fillId="45" borderId="0" applyNumberFormat="0" applyBorder="0" applyAlignment="0" applyProtection="0"/>
    <xf numFmtId="276" fontId="321" fillId="89" borderId="0" applyNumberFormat="0" applyBorder="0" applyAlignment="0" applyProtection="0"/>
    <xf numFmtId="0" fontId="79" fillId="14" borderId="0" applyNumberFormat="0" applyBorder="0" applyAlignment="0" applyProtection="0"/>
    <xf numFmtId="0" fontId="136" fillId="45" borderId="0" applyNumberFormat="0" applyBorder="0" applyAlignment="0" applyProtection="0"/>
    <xf numFmtId="0" fontId="136" fillId="39" borderId="0" applyNumberFormat="0" applyBorder="0" applyAlignment="0" applyProtection="0"/>
    <xf numFmtId="0" fontId="79" fillId="14" borderId="0" applyNumberFormat="0" applyBorder="0" applyAlignment="0" applyProtection="0"/>
    <xf numFmtId="0" fontId="277" fillId="42" borderId="0" applyNumberFormat="0" applyBorder="0" applyAlignment="0" applyProtection="0"/>
    <xf numFmtId="276" fontId="321" fillId="42" borderId="0" applyNumberFormat="0" applyBorder="0" applyAlignment="0" applyProtection="0"/>
    <xf numFmtId="0" fontId="79" fillId="18" borderId="0" applyNumberFormat="0" applyBorder="0" applyAlignment="0" applyProtection="0"/>
    <xf numFmtId="0" fontId="136" fillId="42" borderId="0" applyNumberFormat="0" applyBorder="0" applyAlignment="0" applyProtection="0"/>
    <xf numFmtId="0" fontId="136" fillId="52" borderId="0" applyNumberFormat="0" applyBorder="0" applyAlignment="0" applyProtection="0"/>
    <xf numFmtId="0" fontId="79" fillId="18" borderId="0" applyNumberFormat="0" applyBorder="0" applyAlignment="0" applyProtection="0"/>
    <xf numFmtId="0" fontId="277" fillId="43" borderId="0" applyNumberFormat="0" applyBorder="0" applyAlignment="0" applyProtection="0"/>
    <xf numFmtId="276" fontId="321" fillId="55" borderId="0" applyNumberFormat="0" applyBorder="0" applyAlignment="0" applyProtection="0"/>
    <xf numFmtId="0" fontId="79" fillId="22" borderId="0" applyNumberFormat="0" applyBorder="0" applyAlignment="0" applyProtection="0"/>
    <xf numFmtId="0" fontId="136" fillId="43" borderId="0" applyNumberFormat="0" applyBorder="0" applyAlignment="0" applyProtection="0"/>
    <xf numFmtId="0" fontId="136" fillId="44" borderId="0" applyNumberFormat="0" applyBorder="0" applyAlignment="0" applyProtection="0"/>
    <xf numFmtId="0" fontId="79" fillId="22" borderId="0" applyNumberFormat="0" applyBorder="0" applyAlignment="0" applyProtection="0"/>
    <xf numFmtId="0" fontId="277" fillId="46" borderId="0" applyNumberFormat="0" applyBorder="0" applyAlignment="0" applyProtection="0"/>
    <xf numFmtId="276" fontId="321" fillId="53" borderId="0" applyNumberFormat="0" applyBorder="0" applyAlignment="0" applyProtection="0"/>
    <xf numFmtId="0" fontId="79" fillId="26" borderId="0" applyNumberFormat="0" applyBorder="0" applyAlignment="0" applyProtection="0"/>
    <xf numFmtId="0" fontId="136" fillId="46" borderId="0" applyNumberFormat="0" applyBorder="0" applyAlignment="0" applyProtection="0"/>
    <xf numFmtId="0" fontId="136" fillId="36" borderId="0" applyNumberFormat="0" applyBorder="0" applyAlignment="0" applyProtection="0"/>
    <xf numFmtId="0" fontId="79" fillId="26" borderId="0" applyNumberFormat="0" applyBorder="0" applyAlignment="0" applyProtection="0"/>
    <xf numFmtId="0" fontId="277" fillId="47" borderId="0" applyNumberFormat="0" applyBorder="0" applyAlignment="0" applyProtection="0"/>
    <xf numFmtId="276" fontId="321" fillId="89" borderId="0" applyNumberFormat="0" applyBorder="0" applyAlignment="0" applyProtection="0"/>
    <xf numFmtId="0" fontId="79" fillId="30" borderId="0" applyNumberFormat="0" applyBorder="0" applyAlignment="0" applyProtection="0"/>
    <xf numFmtId="0" fontId="136" fillId="47" borderId="0" applyNumberFormat="0" applyBorder="0" applyAlignment="0" applyProtection="0"/>
    <xf numFmtId="0" fontId="136" fillId="39" borderId="0" applyNumberFormat="0" applyBorder="0" applyAlignment="0" applyProtection="0"/>
    <xf numFmtId="0" fontId="79" fillId="30" borderId="0" applyNumberFormat="0" applyBorder="0" applyAlignment="0" applyProtection="0"/>
    <xf numFmtId="0" fontId="277" fillId="48" borderId="0" applyNumberFormat="0" applyBorder="0" applyAlignment="0" applyProtection="0"/>
    <xf numFmtId="276" fontId="321" fillId="42" borderId="0" applyNumberFormat="0" applyBorder="0" applyAlignment="0" applyProtection="0"/>
    <xf numFmtId="0" fontId="79" fillId="34" borderId="0" applyNumberFormat="0" applyBorder="0" applyAlignment="0" applyProtection="0"/>
    <xf numFmtId="0" fontId="136" fillId="48" borderId="0" applyNumberFormat="0" applyBorder="0" applyAlignment="0" applyProtection="0"/>
    <xf numFmtId="0" fontId="136" fillId="42" borderId="0" applyNumberFormat="0" applyBorder="0" applyAlignment="0" applyProtection="0"/>
    <xf numFmtId="0" fontId="79" fillId="34" borderId="0" applyNumberFormat="0" applyBorder="0" applyAlignment="0" applyProtection="0"/>
    <xf numFmtId="276" fontId="322" fillId="45" borderId="0" applyNumberFormat="0" applyBorder="0" applyAlignment="0" applyProtection="0">
      <alignment vertical="center"/>
    </xf>
    <xf numFmtId="276" fontId="322" fillId="42" borderId="0" applyNumberFormat="0" applyBorder="0" applyAlignment="0" applyProtection="0">
      <alignment vertical="center"/>
    </xf>
    <xf numFmtId="276" fontId="322" fillId="43" borderId="0" applyNumberFormat="0" applyBorder="0" applyAlignment="0" applyProtection="0">
      <alignment vertical="center"/>
    </xf>
    <xf numFmtId="276" fontId="322" fillId="46" borderId="0" applyNumberFormat="0" applyBorder="0" applyAlignment="0" applyProtection="0">
      <alignment vertical="center"/>
    </xf>
    <xf numFmtId="276" fontId="322" fillId="47" borderId="0" applyNumberFormat="0" applyBorder="0" applyAlignment="0" applyProtection="0">
      <alignment vertical="center"/>
    </xf>
    <xf numFmtId="276" fontId="322" fillId="48" borderId="0" applyNumberFormat="0" applyBorder="0" applyAlignment="0" applyProtection="0">
      <alignment vertical="center"/>
    </xf>
    <xf numFmtId="276" fontId="33" fillId="0" borderId="0"/>
    <xf numFmtId="276" fontId="323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4" fillId="0" borderId="0" applyFont="0" applyFill="0" applyBorder="0" applyAlignment="0" applyProtection="0"/>
    <xf numFmtId="276" fontId="324" fillId="0" borderId="0" applyFont="0" applyFill="0" applyBorder="0" applyAlignment="0" applyProtection="0"/>
    <xf numFmtId="280" fontId="325" fillId="0" borderId="0" applyFont="0" applyFill="0" applyBorder="0" applyAlignment="0" applyProtection="0"/>
    <xf numFmtId="224" fontId="325" fillId="0" borderId="0" applyFont="0" applyFill="0" applyBorder="0" applyAlignment="0" applyProtection="0"/>
    <xf numFmtId="0" fontId="277" fillId="49" borderId="0" applyNumberFormat="0" applyBorder="0" applyAlignment="0" applyProtection="0"/>
    <xf numFmtId="276" fontId="321" fillId="89" borderId="0" applyNumberFormat="0" applyBorder="0" applyAlignment="0" applyProtection="0"/>
    <xf numFmtId="0" fontId="79" fillId="11" borderId="0" applyNumberFormat="0" applyBorder="0" applyAlignment="0" applyProtection="0"/>
    <xf numFmtId="0" fontId="136" fillId="49" borderId="0" applyNumberFormat="0" applyBorder="0" applyAlignment="0" applyProtection="0"/>
    <xf numFmtId="0" fontId="136" fillId="90" borderId="0" applyNumberFormat="0" applyBorder="0" applyAlignment="0" applyProtection="0"/>
    <xf numFmtId="0" fontId="277" fillId="50" borderId="0" applyNumberFormat="0" applyBorder="0" applyAlignment="0" applyProtection="0"/>
    <xf numFmtId="276" fontId="321" fillId="50" borderId="0" applyNumberFormat="0" applyBorder="0" applyAlignment="0" applyProtection="0"/>
    <xf numFmtId="0" fontId="79" fillId="15" borderId="0" applyNumberFormat="0" applyBorder="0" applyAlignment="0" applyProtection="0"/>
    <xf numFmtId="0" fontId="136" fillId="50" borderId="0" applyNumberFormat="0" applyBorder="0" applyAlignment="0" applyProtection="0"/>
    <xf numFmtId="0" fontId="136" fillId="52" borderId="0" applyNumberFormat="0" applyBorder="0" applyAlignment="0" applyProtection="0"/>
    <xf numFmtId="0" fontId="277" fillId="51" borderId="0" applyNumberFormat="0" applyBorder="0" applyAlignment="0" applyProtection="0"/>
    <xf numFmtId="276" fontId="321" fillId="90" borderId="0" applyNumberFormat="0" applyBorder="0" applyAlignment="0" applyProtection="0"/>
    <xf numFmtId="0" fontId="79" fillId="19" borderId="0" applyNumberFormat="0" applyBorder="0" applyAlignment="0" applyProtection="0"/>
    <xf numFmtId="0" fontId="136" fillId="51" borderId="0" applyNumberFormat="0" applyBorder="0" applyAlignment="0" applyProtection="0"/>
    <xf numFmtId="0" fontId="136" fillId="44" borderId="0" applyNumberFormat="0" applyBorder="0" applyAlignment="0" applyProtection="0"/>
    <xf numFmtId="0" fontId="277" fillId="46" borderId="0" applyNumberFormat="0" applyBorder="0" applyAlignment="0" applyProtection="0"/>
    <xf numFmtId="276" fontId="321" fillId="52" borderId="0" applyNumberFormat="0" applyBorder="0" applyAlignment="0" applyProtection="0"/>
    <xf numFmtId="0" fontId="79" fillId="23" borderId="0" applyNumberFormat="0" applyBorder="0" applyAlignment="0" applyProtection="0"/>
    <xf numFmtId="0" fontId="136" fillId="46" borderId="0" applyNumberFormat="0" applyBorder="0" applyAlignment="0" applyProtection="0"/>
    <xf numFmtId="0" fontId="136" fillId="91" borderId="0" applyNumberFormat="0" applyBorder="0" applyAlignment="0" applyProtection="0"/>
    <xf numFmtId="0" fontId="277" fillId="47" borderId="0" applyNumberFormat="0" applyBorder="0" applyAlignment="0" applyProtection="0"/>
    <xf numFmtId="276" fontId="321" fillId="89" borderId="0" applyNumberFormat="0" applyBorder="0" applyAlignment="0" applyProtection="0"/>
    <xf numFmtId="0" fontId="79" fillId="27" borderId="0" applyNumberFormat="0" applyBorder="0" applyAlignment="0" applyProtection="0"/>
    <xf numFmtId="0" fontId="136" fillId="47" borderId="0" applyNumberFormat="0" applyBorder="0" applyAlignment="0" applyProtection="0"/>
    <xf numFmtId="0" fontId="277" fillId="52" borderId="0" applyNumberFormat="0" applyBorder="0" applyAlignment="0" applyProtection="0"/>
    <xf numFmtId="276" fontId="321" fillId="48" borderId="0" applyNumberFormat="0" applyBorder="0" applyAlignment="0" applyProtection="0"/>
    <xf numFmtId="0" fontId="79" fillId="31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276" fontId="241" fillId="0" borderId="0" applyFont="0" applyFill="0" applyBorder="0" applyAlignment="0" applyProtection="0"/>
    <xf numFmtId="287" fontId="318" fillId="0" borderId="0" applyFont="0" applyFill="0" applyBorder="0" applyAlignment="0" applyProtection="0"/>
    <xf numFmtId="278" fontId="317" fillId="0" borderId="0" applyFont="0" applyFill="0" applyBorder="0" applyAlignment="0" applyProtection="0"/>
    <xf numFmtId="276" fontId="318" fillId="0" borderId="0" applyFont="0" applyFill="0" applyBorder="0" applyAlignment="0" applyProtection="0"/>
    <xf numFmtId="278" fontId="317" fillId="0" borderId="0" applyFont="0" applyFill="0" applyBorder="0" applyAlignment="0" applyProtection="0"/>
    <xf numFmtId="287" fontId="318" fillId="0" borderId="0" applyFont="0" applyFill="0" applyBorder="0" applyAlignment="0" applyProtection="0"/>
    <xf numFmtId="276" fontId="317" fillId="0" borderId="0" applyFont="0" applyFill="0" applyBorder="0" applyAlignment="0" applyProtection="0"/>
    <xf numFmtId="278" fontId="318" fillId="0" borderId="0" applyFont="0" applyFill="0" applyBorder="0" applyAlignment="0" applyProtection="0"/>
    <xf numFmtId="276" fontId="317" fillId="0" borderId="0" applyFont="0" applyFill="0" applyBorder="0" applyAlignment="0" applyProtection="0"/>
    <xf numFmtId="44" fontId="318" fillId="0" borderId="0" applyFont="0" applyFill="0" applyBorder="0" applyAlignment="0" applyProtection="0"/>
    <xf numFmtId="279" fontId="326" fillId="0" borderId="0" applyFont="0" applyFill="0" applyBorder="0" applyAlignment="0" applyProtection="0"/>
    <xf numFmtId="277" fontId="317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7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17" fillId="0" borderId="0" applyFont="0" applyFill="0" applyBorder="0" applyAlignment="0" applyProtection="0"/>
    <xf numFmtId="276" fontId="328" fillId="0" borderId="0" applyFont="0" applyFill="0" applyBorder="0" applyAlignment="0" applyProtection="0"/>
    <xf numFmtId="278" fontId="325" fillId="0" borderId="0" applyFont="0" applyFill="0" applyBorder="0" applyAlignment="0" applyProtection="0"/>
    <xf numFmtId="276" fontId="325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4" fillId="0" borderId="0" applyFont="0" applyFill="0" applyBorder="0" applyAlignment="0" applyProtection="0"/>
    <xf numFmtId="276" fontId="324" fillId="0" borderId="0" applyFont="0" applyFill="0" applyBorder="0" applyAlignment="0" applyProtection="0"/>
    <xf numFmtId="276" fontId="128" fillId="0" borderId="0"/>
    <xf numFmtId="276" fontId="317" fillId="0" borderId="0" applyFont="0" applyFill="0" applyBorder="0" applyAlignment="0" applyProtection="0"/>
    <xf numFmtId="164" fontId="318" fillId="0" borderId="0" applyFont="0" applyFill="0" applyBorder="0" applyAlignment="0" applyProtection="0"/>
    <xf numFmtId="276" fontId="241" fillId="0" borderId="0" applyFont="0" applyFill="0" applyBorder="0" applyAlignment="0" applyProtection="0"/>
    <xf numFmtId="165" fontId="318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0" fontId="278" fillId="36" borderId="0" applyNumberFormat="0" applyBorder="0" applyAlignment="0" applyProtection="0"/>
    <xf numFmtId="276" fontId="329" fillId="36" borderId="0" applyNumberFormat="0" applyBorder="0" applyAlignment="0" applyProtection="0"/>
    <xf numFmtId="0" fontId="70" fillId="6" borderId="0" applyNumberFormat="0" applyBorder="0" applyAlignment="0" applyProtection="0"/>
    <xf numFmtId="0" fontId="138" fillId="36" borderId="0" applyNumberFormat="0" applyBorder="0" applyAlignment="0" applyProtection="0"/>
    <xf numFmtId="0" fontId="138" fillId="38" borderId="0" applyNumberFormat="0" applyBorder="0" applyAlignment="0" applyProtection="0"/>
    <xf numFmtId="276" fontId="330" fillId="0" borderId="0" applyNumberFormat="0" applyFill="0" applyBorder="0" applyAlignment="0" applyProtection="0"/>
    <xf numFmtId="49" fontId="331" fillId="0" borderId="0" applyFont="0" applyFill="0" applyBorder="0" applyAlignment="0" applyProtection="0">
      <alignment horizontal="left"/>
    </xf>
    <xf numFmtId="0" fontId="331" fillId="0" borderId="0" applyFont="0" applyFill="0" applyBorder="0" applyAlignment="0" applyProtection="0">
      <alignment horizontal="left"/>
    </xf>
    <xf numFmtId="288" fontId="332" fillId="0" borderId="0" applyAlignment="0" applyProtection="0"/>
    <xf numFmtId="169" fontId="131" fillId="0" borderId="0" applyFill="0" applyBorder="0" applyAlignment="0" applyProtection="0"/>
    <xf numFmtId="49" fontId="131" fillId="0" borderId="0" applyNumberFormat="0" applyAlignment="0" applyProtection="0">
      <alignment horizontal="left"/>
    </xf>
    <xf numFmtId="0" fontId="131" fillId="0" borderId="0" applyNumberFormat="0" applyAlignment="0" applyProtection="0">
      <alignment horizontal="left"/>
    </xf>
    <xf numFmtId="49" fontId="333" fillId="0" borderId="72" applyNumberFormat="0" applyAlignment="0" applyProtection="0">
      <alignment horizontal="left" wrapText="1"/>
    </xf>
    <xf numFmtId="49" fontId="333" fillId="0" borderId="72" applyNumberFormat="0" applyAlignment="0" applyProtection="0">
      <alignment horizontal="left" wrapText="1"/>
    </xf>
    <xf numFmtId="0" fontId="333" fillId="0" borderId="72" applyNumberFormat="0" applyAlignment="0" applyProtection="0">
      <alignment horizontal="left" wrapText="1"/>
    </xf>
    <xf numFmtId="0" fontId="333" fillId="0" borderId="72" applyNumberFormat="0" applyAlignment="0" applyProtection="0">
      <alignment horizontal="left" wrapText="1"/>
    </xf>
    <xf numFmtId="49" fontId="333" fillId="0" borderId="0" applyNumberFormat="0" applyAlignment="0" applyProtection="0">
      <alignment horizontal="left" wrapText="1"/>
    </xf>
    <xf numFmtId="0" fontId="333" fillId="0" borderId="0" applyNumberFormat="0" applyAlignment="0" applyProtection="0">
      <alignment horizontal="left" wrapText="1"/>
    </xf>
    <xf numFmtId="49" fontId="334" fillId="0" borderId="0" applyAlignment="0" applyProtection="0">
      <alignment horizontal="left"/>
    </xf>
    <xf numFmtId="0" fontId="334" fillId="0" borderId="0" applyAlignment="0" applyProtection="0">
      <alignment horizontal="left"/>
    </xf>
    <xf numFmtId="289" fontId="241" fillId="0" borderId="0" applyFont="0" applyFill="0" applyBorder="0" applyAlignment="0" applyProtection="0"/>
    <xf numFmtId="276" fontId="325" fillId="0" borderId="0"/>
    <xf numFmtId="276" fontId="323" fillId="0" borderId="0"/>
    <xf numFmtId="276" fontId="324" fillId="0" borderId="0">
      <alignment vertical="center"/>
    </xf>
    <xf numFmtId="276" fontId="335" fillId="0" borderId="0"/>
    <xf numFmtId="276" fontId="335" fillId="0" borderId="0"/>
    <xf numFmtId="276" fontId="336" fillId="0" borderId="0"/>
    <xf numFmtId="276" fontId="337" fillId="0" borderId="0"/>
    <xf numFmtId="276" fontId="327" fillId="0" borderId="0"/>
    <xf numFmtId="276" fontId="326" fillId="0" borderId="0"/>
    <xf numFmtId="276" fontId="318" fillId="0" borderId="0"/>
    <xf numFmtId="276" fontId="317" fillId="0" borderId="0"/>
    <xf numFmtId="276" fontId="318" fillId="0" borderId="0"/>
    <xf numFmtId="276" fontId="338" fillId="0" borderId="0"/>
    <xf numFmtId="276" fontId="318" fillId="0" borderId="0"/>
    <xf numFmtId="276" fontId="335" fillId="0" borderId="0"/>
    <xf numFmtId="276" fontId="318" fillId="0" borderId="0"/>
    <xf numFmtId="276" fontId="317" fillId="0" borderId="0"/>
    <xf numFmtId="276" fontId="318" fillId="0" borderId="0"/>
    <xf numFmtId="276" fontId="339" fillId="0" borderId="0"/>
    <xf numFmtId="276" fontId="318" fillId="0" borderId="0"/>
    <xf numFmtId="276" fontId="317" fillId="0" borderId="0"/>
    <xf numFmtId="276" fontId="33" fillId="0" borderId="0"/>
    <xf numFmtId="276" fontId="33" fillId="0" borderId="0"/>
    <xf numFmtId="276" fontId="327" fillId="0" borderId="0"/>
    <xf numFmtId="276" fontId="340" fillId="0" borderId="0"/>
    <xf numFmtId="276" fontId="341" fillId="0" borderId="0"/>
    <xf numFmtId="276" fontId="340" fillId="0" borderId="0"/>
    <xf numFmtId="276" fontId="341" fillId="0" borderId="0"/>
    <xf numFmtId="276" fontId="317" fillId="0" borderId="0" applyBorder="0"/>
    <xf numFmtId="290" fontId="33" fillId="0" borderId="0" applyFill="0" applyBorder="0" applyAlignment="0"/>
    <xf numFmtId="291" fontId="33" fillId="0" borderId="0" applyFill="0" applyBorder="0" applyAlignment="0"/>
    <xf numFmtId="245" fontId="33" fillId="0" borderId="0" applyFill="0" applyBorder="0" applyAlignment="0"/>
    <xf numFmtId="243" fontId="33" fillId="0" borderId="0" applyFill="0" applyBorder="0" applyAlignment="0"/>
    <xf numFmtId="246" fontId="33" fillId="0" borderId="0" applyFill="0" applyBorder="0" applyAlignment="0"/>
    <xf numFmtId="290" fontId="33" fillId="0" borderId="0" applyFill="0" applyBorder="0" applyAlignment="0"/>
    <xf numFmtId="244" fontId="33" fillId="0" borderId="0" applyFill="0" applyBorder="0" applyAlignment="0"/>
    <xf numFmtId="291" fontId="33" fillId="0" borderId="0" applyFill="0" applyBorder="0" applyAlignment="0"/>
    <xf numFmtId="0" fontId="90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0" fillId="53" borderId="22" applyNumberFormat="0" applyAlignment="0" applyProtection="0"/>
    <xf numFmtId="276" fontId="342" fillId="92" borderId="22" applyNumberFormat="0" applyAlignment="0" applyProtection="0"/>
    <xf numFmtId="276" fontId="342" fillId="92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74" fillId="9" borderId="16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343" fillId="92" borderId="22" applyNumberFormat="0" applyAlignment="0" applyProtection="0"/>
    <xf numFmtId="0" fontId="343" fillId="92" borderId="22" applyNumberFormat="0" applyAlignment="0" applyProtection="0"/>
    <xf numFmtId="0" fontId="343" fillId="92" borderId="22" applyNumberFormat="0" applyAlignment="0" applyProtection="0"/>
    <xf numFmtId="0" fontId="343" fillId="92" borderId="22" applyNumberFormat="0" applyAlignment="0" applyProtection="0"/>
    <xf numFmtId="276" fontId="344" fillId="0" borderId="0"/>
    <xf numFmtId="276" fontId="295" fillId="0" borderId="0" applyFill="0" applyBorder="0" applyProtection="0">
      <alignment horizontal="center"/>
      <protection locked="0"/>
    </xf>
    <xf numFmtId="0" fontId="280" fillId="54" borderId="67" applyNumberFormat="0" applyAlignment="0" applyProtection="0"/>
    <xf numFmtId="276" fontId="345" fillId="93" borderId="73" applyNumberFormat="0" applyAlignment="0" applyProtection="0"/>
    <xf numFmtId="0" fontId="76" fillId="10" borderId="19" applyNumberFormat="0" applyAlignment="0" applyProtection="0"/>
    <xf numFmtId="0" fontId="109" fillId="54" borderId="67" applyNumberFormat="0" applyAlignment="0" applyProtection="0"/>
    <xf numFmtId="9" fontId="325" fillId="0" borderId="0" applyFont="0" applyFill="0" applyBorder="0" applyAlignment="0" applyProtection="0"/>
    <xf numFmtId="7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64" fontId="118" fillId="0" borderId="0" applyFont="0" applyFill="0" applyBorder="0" applyAlignment="0" applyProtection="0"/>
    <xf numFmtId="41" fontId="346" fillId="0" borderId="0" applyFont="0" applyFill="0" applyBorder="0" applyAlignment="0" applyProtection="0"/>
    <xf numFmtId="164" fontId="45" fillId="0" borderId="0" applyFont="0" applyFill="0" applyBorder="0" applyAlignment="0" applyProtection="0"/>
    <xf numFmtId="290" fontId="33" fillId="0" borderId="0" applyFont="0" applyFill="0" applyBorder="0" applyAlignment="0" applyProtection="0"/>
    <xf numFmtId="293" fontId="347" fillId="0" borderId="0" applyFont="0" applyFill="0" applyBorder="0" applyAlignment="0" applyProtection="0"/>
    <xf numFmtId="294" fontId="348" fillId="0" borderId="0" applyFont="0" applyFill="0" applyBorder="0" applyAlignment="0" applyProtection="0"/>
    <xf numFmtId="295" fontId="34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1" fontId="349" fillId="0" borderId="0" applyFont="0" applyFill="0" applyBorder="0" applyAlignment="0" applyProtection="0"/>
    <xf numFmtId="0" fontId="11" fillId="0" borderId="0" applyFont="0" applyFill="0" applyBorder="0" applyAlignment="0" applyProtection="0"/>
    <xf numFmtId="41" fontId="3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" fillId="0" borderId="0" applyFont="0" applyFill="0" applyBorder="0" applyAlignment="0" applyProtection="0"/>
    <xf numFmtId="41" fontId="3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8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8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8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276" fontId="59" fillId="0" borderId="0"/>
    <xf numFmtId="299" fontId="59" fillId="0" borderId="0"/>
    <xf numFmtId="43" fontId="142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118" fillId="0" borderId="0" applyFont="0" applyFill="0" applyBorder="0" applyAlignment="0" applyProtection="0"/>
    <xf numFmtId="4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50" fillId="0" borderId="0" applyFont="0" applyFill="0" applyBorder="0" applyAlignment="0" applyProtection="0"/>
    <xf numFmtId="298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6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299" fontId="124" fillId="0" borderId="0" applyFont="0" applyFill="0" applyBorder="0" applyAlignment="0" applyProtection="0"/>
    <xf numFmtId="4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51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301" fontId="59" fillId="0" borderId="0" applyFont="0" applyFill="0" applyBorder="0" applyAlignment="0" applyProtection="0"/>
    <xf numFmtId="199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167" fontId="103" fillId="0" borderId="0" applyFont="0" applyFill="0" applyBorder="0" applyAlignment="0" applyProtection="0">
      <alignment vertical="top"/>
    </xf>
    <xf numFmtId="167" fontId="103" fillId="0" borderId="0" applyFont="0" applyFill="0" applyBorder="0" applyAlignment="0" applyProtection="0">
      <alignment vertical="top"/>
    </xf>
    <xf numFmtId="167" fontId="103" fillId="0" borderId="0" applyFont="0" applyFill="0" applyBorder="0" applyAlignment="0" applyProtection="0">
      <alignment vertical="top"/>
    </xf>
    <xf numFmtId="167" fontId="103" fillId="0" borderId="0" applyFont="0" applyFill="0" applyBorder="0" applyAlignment="0" applyProtection="0">
      <alignment vertical="top"/>
    </xf>
    <xf numFmtId="0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180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292" fontId="103" fillId="0" borderId="0" applyFont="0" applyFill="0" applyBorder="0" applyAlignment="0" applyProtection="0">
      <alignment vertical="top"/>
    </xf>
    <xf numFmtId="170" fontId="59" fillId="0" borderId="0" applyFont="0" applyFill="0" applyBorder="0" applyAlignment="0" applyProtection="0"/>
    <xf numFmtId="299" fontId="116" fillId="0" borderId="0" applyFont="0" applyFill="0" applyBorder="0" applyAlignment="0" applyProtection="0"/>
    <xf numFmtId="30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2" fontId="103" fillId="0" borderId="0" applyFont="0" applyFill="0" applyBorder="0" applyAlignment="0" applyProtection="0"/>
    <xf numFmtId="172" fontId="103" fillId="0" borderId="0" applyFont="0" applyFill="0" applyBorder="0" applyAlignment="0" applyProtection="0"/>
    <xf numFmtId="172" fontId="103" fillId="0" borderId="0" applyFont="0" applyFill="0" applyBorder="0" applyAlignment="0" applyProtection="0"/>
    <xf numFmtId="191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92" fillId="0" borderId="0" applyFont="0" applyFill="0" applyBorder="0" applyAlignment="0" applyProtection="0"/>
    <xf numFmtId="42" fontId="11" fillId="0" borderId="0" applyFont="0" applyFill="0" applyBorder="0" applyAlignment="0" applyProtection="0"/>
    <xf numFmtId="30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22" fillId="0" borderId="0" applyFont="0" applyFill="0" applyBorder="0" applyAlignment="0" applyProtection="0"/>
    <xf numFmtId="167" fontId="122" fillId="0" borderId="0" applyFont="0" applyFill="0" applyBorder="0" applyAlignment="0" applyProtection="0"/>
    <xf numFmtId="304" fontId="1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118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92" fillId="0" borderId="0" applyFont="0" applyFill="0" applyBorder="0" applyAlignment="0" applyProtection="0"/>
    <xf numFmtId="304" fontId="103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7" fontId="35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5" fontId="13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1" fontId="349" fillId="0" borderId="0" applyFont="0" applyFill="0" applyBorder="0" applyAlignment="0" applyProtection="0"/>
    <xf numFmtId="276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302" fontId="59" fillId="0" borderId="0"/>
    <xf numFmtId="299" fontId="59" fillId="0" borderId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2" fontId="353" fillId="0" borderId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302" fontId="30" fillId="0" borderId="0" applyFont="0" applyFill="0" applyBorder="0" applyAlignment="0" applyProtection="0"/>
    <xf numFmtId="306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18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53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7" fontId="59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6" fontId="59" fillId="0" borderId="0" applyFont="0" applyFill="0" applyBorder="0" applyAlignment="0" applyProtection="0"/>
    <xf numFmtId="233" fontId="35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5" fontId="3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14" fontId="134" fillId="0" borderId="0" applyFont="0" applyFill="0" applyBorder="0" applyAlignment="0" applyProtection="0">
      <alignment vertical="top"/>
    </xf>
    <xf numFmtId="16" fontId="134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6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54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0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34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24" fillId="0" borderId="0" applyFont="0" applyFill="0" applyBorder="0" applyAlignment="0" applyProtection="0"/>
    <xf numFmtId="43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303" fontId="5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286" fontId="353" fillId="0" borderId="0" applyFont="0" applyFill="0" applyBorder="0" applyAlignment="0" applyProtection="0"/>
    <xf numFmtId="43" fontId="45" fillId="0" borderId="0" applyFont="0" applyFill="0" applyBorder="0" applyAlignment="0" applyProtection="0"/>
    <xf numFmtId="286" fontId="35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5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298" fontId="353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53" fillId="0" borderId="0" applyFont="0" applyFill="0" applyBorder="0" applyAlignment="0" applyProtection="0"/>
    <xf numFmtId="167" fontId="33" fillId="0" borderId="0" applyFont="0" applyFill="0" applyBorder="0" applyAlignment="0" applyProtection="0"/>
    <xf numFmtId="6" fontId="103" fillId="0" borderId="0" applyFont="0" applyFill="0" applyBorder="0" applyAlignment="0" applyProtection="0">
      <alignment vertical="top"/>
    </xf>
    <xf numFmtId="6" fontId="103" fillId="0" borderId="0" applyFont="0" applyFill="0" applyBorder="0" applyAlignment="0" applyProtection="0">
      <alignment vertical="top"/>
    </xf>
    <xf numFmtId="42" fontId="103" fillId="0" borderId="0" applyFont="0" applyFill="0" applyBorder="0" applyAlignment="0" applyProtection="0">
      <alignment vertical="top"/>
    </xf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103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299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3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224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>
      <alignment vertical="top"/>
    </xf>
    <xf numFmtId="167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167" fontId="103" fillId="0" borderId="0" applyFont="0" applyFill="0" applyBorder="0" applyAlignment="0" applyProtection="0">
      <alignment vertical="top"/>
    </xf>
    <xf numFmtId="167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1" fontId="349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5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103" fillId="0" borderId="0" applyFont="0" applyFill="0" applyBorder="0" applyAlignment="0" applyProtection="0">
      <alignment vertical="top"/>
    </xf>
    <xf numFmtId="302" fontId="103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355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1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6" fontId="134" fillId="0" borderId="0" applyFont="0" applyFill="0" applyBorder="0" applyAlignment="0" applyProtection="0"/>
    <xf numFmtId="43" fontId="134" fillId="0" borderId="0" applyFont="0" applyFill="0" applyBorder="0" applyAlignment="0" applyProtection="0">
      <alignment vertical="top"/>
    </xf>
    <xf numFmtId="167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23" fillId="0" borderId="0" applyFont="0" applyFill="0" applyBorder="0" applyAlignment="0" applyProtection="0"/>
    <xf numFmtId="41" fontId="3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8" fillId="0" borderId="0" applyFont="0" applyFill="0" applyBorder="0" applyAlignment="0" applyProtection="0"/>
    <xf numFmtId="0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3" fillId="0" borderId="0" applyFont="0" applyFill="0" applyBorder="0" applyAlignment="0" applyProtection="0"/>
    <xf numFmtId="41" fontId="34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142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3" fillId="0" borderId="0" applyFont="0" applyFill="0" applyBorder="0" applyAlignment="0" applyProtection="0"/>
    <xf numFmtId="302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59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30" fillId="0" borderId="0" applyFont="0" applyFill="0" applyBorder="0" applyAlignment="0" applyProtection="0"/>
    <xf numFmtId="224" fontId="33" fillId="0" borderId="0" applyFont="0" applyFill="0" applyBorder="0" applyAlignment="0" applyProtection="0"/>
    <xf numFmtId="3" fontId="356" fillId="0" borderId="0" applyFill="0" applyBorder="0" applyAlignment="0" applyProtection="0"/>
    <xf numFmtId="276" fontId="84" fillId="0" borderId="0" applyFill="0" applyBorder="0" applyAlignment="0" applyProtection="0">
      <protection locked="0"/>
    </xf>
    <xf numFmtId="276" fontId="192" fillId="0" borderId="0" applyNumberFormat="0" applyAlignment="0">
      <alignment horizontal="left"/>
    </xf>
    <xf numFmtId="276" fontId="131" fillId="0" borderId="0" applyFont="0" applyFill="0" applyBorder="0" applyAlignment="0" applyProtection="0"/>
    <xf numFmtId="291" fontId="33" fillId="0" borderId="0" applyFont="0" applyFill="0" applyBorder="0" applyAlignment="0" applyProtection="0"/>
    <xf numFmtId="311" fontId="348" fillId="0" borderId="0" applyFont="0" applyFill="0" applyBorder="0" applyAlignment="0" applyProtection="0"/>
    <xf numFmtId="312" fontId="348" fillId="0" borderId="0" applyFont="0" applyFill="0" applyBorder="0" applyAlignment="0" applyProtection="0"/>
    <xf numFmtId="313" fontId="34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9" fillId="0" borderId="0" applyFont="0" applyFill="0" applyBorder="0" applyAlignment="0" applyProtection="0"/>
    <xf numFmtId="5" fontId="356" fillId="0" borderId="0" applyFill="0" applyBorder="0" applyAlignment="0" applyProtection="0"/>
    <xf numFmtId="276" fontId="307" fillId="0" borderId="0"/>
    <xf numFmtId="276" fontId="357" fillId="0" borderId="74">
      <alignment horizontal="center" vertical="center"/>
    </xf>
    <xf numFmtId="276" fontId="356" fillId="0" borderId="0" applyProtection="0"/>
    <xf numFmtId="16" fontId="134" fillId="0" borderId="0" applyFill="0" applyBorder="0" applyAlignment="0"/>
    <xf numFmtId="314" fontId="358" fillId="0" borderId="0">
      <protection locked="0"/>
    </xf>
    <xf numFmtId="38" fontId="128" fillId="0" borderId="57">
      <alignment vertical="center"/>
    </xf>
    <xf numFmtId="0" fontId="128" fillId="0" borderId="57">
      <alignment vertical="center"/>
    </xf>
    <xf numFmtId="243" fontId="307" fillId="0" borderId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4" fontId="33" fillId="0" borderId="0" applyFill="0" applyBorder="0" applyAlignment="0"/>
    <xf numFmtId="291" fontId="33" fillId="0" borderId="0" applyFill="0" applyBorder="0" applyAlignment="0"/>
    <xf numFmtId="276" fontId="201" fillId="0" borderId="0" applyNumberFormat="0" applyAlignment="0">
      <alignment horizontal="left"/>
    </xf>
    <xf numFmtId="309" fontId="33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276" fontId="35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" fontId="356" fillId="0" borderId="0" applyProtection="0"/>
    <xf numFmtId="0" fontId="282" fillId="37" borderId="0" applyNumberFormat="0" applyBorder="0" applyAlignment="0" applyProtection="0"/>
    <xf numFmtId="276" fontId="360" fillId="37" borderId="0" applyNumberFormat="0" applyBorder="0" applyAlignment="0" applyProtection="0"/>
    <xf numFmtId="0" fontId="69" fillId="5" borderId="0" applyNumberFormat="0" applyBorder="0" applyAlignment="0" applyProtection="0"/>
    <xf numFmtId="0" fontId="146" fillId="37" borderId="0" applyNumberFormat="0" applyBorder="0" applyAlignment="0" applyProtection="0"/>
    <xf numFmtId="0" fontId="146" fillId="39" borderId="0" applyNumberFormat="0" applyBorder="0" applyAlignment="0" applyProtection="0"/>
    <xf numFmtId="38" fontId="131" fillId="3" borderId="0" applyNumberFormat="0" applyBorder="0" applyAlignment="0" applyProtection="0"/>
    <xf numFmtId="0" fontId="131" fillId="3" borderId="0" applyNumberFormat="0" applyBorder="0" applyAlignment="0" applyProtection="0"/>
    <xf numFmtId="276" fontId="361" fillId="0" borderId="0">
      <alignment horizontal="left"/>
    </xf>
    <xf numFmtId="276" fontId="97" fillId="0" borderId="60" applyNumberFormat="0" applyAlignment="0" applyProtection="0">
      <alignment horizontal="left" vertical="center"/>
    </xf>
    <xf numFmtId="276" fontId="97" fillId="0" borderId="5">
      <alignment horizontal="left" vertical="center"/>
    </xf>
    <xf numFmtId="276" fontId="97" fillId="0" borderId="0" applyNumberFormat="0" applyFill="0" applyBorder="0" applyAlignment="0" applyProtection="0"/>
    <xf numFmtId="276" fontId="223" fillId="0" borderId="0" applyNumberFormat="0" applyFill="0" applyBorder="0" applyAlignment="0" applyProtection="0"/>
    <xf numFmtId="0" fontId="283" fillId="0" borderId="24" applyNumberFormat="0" applyFill="0" applyAlignment="0" applyProtection="0"/>
    <xf numFmtId="276" fontId="362" fillId="0" borderId="75" applyNumberFormat="0" applyFill="0" applyAlignment="0" applyProtection="0"/>
    <xf numFmtId="0" fontId="148" fillId="0" borderId="24" applyNumberFormat="0" applyFill="0" applyAlignment="0" applyProtection="0"/>
    <xf numFmtId="0" fontId="66" fillId="0" borderId="13" applyNumberFormat="0" applyFill="0" applyAlignment="0" applyProtection="0"/>
    <xf numFmtId="0" fontId="363" fillId="0" borderId="76" applyNumberFormat="0" applyFill="0" applyAlignment="0" applyProtection="0"/>
    <xf numFmtId="0" fontId="284" fillId="0" borderId="25" applyNumberFormat="0" applyFill="0" applyAlignment="0" applyProtection="0"/>
    <xf numFmtId="276" fontId="364" fillId="0" borderId="25" applyNumberFormat="0" applyFill="0" applyAlignment="0" applyProtection="0"/>
    <xf numFmtId="0" fontId="150" fillId="0" borderId="25" applyNumberFormat="0" applyFill="0" applyAlignment="0" applyProtection="0"/>
    <xf numFmtId="0" fontId="67" fillId="0" borderId="14" applyNumberFormat="0" applyFill="0" applyAlignment="0" applyProtection="0"/>
    <xf numFmtId="0" fontId="365" fillId="0" borderId="77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99" fillId="0" borderId="26" applyNumberFormat="0" applyFill="0" applyAlignment="0" applyProtection="0"/>
    <xf numFmtId="276" fontId="366" fillId="0" borderId="78" applyNumberFormat="0" applyFill="0" applyAlignment="0" applyProtection="0"/>
    <xf numFmtId="276" fontId="366" fillId="0" borderId="78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68" fillId="0" borderId="15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367" fillId="0" borderId="79" applyNumberFormat="0" applyFill="0" applyAlignment="0" applyProtection="0"/>
    <xf numFmtId="0" fontId="367" fillId="0" borderId="79" applyNumberFormat="0" applyFill="0" applyAlignment="0" applyProtection="0"/>
    <xf numFmtId="0" fontId="367" fillId="0" borderId="79" applyNumberFormat="0" applyFill="0" applyAlignment="0" applyProtection="0"/>
    <xf numFmtId="0" fontId="285" fillId="0" borderId="0" applyNumberFormat="0" applyFill="0" applyBorder="0" applyAlignment="0" applyProtection="0"/>
    <xf numFmtId="276" fontId="3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67" fillId="0" borderId="0" applyNumberFormat="0" applyFill="0" applyBorder="0" applyAlignment="0" applyProtection="0"/>
    <xf numFmtId="276" fontId="295" fillId="0" borderId="0" applyFill="0" applyAlignment="0" applyProtection="0">
      <protection locked="0"/>
    </xf>
    <xf numFmtId="276" fontId="295" fillId="0" borderId="3" applyFill="0" applyAlignment="0" applyProtection="0">
      <protection locked="0"/>
    </xf>
    <xf numFmtId="276" fontId="295" fillId="0" borderId="3" applyFill="0" applyAlignment="0" applyProtection="0">
      <protection locked="0"/>
    </xf>
    <xf numFmtId="276" fontId="368" fillId="0" borderId="0"/>
    <xf numFmtId="276" fontId="95" fillId="0" borderId="0" applyProtection="0"/>
    <xf numFmtId="276" fontId="97" fillId="0" borderId="0" applyProtection="0"/>
    <xf numFmtId="276" fontId="33" fillId="0" borderId="0">
      <alignment horizontal="center"/>
    </xf>
    <xf numFmtId="0" fontId="369" fillId="0" borderId="0" applyNumberFormat="0" applyFill="0" applyBorder="0" applyAlignment="0" applyProtection="0"/>
    <xf numFmtId="315" fontId="202" fillId="0" borderId="0" applyNumberFormat="0" applyFill="0" applyBorder="0" applyAlignment="0" applyProtection="0">
      <alignment vertical="top"/>
      <protection locked="0"/>
    </xf>
    <xf numFmtId="276" fontId="241" fillId="0" borderId="0" applyFont="0" applyFill="0" applyBorder="0" applyAlignment="0" applyProtection="0"/>
    <xf numFmtId="10" fontId="131" fillId="3" borderId="56" applyNumberFormat="0" applyBorder="0" applyAlignment="0" applyProtection="0"/>
    <xf numFmtId="0" fontId="100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0" fillId="40" borderId="22" applyNumberFormat="0" applyAlignment="0" applyProtection="0"/>
    <xf numFmtId="276" fontId="370" fillId="55" borderId="22" applyNumberFormat="0" applyAlignment="0" applyProtection="0"/>
    <xf numFmtId="276" fontId="370" fillId="55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72" fillId="8" borderId="16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276" fontId="241" fillId="0" borderId="0" applyFont="0" applyFill="0" applyBorder="0" applyAlignment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4" fontId="33" fillId="0" borderId="0" applyFill="0" applyBorder="0" applyAlignment="0"/>
    <xf numFmtId="291" fontId="33" fillId="0" borderId="0" applyFill="0" applyBorder="0" applyAlignment="0"/>
    <xf numFmtId="0" fontId="287" fillId="0" borderId="27" applyNumberFormat="0" applyFill="0" applyAlignment="0" applyProtection="0"/>
    <xf numFmtId="276" fontId="371" fillId="0" borderId="80" applyNumberFormat="0" applyFill="0" applyAlignment="0" applyProtection="0"/>
    <xf numFmtId="0" fontId="75" fillId="0" borderId="18" applyNumberFormat="0" applyFill="0" applyAlignment="0" applyProtection="0"/>
    <xf numFmtId="0" fontId="156" fillId="0" borderId="27" applyNumberFormat="0" applyFill="0" applyAlignment="0" applyProtection="0"/>
    <xf numFmtId="0" fontId="165" fillId="0" borderId="81" applyNumberFormat="0" applyFill="0" applyAlignment="0" applyProtection="0"/>
    <xf numFmtId="165" fontId="33" fillId="0" borderId="0" applyFont="0" applyFill="0" applyBorder="0" applyAlignment="0" applyProtection="0"/>
    <xf numFmtId="224" fontId="33" fillId="0" borderId="0" applyFont="0" applyFill="0" applyBorder="0" applyAlignment="0" applyProtection="0"/>
    <xf numFmtId="276" fontId="33" fillId="0" borderId="0">
      <alignment horizontal="center"/>
    </xf>
    <xf numFmtId="276" fontId="372" fillId="0" borderId="38"/>
    <xf numFmtId="276" fontId="372" fillId="0" borderId="38"/>
    <xf numFmtId="276" fontId="372" fillId="0" borderId="38"/>
    <xf numFmtId="276" fontId="372" fillId="0" borderId="38"/>
    <xf numFmtId="276" fontId="372" fillId="0" borderId="38"/>
    <xf numFmtId="276" fontId="372" fillId="0" borderId="38"/>
    <xf numFmtId="276" fontId="372" fillId="0" borderId="38"/>
    <xf numFmtId="276" fontId="372" fillId="0" borderId="38"/>
    <xf numFmtId="0" fontId="288" fillId="55" borderId="0" applyNumberFormat="0" applyBorder="0" applyAlignment="0" applyProtection="0"/>
    <xf numFmtId="276" fontId="373" fillId="55" borderId="0" applyNumberFormat="0" applyBorder="0" applyAlignment="0" applyProtection="0"/>
    <xf numFmtId="0" fontId="111" fillId="7" borderId="0" applyNumberFormat="0" applyBorder="0" applyAlignment="0" applyProtection="0"/>
    <xf numFmtId="0" fontId="158" fillId="55" borderId="0" applyNumberFormat="0" applyBorder="0" applyAlignment="0" applyProtection="0"/>
    <xf numFmtId="0" fontId="374" fillId="55" borderId="0" applyNumberFormat="0" applyBorder="0" applyAlignment="0" applyProtection="0"/>
    <xf numFmtId="0" fontId="111" fillId="7" borderId="0" applyNumberFormat="0" applyBorder="0" applyAlignment="0" applyProtection="0"/>
    <xf numFmtId="0" fontId="217" fillId="0" borderId="0"/>
    <xf numFmtId="276" fontId="307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0" fontId="134" fillId="0" borderId="0"/>
    <xf numFmtId="0" fontId="33" fillId="0" borderId="0"/>
    <xf numFmtId="0" fontId="33" fillId="0" borderId="0"/>
    <xf numFmtId="0" fontId="134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0" fontId="59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4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302" fontId="30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45" fillId="0" borderId="0" applyFill="0" applyBorder="0"/>
    <xf numFmtId="302" fontId="30" fillId="0" borderId="0"/>
    <xf numFmtId="299" fontId="30" fillId="0" borderId="0"/>
    <xf numFmtId="0" fontId="33" fillId="0" borderId="0"/>
    <xf numFmtId="302" fontId="30" fillId="0" borderId="0"/>
    <xf numFmtId="0" fontId="33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302" fontId="30" fillId="0" borderId="0"/>
    <xf numFmtId="0" fontId="11" fillId="0" borderId="0"/>
    <xf numFmtId="302" fontId="30" fillId="0" borderId="0"/>
    <xf numFmtId="0" fontId="11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4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34" fillId="0" borderId="0"/>
    <xf numFmtId="302" fontId="30" fillId="0" borderId="0"/>
    <xf numFmtId="302" fontId="30" fillId="0" borderId="0"/>
    <xf numFmtId="302" fontId="30" fillId="0" borderId="0"/>
    <xf numFmtId="0" fontId="1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306" fontId="118" fillId="0" borderId="0"/>
    <xf numFmtId="306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299" fontId="103" fillId="0" borderId="0">
      <alignment vertical="top"/>
    </xf>
    <xf numFmtId="306" fontId="118" fillId="0" borderId="0"/>
    <xf numFmtId="306" fontId="118" fillId="0" borderId="0"/>
    <xf numFmtId="0" fontId="11" fillId="0" borderId="0"/>
    <xf numFmtId="0" fontId="118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4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30" fillId="0" borderId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53" fillId="0" borderId="0"/>
    <xf numFmtId="276" fontId="353" fillId="0" borderId="0"/>
    <xf numFmtId="0" fontId="134" fillId="0" borderId="0"/>
    <xf numFmtId="0" fontId="353" fillId="0" borderId="0"/>
    <xf numFmtId="0" fontId="118" fillId="0" borderId="0"/>
    <xf numFmtId="302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8" fillId="0" borderId="0"/>
    <xf numFmtId="302" fontId="116" fillId="0" borderId="0"/>
    <xf numFmtId="299" fontId="116" fillId="0" borderId="0"/>
    <xf numFmtId="0" fontId="350" fillId="0" borderId="0"/>
    <xf numFmtId="299" fontId="59" fillId="0" borderId="0"/>
    <xf numFmtId="316" fontId="59" fillId="0" borderId="0"/>
    <xf numFmtId="0" fontId="59" fillId="0" borderId="0"/>
    <xf numFmtId="306" fontId="59" fillId="0" borderId="0"/>
    <xf numFmtId="0" fontId="118" fillId="0" borderId="0"/>
    <xf numFmtId="299" fontId="59" fillId="0" borderId="0"/>
    <xf numFmtId="299" fontId="59" fillId="0" borderId="0"/>
    <xf numFmtId="299" fontId="116" fillId="0" borderId="0"/>
    <xf numFmtId="299" fontId="116" fillId="0" borderId="0"/>
    <xf numFmtId="299" fontId="116" fillId="0" borderId="0"/>
    <xf numFmtId="299" fontId="116" fillId="0" borderId="0"/>
    <xf numFmtId="0" fontId="103" fillId="0" borderId="0">
      <alignment vertical="top"/>
    </xf>
    <xf numFmtId="0" fontId="11" fillId="0" borderId="0"/>
    <xf numFmtId="0" fontId="134" fillId="0" borderId="0"/>
    <xf numFmtId="0" fontId="11" fillId="0" borderId="0"/>
    <xf numFmtId="315" fontId="59" fillId="0" borderId="0"/>
    <xf numFmtId="317" fontId="122" fillId="0" borderId="0"/>
    <xf numFmtId="0" fontId="59" fillId="0" borderId="0"/>
    <xf numFmtId="317" fontId="122" fillId="0" borderId="0"/>
    <xf numFmtId="315" fontId="33" fillId="0" borderId="0"/>
    <xf numFmtId="317" fontId="122" fillId="0" borderId="0"/>
    <xf numFmtId="315" fontId="33" fillId="0" borderId="0"/>
    <xf numFmtId="317" fontId="122" fillId="0" borderId="0"/>
    <xf numFmtId="315" fontId="33" fillId="0" borderId="0"/>
    <xf numFmtId="317" fontId="122" fillId="0" borderId="0"/>
    <xf numFmtId="315" fontId="33" fillId="0" borderId="0"/>
    <xf numFmtId="317" fontId="122" fillId="0" borderId="0"/>
    <xf numFmtId="315" fontId="33" fillId="0" borderId="0"/>
    <xf numFmtId="317" fontId="122" fillId="0" borderId="0"/>
    <xf numFmtId="315" fontId="33" fillId="0" borderId="0"/>
    <xf numFmtId="317" fontId="122" fillId="0" borderId="0"/>
    <xf numFmtId="317" fontId="122" fillId="0" borderId="0"/>
    <xf numFmtId="302" fontId="122" fillId="0" borderId="0"/>
    <xf numFmtId="315" fontId="59" fillId="0" borderId="0"/>
    <xf numFmtId="0" fontId="59" fillId="0" borderId="0"/>
    <xf numFmtId="0" fontId="122" fillId="0" borderId="0"/>
    <xf numFmtId="315" fontId="59" fillId="0" borderId="0"/>
    <xf numFmtId="299" fontId="122" fillId="0" borderId="0"/>
    <xf numFmtId="315" fontId="59" fillId="0" borderId="0"/>
    <xf numFmtId="315" fontId="59" fillId="0" borderId="0"/>
    <xf numFmtId="315" fontId="59" fillId="0" borderId="0"/>
    <xf numFmtId="315" fontId="11" fillId="0" borderId="0"/>
    <xf numFmtId="0" fontId="59" fillId="0" borderId="0"/>
    <xf numFmtId="299" fontId="122" fillId="0" borderId="0"/>
    <xf numFmtId="0" fontId="59" fillId="0" borderId="0"/>
    <xf numFmtId="315" fontId="11" fillId="0" borderId="0"/>
    <xf numFmtId="296" fontId="122" fillId="0" borderId="0"/>
    <xf numFmtId="296" fontId="122" fillId="0" borderId="0"/>
    <xf numFmtId="296" fontId="122" fillId="0" borderId="0"/>
    <xf numFmtId="301" fontId="122" fillId="0" borderId="0"/>
    <xf numFmtId="299" fontId="122" fillId="0" borderId="0"/>
    <xf numFmtId="0" fontId="33" fillId="0" borderId="0"/>
    <xf numFmtId="299" fontId="122" fillId="0" borderId="0"/>
    <xf numFmtId="315" fontId="11" fillId="0" borderId="0"/>
    <xf numFmtId="315" fontId="11" fillId="0" borderId="0"/>
    <xf numFmtId="0" fontId="30" fillId="0" borderId="0"/>
    <xf numFmtId="299" fontId="122" fillId="0" borderId="0"/>
    <xf numFmtId="299" fontId="122" fillId="0" borderId="0"/>
    <xf numFmtId="315" fontId="11" fillId="0" borderId="0"/>
    <xf numFmtId="0" fontId="30" fillId="0" borderId="0"/>
    <xf numFmtId="0" fontId="122" fillId="0" borderId="0"/>
    <xf numFmtId="315" fontId="11" fillId="0" borderId="0"/>
    <xf numFmtId="304" fontId="59" fillId="0" borderId="0"/>
    <xf numFmtId="315" fontId="11" fillId="0" borderId="0"/>
    <xf numFmtId="276" fontId="103" fillId="0" borderId="0">
      <alignment vertical="top"/>
    </xf>
    <xf numFmtId="0" fontId="116" fillId="0" borderId="0"/>
    <xf numFmtId="0" fontId="118" fillId="0" borderId="0"/>
    <xf numFmtId="299" fontId="118" fillId="0" borderId="0"/>
    <xf numFmtId="299" fontId="118" fillId="0" borderId="0"/>
    <xf numFmtId="299" fontId="118" fillId="0" borderId="0"/>
    <xf numFmtId="0" fontId="30" fillId="0" borderId="0"/>
    <xf numFmtId="0" fontId="30" fillId="0" borderId="0"/>
    <xf numFmtId="0" fontId="122" fillId="0" borderId="0"/>
    <xf numFmtId="0" fontId="30" fillId="0" borderId="0"/>
    <xf numFmtId="0" fontId="53" fillId="0" borderId="0"/>
    <xf numFmtId="0" fontId="33" fillId="0" borderId="0"/>
    <xf numFmtId="0" fontId="59" fillId="0" borderId="0"/>
    <xf numFmtId="0" fontId="124" fillId="0" borderId="0"/>
    <xf numFmtId="0" fontId="33" fillId="0" borderId="0"/>
    <xf numFmtId="0" fontId="118" fillId="0" borderId="0"/>
    <xf numFmtId="0" fontId="30" fillId="0" borderId="0"/>
    <xf numFmtId="297" fontId="103" fillId="0" borderId="0">
      <alignment vertical="top"/>
    </xf>
    <xf numFmtId="0" fontId="30" fillId="0" borderId="0"/>
    <xf numFmtId="297" fontId="103" fillId="0" borderId="0">
      <alignment vertical="top"/>
    </xf>
    <xf numFmtId="297" fontId="103" fillId="0" borderId="0">
      <alignment vertical="top"/>
    </xf>
    <xf numFmtId="0" fontId="124" fillId="0" borderId="0"/>
    <xf numFmtId="299" fontId="122" fillId="0" borderId="0"/>
    <xf numFmtId="315" fontId="33" fillId="0" borderId="0"/>
    <xf numFmtId="0" fontId="11" fillId="0" borderId="0"/>
    <xf numFmtId="306" fontId="11" fillId="0" borderId="0"/>
    <xf numFmtId="299" fontId="11" fillId="0" borderId="0"/>
    <xf numFmtId="0" fontId="122" fillId="0" borderId="0"/>
    <xf numFmtId="168" fontId="33" fillId="0" borderId="0"/>
    <xf numFmtId="299" fontId="11" fillId="0" borderId="0"/>
    <xf numFmtId="0" fontId="33" fillId="0" borderId="0"/>
    <xf numFmtId="180" fontId="353" fillId="0" borderId="0"/>
    <xf numFmtId="180" fontId="353" fillId="0" borderId="0"/>
    <xf numFmtId="315" fontId="33" fillId="0" borderId="0"/>
    <xf numFmtId="299" fontId="11" fillId="0" borderId="0"/>
    <xf numFmtId="0" fontId="87" fillId="0" borderId="0"/>
    <xf numFmtId="315" fontId="33" fillId="0" borderId="0"/>
    <xf numFmtId="0" fontId="122" fillId="0" borderId="0"/>
    <xf numFmtId="299" fontId="11" fillId="0" borderId="0"/>
    <xf numFmtId="0" fontId="53" fillId="0" borderId="0"/>
    <xf numFmtId="0" fontId="11" fillId="0" borderId="0"/>
    <xf numFmtId="306" fontId="11" fillId="0" borderId="0"/>
    <xf numFmtId="305" fontId="59" fillId="0" borderId="0"/>
    <xf numFmtId="299" fontId="11" fillId="0" borderId="0"/>
    <xf numFmtId="0" fontId="59" fillId="0" borderId="0"/>
    <xf numFmtId="299" fontId="11" fillId="0" borderId="0"/>
    <xf numFmtId="0" fontId="33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352" fillId="0" borderId="0"/>
    <xf numFmtId="0" fontId="45" fillId="0" borderId="0" applyFill="0" applyBorder="0"/>
    <xf numFmtId="0" fontId="45" fillId="0" borderId="0" applyFill="0" applyBorder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4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4" fillId="0" borderId="0"/>
    <xf numFmtId="0" fontId="353" fillId="0" borderId="0"/>
    <xf numFmtId="299" fontId="11" fillId="0" borderId="0"/>
    <xf numFmtId="306" fontId="11" fillId="0" borderId="0"/>
    <xf numFmtId="306" fontId="11" fillId="0" borderId="0"/>
    <xf numFmtId="0" fontId="134" fillId="0" borderId="0"/>
    <xf numFmtId="299" fontId="11" fillId="0" borderId="0"/>
    <xf numFmtId="0" fontId="3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375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299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302" fontId="59" fillId="0" borderId="0"/>
    <xf numFmtId="0" fontId="134" fillId="0" borderId="0"/>
    <xf numFmtId="299" fontId="59" fillId="0" borderId="0"/>
    <xf numFmtId="299" fontId="59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34" fillId="0" borderId="0"/>
    <xf numFmtId="299" fontId="59" fillId="0" borderId="0"/>
    <xf numFmtId="0" fontId="11" fillId="0" borderId="0"/>
    <xf numFmtId="0" fontId="45" fillId="0" borderId="0" applyFill="0" applyBorder="0"/>
    <xf numFmtId="299" fontId="59" fillId="0" borderId="0"/>
    <xf numFmtId="0" fontId="353" fillId="0" borderId="0"/>
    <xf numFmtId="299" fontId="103" fillId="0" borderId="0"/>
    <xf numFmtId="0" fontId="116" fillId="0" borderId="0"/>
    <xf numFmtId="0" fontId="59" fillId="0" borderId="0"/>
    <xf numFmtId="299" fontId="122" fillId="0" borderId="0"/>
    <xf numFmtId="0" fontId="11" fillId="0" borderId="0"/>
    <xf numFmtId="0" fontId="134" fillId="0" borderId="0"/>
    <xf numFmtId="0" fontId="11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315" fontId="59" fillId="0" borderId="0"/>
    <xf numFmtId="299" fontId="122" fillId="0" borderId="0"/>
    <xf numFmtId="306" fontId="11" fillId="0" borderId="0"/>
    <xf numFmtId="315" fontId="59" fillId="0" borderId="0"/>
    <xf numFmtId="299" fontId="11" fillId="0" borderId="0"/>
    <xf numFmtId="299" fontId="11" fillId="0" borderId="0"/>
    <xf numFmtId="315" fontId="59" fillId="0" borderId="0"/>
    <xf numFmtId="299" fontId="11" fillId="0" borderId="0"/>
    <xf numFmtId="306" fontId="59" fillId="0" borderId="0"/>
    <xf numFmtId="315" fontId="59" fillId="0" borderId="0"/>
    <xf numFmtId="299" fontId="11" fillId="0" borderId="0"/>
    <xf numFmtId="315" fontId="59" fillId="0" borderId="0"/>
    <xf numFmtId="299" fontId="11" fillId="0" borderId="0"/>
    <xf numFmtId="315" fontId="59" fillId="0" borderId="0"/>
    <xf numFmtId="0" fontId="122" fillId="0" borderId="0"/>
    <xf numFmtId="299" fontId="11" fillId="0" borderId="0"/>
    <xf numFmtId="276" fontId="51" fillId="0" borderId="0"/>
    <xf numFmtId="0" fontId="11" fillId="0" borderId="0"/>
    <xf numFmtId="306" fontId="11" fillId="0" borderId="0"/>
    <xf numFmtId="0" fontId="11" fillId="0" borderId="0"/>
    <xf numFmtId="299" fontId="11" fillId="0" borderId="0"/>
    <xf numFmtId="0" fontId="122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0" fontId="11" fillId="0" borderId="0"/>
    <xf numFmtId="299" fontId="11" fillId="0" borderId="0"/>
    <xf numFmtId="306" fontId="11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4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4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4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4" fillId="0" borderId="0"/>
    <xf numFmtId="0" fontId="30" fillId="0" borderId="0"/>
    <xf numFmtId="0" fontId="134" fillId="0" borderId="0"/>
    <xf numFmtId="299" fontId="116" fillId="0" borderId="0"/>
    <xf numFmtId="0" fontId="353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59" fillId="0" borderId="0"/>
    <xf numFmtId="0" fontId="134" fillId="0" borderId="0"/>
    <xf numFmtId="299" fontId="59" fillId="0" borderId="0"/>
    <xf numFmtId="299" fontId="59" fillId="0" borderId="0"/>
    <xf numFmtId="0" fontId="134" fillId="0" borderId="0"/>
    <xf numFmtId="299" fontId="59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59" fillId="0" borderId="0"/>
    <xf numFmtId="0" fontId="134" fillId="0" borderId="0"/>
    <xf numFmtId="299" fontId="59" fillId="0" borderId="0"/>
    <xf numFmtId="299" fontId="103" fillId="0" borderId="0">
      <alignment vertical="top"/>
    </xf>
    <xf numFmtId="299" fontId="103" fillId="0" borderId="0">
      <alignment vertical="top"/>
    </xf>
    <xf numFmtId="299" fontId="59" fillId="0" borderId="0"/>
    <xf numFmtId="0" fontId="134" fillId="0" borderId="0"/>
    <xf numFmtId="299" fontId="59" fillId="0" borderId="0"/>
    <xf numFmtId="299" fontId="103" fillId="0" borderId="0">
      <alignment vertical="top"/>
    </xf>
    <xf numFmtId="302" fontId="118" fillId="0" borderId="0"/>
    <xf numFmtId="302" fontId="118" fillId="0" borderId="0"/>
    <xf numFmtId="302" fontId="118" fillId="0" borderId="0"/>
    <xf numFmtId="302" fontId="118" fillId="0" borderId="0"/>
    <xf numFmtId="302" fontId="118" fillId="0" borderId="0"/>
    <xf numFmtId="0" fontId="134" fillId="0" borderId="0"/>
    <xf numFmtId="299" fontId="103" fillId="0" borderId="0">
      <alignment vertical="top"/>
    </xf>
    <xf numFmtId="299" fontId="59" fillId="0" borderId="0"/>
    <xf numFmtId="0" fontId="134" fillId="0" borderId="0"/>
    <xf numFmtId="299" fontId="59" fillId="0" borderId="0"/>
    <xf numFmtId="0" fontId="45" fillId="0" borderId="0" applyFill="0"/>
    <xf numFmtId="299" fontId="103" fillId="0" borderId="0">
      <alignment vertical="top"/>
    </xf>
    <xf numFmtId="299" fontId="103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0" fontId="59" fillId="0" borderId="0"/>
    <xf numFmtId="0" fontId="103" fillId="0" borderId="0">
      <alignment vertical="top"/>
    </xf>
    <xf numFmtId="0" fontId="11" fillId="0" borderId="0"/>
    <xf numFmtId="0" fontId="134" fillId="0" borderId="0"/>
    <xf numFmtId="0" fontId="11" fillId="0" borderId="0"/>
    <xf numFmtId="0" fontId="11" fillId="0" borderId="0"/>
    <xf numFmtId="0" fontId="51" fillId="0" borderId="0"/>
    <xf numFmtId="306" fontId="11" fillId="0" borderId="0"/>
    <xf numFmtId="315" fontId="11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18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0" fontId="122" fillId="0" borderId="0"/>
    <xf numFmtId="299" fontId="11" fillId="0" borderId="0"/>
    <xf numFmtId="0" fontId="30" fillId="0" borderId="0"/>
    <xf numFmtId="0" fontId="30" fillId="0" borderId="0"/>
    <xf numFmtId="0" fontId="11" fillId="0" borderId="0"/>
    <xf numFmtId="299" fontId="122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22" fillId="0" borderId="0"/>
    <xf numFmtId="299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0" fontId="134" fillId="0" borderId="0"/>
    <xf numFmtId="299" fontId="11" fillId="0" borderId="0"/>
    <xf numFmtId="0" fontId="30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4" fillId="0" borderId="0"/>
    <xf numFmtId="299" fontId="11" fillId="0" borderId="0"/>
    <xf numFmtId="0" fontId="51" fillId="0" borderId="0"/>
    <xf numFmtId="0" fontId="125" fillId="0" borderId="0"/>
    <xf numFmtId="302" fontId="122" fillId="0" borderId="0"/>
    <xf numFmtId="299" fontId="122" fillId="0" borderId="0"/>
    <xf numFmtId="0" fontId="103" fillId="0" borderId="0"/>
    <xf numFmtId="302" fontId="122" fillId="0" borderId="0"/>
    <xf numFmtId="299" fontId="122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59" fillId="0" borderId="0"/>
    <xf numFmtId="0" fontId="134" fillId="0" borderId="0"/>
    <xf numFmtId="299" fontId="59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2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0" fontId="11" fillId="0" borderId="0"/>
    <xf numFmtId="299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299" fontId="11" fillId="0" borderId="0"/>
    <xf numFmtId="0" fontId="1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8" fillId="0" borderId="0"/>
    <xf numFmtId="302" fontId="122" fillId="0" borderId="0"/>
    <xf numFmtId="0" fontId="11" fillId="0" borderId="0"/>
    <xf numFmtId="0" fontId="11" fillId="0" borderId="0"/>
    <xf numFmtId="299" fontId="122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76" fontId="376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0" fontId="11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4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4" fillId="0" borderId="0"/>
    <xf numFmtId="299" fontId="103" fillId="0" borderId="0">
      <alignment vertical="top"/>
    </xf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33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33" fillId="0" borderId="0"/>
    <xf numFmtId="0" fontId="34" fillId="0" borderId="0"/>
    <xf numFmtId="299" fontId="103" fillId="0" borderId="0"/>
    <xf numFmtId="0" fontId="11" fillId="0" borderId="0"/>
    <xf numFmtId="299" fontId="122" fillId="0" borderId="0"/>
    <xf numFmtId="0" fontId="377" fillId="0" borderId="0"/>
    <xf numFmtId="0" fontId="11" fillId="0" borderId="0"/>
    <xf numFmtId="0" fontId="11" fillId="0" borderId="0"/>
    <xf numFmtId="0" fontId="352" fillId="0" borderId="0"/>
    <xf numFmtId="0" fontId="51" fillId="0" borderId="0"/>
    <xf numFmtId="0" fontId="134" fillId="0" borderId="0">
      <alignment vertical="top"/>
    </xf>
    <xf numFmtId="0" fontId="11" fillId="0" borderId="0"/>
    <xf numFmtId="0" fontId="51" fillId="0" borderId="0"/>
    <xf numFmtId="315" fontId="11" fillId="0" borderId="0"/>
    <xf numFmtId="306" fontId="11" fillId="0" borderId="0"/>
    <xf numFmtId="0" fontId="5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0" fontId="134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34" fillId="0" borderId="0"/>
    <xf numFmtId="299" fontId="11" fillId="0" borderId="0"/>
    <xf numFmtId="299" fontId="11" fillId="0" borderId="0"/>
    <xf numFmtId="0" fontId="134" fillId="0" borderId="0"/>
    <xf numFmtId="299" fontId="11" fillId="0" borderId="0"/>
    <xf numFmtId="0" fontId="134" fillId="0" borderId="0"/>
    <xf numFmtId="299" fontId="11" fillId="0" borderId="0"/>
    <xf numFmtId="0" fontId="134" fillId="0" borderId="0"/>
    <xf numFmtId="0" fontId="103" fillId="0" borderId="0">
      <alignment vertical="top"/>
    </xf>
    <xf numFmtId="0" fontId="134" fillId="0" borderId="0"/>
    <xf numFmtId="299" fontId="11" fillId="0" borderId="0"/>
    <xf numFmtId="0" fontId="11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4" fillId="0" borderId="0"/>
    <xf numFmtId="299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352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352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0" fontId="352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302" fontId="122" fillId="0" borderId="0"/>
    <xf numFmtId="0" fontId="352" fillId="0" borderId="0"/>
    <xf numFmtId="299" fontId="122" fillId="0" borderId="0"/>
    <xf numFmtId="0" fontId="33" fillId="0" borderId="0"/>
    <xf numFmtId="0" fontId="213" fillId="0" borderId="0"/>
    <xf numFmtId="299" fontId="103" fillId="0" borderId="0"/>
    <xf numFmtId="0" fontId="45" fillId="0" borderId="0" applyFill="0" applyBorder="0"/>
    <xf numFmtId="276" fontId="122" fillId="0" borderId="0"/>
    <xf numFmtId="0" fontId="134" fillId="0" borderId="0"/>
    <xf numFmtId="299" fontId="103" fillId="0" borderId="0">
      <alignment vertical="top"/>
    </xf>
    <xf numFmtId="0" fontId="33" fillId="0" borderId="0"/>
    <xf numFmtId="0" fontId="134" fillId="0" borderId="0"/>
    <xf numFmtId="299" fontId="103" fillId="0" borderId="0">
      <alignment vertical="top"/>
    </xf>
    <xf numFmtId="0" fontId="33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34" fillId="0" borderId="0"/>
    <xf numFmtId="0" fontId="134" fillId="0" borderId="0"/>
    <xf numFmtId="299" fontId="103" fillId="0" borderId="0">
      <alignment vertical="top"/>
    </xf>
    <xf numFmtId="0" fontId="33" fillId="0" borderId="0"/>
    <xf numFmtId="0" fontId="30" fillId="0" borderId="0"/>
    <xf numFmtId="299" fontId="103" fillId="0" borderId="0">
      <alignment vertical="top"/>
    </xf>
    <xf numFmtId="0" fontId="134" fillId="0" borderId="0"/>
    <xf numFmtId="299" fontId="103" fillId="0" borderId="0">
      <alignment vertical="top"/>
    </xf>
    <xf numFmtId="0" fontId="33" fillId="0" borderId="0"/>
    <xf numFmtId="0" fontId="103" fillId="0" borderId="0">
      <alignment vertical="top"/>
    </xf>
    <xf numFmtId="0" fontId="45" fillId="0" borderId="0" applyFill="0" applyBorder="0"/>
    <xf numFmtId="0" fontId="45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33" fillId="0" borderId="0"/>
    <xf numFmtId="0" fontId="45" fillId="0" borderId="0" applyFill="0" applyBorder="0"/>
    <xf numFmtId="0" fontId="103" fillId="0" borderId="0">
      <alignment vertical="top"/>
    </xf>
    <xf numFmtId="0" fontId="11" fillId="0" borderId="0"/>
    <xf numFmtId="0" fontId="103" fillId="0" borderId="0">
      <alignment vertical="top"/>
    </xf>
    <xf numFmtId="0" fontId="33" fillId="0" borderId="0"/>
    <xf numFmtId="0" fontId="45" fillId="0" borderId="0" applyFill="0" applyBorder="0"/>
    <xf numFmtId="0" fontId="103" fillId="0" borderId="0">
      <alignment vertical="top"/>
    </xf>
    <xf numFmtId="0" fontId="11" fillId="0" borderId="0"/>
    <xf numFmtId="0" fontId="103" fillId="0" borderId="0">
      <alignment vertical="top"/>
    </xf>
    <xf numFmtId="0" fontId="33" fillId="0" borderId="0"/>
    <xf numFmtId="0" fontId="45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11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299" fontId="59" fillId="0" borderId="0"/>
    <xf numFmtId="0" fontId="51" fillId="0" borderId="0"/>
    <xf numFmtId="0" fontId="134" fillId="0" borderId="0"/>
    <xf numFmtId="0" fontId="11" fillId="0" borderId="0"/>
    <xf numFmtId="299" fontId="59" fillId="0" borderId="0"/>
    <xf numFmtId="0" fontId="103" fillId="0" borderId="0">
      <alignment vertical="top"/>
    </xf>
    <xf numFmtId="299" fontId="59" fillId="0" borderId="0"/>
    <xf numFmtId="299" fontId="59" fillId="0" borderId="0"/>
    <xf numFmtId="299" fontId="59" fillId="0" borderId="0"/>
    <xf numFmtId="299" fontId="59" fillId="0" borderId="0"/>
    <xf numFmtId="315" fontId="59" fillId="0" borderId="0"/>
    <xf numFmtId="299" fontId="59" fillId="0" borderId="0"/>
    <xf numFmtId="302" fontId="59" fillId="0" borderId="0"/>
    <xf numFmtId="299" fontId="59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4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59" fillId="0" borderId="0"/>
    <xf numFmtId="0" fontId="33" fillId="0" borderId="0"/>
    <xf numFmtId="0" fontId="134" fillId="0" borderId="0"/>
    <xf numFmtId="0" fontId="51" fillId="0" borderId="0"/>
    <xf numFmtId="0" fontId="352" fillId="0" borderId="0"/>
    <xf numFmtId="0" fontId="103" fillId="0" borderId="0">
      <alignment vertical="top"/>
    </xf>
    <xf numFmtId="0" fontId="103" fillId="0" borderId="0">
      <alignment vertical="top"/>
    </xf>
    <xf numFmtId="0" fontId="11" fillId="0" borderId="0"/>
    <xf numFmtId="0" fontId="11" fillId="0" borderId="0"/>
    <xf numFmtId="316" fontId="87" fillId="0" borderId="0"/>
    <xf numFmtId="0" fontId="11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1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299" fontId="59" fillId="0" borderId="0"/>
    <xf numFmtId="0" fontId="59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315" fontId="59" fillId="0" borderId="0"/>
    <xf numFmtId="0" fontId="45" fillId="0" borderId="0" applyFill="0" applyBorder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3" fontId="118" fillId="0" borderId="0"/>
    <xf numFmtId="0" fontId="11" fillId="0" borderId="0"/>
    <xf numFmtId="0" fontId="11" fillId="0" borderId="0"/>
    <xf numFmtId="0" fontId="11" fillId="0" borderId="0"/>
    <xf numFmtId="0" fontId="103" fillId="0" borderId="0">
      <alignment vertical="top"/>
    </xf>
    <xf numFmtId="0" fontId="134" fillId="0" borderId="0"/>
    <xf numFmtId="0" fontId="134" fillId="0" borderId="0"/>
    <xf numFmtId="0" fontId="103" fillId="0" borderId="0">
      <alignment vertical="top"/>
    </xf>
    <xf numFmtId="0" fontId="103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03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99" fontId="118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315" fontId="59" fillId="0" borderId="0"/>
    <xf numFmtId="0" fontId="51" fillId="0" borderId="0"/>
    <xf numFmtId="0" fontId="134" fillId="0" borderId="0"/>
    <xf numFmtId="0" fontId="11" fillId="0" borderId="0"/>
    <xf numFmtId="299" fontId="103" fillId="0" borderId="0"/>
    <xf numFmtId="0" fontId="103" fillId="0" borderId="0">
      <alignment vertical="top"/>
    </xf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103" fillId="0" borderId="0"/>
    <xf numFmtId="0" fontId="33" fillId="0" borderId="0"/>
    <xf numFmtId="0" fontId="51" fillId="0" borderId="0"/>
    <xf numFmtId="0" fontId="134" fillId="0" borderId="0"/>
    <xf numFmtId="0" fontId="45" fillId="0" borderId="0" applyFill="0" applyBorder="0"/>
    <xf numFmtId="0" fontId="45" fillId="0" borderId="0" applyFill="0" applyBorder="0"/>
    <xf numFmtId="0" fontId="45" fillId="0" borderId="0" applyFill="0"/>
    <xf numFmtId="0" fontId="51" fillId="0" borderId="0"/>
    <xf numFmtId="0" fontId="30" fillId="0" borderId="0"/>
    <xf numFmtId="0" fontId="11" fillId="0" borderId="0"/>
    <xf numFmtId="0" fontId="11" fillId="0" borderId="0"/>
    <xf numFmtId="0" fontId="355" fillId="0" borderId="0"/>
    <xf numFmtId="0" fontId="346" fillId="0" borderId="0"/>
    <xf numFmtId="0" fontId="30" fillId="0" borderId="0"/>
    <xf numFmtId="306" fontId="118" fillId="0" borderId="0"/>
    <xf numFmtId="0" fontId="30" fillId="0" borderId="0"/>
    <xf numFmtId="0" fontId="30" fillId="0" borderId="0"/>
    <xf numFmtId="0" fontId="30" fillId="0" borderId="0"/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11" fillId="4" borderId="12" applyNumberFormat="0" applyFont="0" applyAlignment="0" applyProtection="0"/>
    <xf numFmtId="0" fontId="378" fillId="61" borderId="28">
      <alignment vertical="center"/>
    </xf>
    <xf numFmtId="276" fontId="241" fillId="0" borderId="0"/>
    <xf numFmtId="276" fontId="33" fillId="0" borderId="0"/>
    <xf numFmtId="276" fontId="267" fillId="0" borderId="0"/>
    <xf numFmtId="0" fontId="104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4" fillId="53" borderId="29" applyNumberFormat="0" applyAlignment="0" applyProtection="0"/>
    <xf numFmtId="276" fontId="379" fillId="92" borderId="82" applyNumberFormat="0" applyAlignment="0" applyProtection="0"/>
    <xf numFmtId="276" fontId="379" fillId="92" borderId="8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73" fillId="9" borderId="17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40" fontId="380" fillId="3" borderId="0">
      <alignment horizontal="right"/>
    </xf>
    <xf numFmtId="0" fontId="380" fillId="3" borderId="0">
      <alignment horizontal="right"/>
    </xf>
    <xf numFmtId="276" fontId="381" fillId="3" borderId="0">
      <alignment horizontal="right"/>
    </xf>
    <xf numFmtId="276" fontId="382" fillId="3" borderId="70"/>
    <xf numFmtId="276" fontId="382" fillId="0" borderId="0" applyBorder="0">
      <alignment horizontal="centerContinuous"/>
    </xf>
    <xf numFmtId="276" fontId="383" fillId="0" borderId="0" applyBorder="0">
      <alignment horizontal="centerContinuous"/>
    </xf>
    <xf numFmtId="318" fontId="348" fillId="0" borderId="0" applyFont="0" applyFill="0" applyBorder="0" applyAlignment="0" applyProtection="0"/>
    <xf numFmtId="319" fontId="347" fillId="0" borderId="0" applyFont="0" applyFill="0" applyBorder="0" applyAlignment="0" applyProtection="0"/>
    <xf numFmtId="320" fontId="33" fillId="0" borderId="0" applyFont="0" applyFill="0" applyBorder="0" applyAlignment="0" applyProtection="0"/>
    <xf numFmtId="246" fontId="33" fillId="0" borderId="0" applyFont="0" applyFill="0" applyBorder="0" applyAlignment="0" applyProtection="0"/>
    <xf numFmtId="321" fontId="33" fillId="0" borderId="0" applyFont="0" applyFill="0" applyBorder="0" applyAlignment="0" applyProtection="0"/>
    <xf numFmtId="322" fontId="348" fillId="0" borderId="0" applyFont="0" applyFill="0" applyBorder="0" applyAlignment="0" applyProtection="0"/>
    <xf numFmtId="323" fontId="347" fillId="0" borderId="0" applyFont="0" applyFill="0" applyBorder="0" applyAlignment="0" applyProtection="0"/>
    <xf numFmtId="324" fontId="348" fillId="0" borderId="0" applyFont="0" applyFill="0" applyBorder="0" applyAlignment="0" applyProtection="0"/>
    <xf numFmtId="325" fontId="347" fillId="0" borderId="0" applyFont="0" applyFill="0" applyBorder="0" applyAlignment="0" applyProtection="0"/>
    <xf numFmtId="326" fontId="348" fillId="0" borderId="0" applyFont="0" applyFill="0" applyBorder="0" applyAlignment="0" applyProtection="0"/>
    <xf numFmtId="327" fontId="347" fillId="0" borderId="0" applyFont="0" applyFill="0" applyBorder="0" applyAlignment="0" applyProtection="0"/>
    <xf numFmtId="328" fontId="347" fillId="0" borderId="0" applyFont="0" applyFill="0" applyBorder="0" applyAlignment="0" applyProtection="0"/>
    <xf numFmtId="329" fontId="34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46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4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9" fillId="0" borderId="0" applyFont="0" applyFill="0" applyBorder="0" applyAlignment="0" applyProtection="0"/>
    <xf numFmtId="13" fontId="33" fillId="0" borderId="0" applyFont="0" applyFill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4" fontId="33" fillId="0" borderId="0" applyFill="0" applyBorder="0" applyAlignment="0"/>
    <xf numFmtId="291" fontId="33" fillId="0" borderId="0" applyFill="0" applyBorder="0" applyAlignment="0"/>
    <xf numFmtId="276" fontId="128" fillId="0" borderId="0" applyNumberFormat="0" applyFont="0" applyFill="0" applyBorder="0" applyAlignment="0" applyProtection="0">
      <alignment horizontal="left"/>
    </xf>
    <xf numFmtId="17" fontId="128" fillId="0" borderId="0" applyFont="0" applyFill="0" applyBorder="0" applyAlignment="0" applyProtection="0"/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3" fontId="128" fillId="0" borderId="0" applyFont="0" applyFill="0" applyBorder="0" applyAlignment="0" applyProtection="0"/>
    <xf numFmtId="276" fontId="128" fillId="94" borderId="0" applyNumberFormat="0" applyFont="0" applyBorder="0" applyAlignment="0" applyProtection="0"/>
    <xf numFmtId="276" fontId="241" fillId="0" borderId="0" applyFont="0" applyFill="0" applyBorder="0" applyAlignment="0" applyProtection="0"/>
    <xf numFmtId="14" fontId="384" fillId="0" borderId="0" applyNumberFormat="0" applyFill="0" applyBorder="0" applyAlignment="0" applyProtection="0">
      <alignment horizontal="left"/>
    </xf>
    <xf numFmtId="16" fontId="384" fillId="0" borderId="0" applyNumberFormat="0" applyFill="0" applyBorder="0" applyAlignment="0" applyProtection="0">
      <alignment horizontal="left"/>
    </xf>
    <xf numFmtId="330" fontId="241" fillId="0" borderId="0" applyFont="0" applyFill="0" applyBorder="0" applyAlignment="0" applyProtection="0"/>
    <xf numFmtId="276" fontId="385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33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27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2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276" fontId="372" fillId="0" borderId="0"/>
    <xf numFmtId="40" fontId="386" fillId="0" borderId="0" applyBorder="0">
      <alignment horizontal="right"/>
    </xf>
    <xf numFmtId="0" fontId="386" fillId="0" borderId="0" applyBorder="0">
      <alignment horizontal="right"/>
    </xf>
    <xf numFmtId="0" fontId="134" fillId="0" borderId="0" applyFill="0" applyBorder="0" applyAlignment="0"/>
    <xf numFmtId="331" fontId="33" fillId="0" borderId="0" applyFill="0" applyBorder="0" applyAlignment="0"/>
    <xf numFmtId="332" fontId="33" fillId="0" borderId="0" applyFill="0" applyBorder="0" applyAlignment="0"/>
    <xf numFmtId="276" fontId="317" fillId="0" borderId="0"/>
    <xf numFmtId="276" fontId="318" fillId="0" borderId="0"/>
    <xf numFmtId="276" fontId="167" fillId="0" borderId="0" applyFill="0" applyBorder="0" applyProtection="0">
      <alignment horizontal="left" vertical="top"/>
    </xf>
    <xf numFmtId="0" fontId="290" fillId="0" borderId="0" applyNumberFormat="0" applyFill="0" applyBorder="0" applyAlignment="0" applyProtection="0"/>
    <xf numFmtId="276" fontId="38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8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50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50" fillId="0" borderId="20" applyNumberFormat="0" applyFill="0" applyAlignment="0" applyProtection="0"/>
    <xf numFmtId="0" fontId="291" fillId="0" borderId="31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276" fontId="389" fillId="0" borderId="83" applyNumberFormat="0" applyFill="0" applyAlignment="0" applyProtection="0"/>
    <xf numFmtId="276" fontId="389" fillId="0" borderId="83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3" fillId="0" borderId="68" applyNumberFormat="0" applyFont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0" fillId="0" borderId="20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333" fontId="33" fillId="0" borderId="0" applyFont="0" applyFill="0" applyBorder="0" applyAlignment="0" applyProtection="0"/>
    <xf numFmtId="334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>
      <alignment horizontal="center" textRotation="180"/>
    </xf>
    <xf numFmtId="335" fontId="33" fillId="0" borderId="0" applyFont="0" applyFill="0" applyBorder="0" applyAlignment="0" applyProtection="0"/>
    <xf numFmtId="336" fontId="33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6" fillId="0" borderId="0" applyFont="0" applyFill="0" applyBorder="0" applyAlignment="0" applyProtection="0"/>
    <xf numFmtId="0" fontId="11" fillId="0" borderId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47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276" fontId="39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337" fontId="347" fillId="0" borderId="0" applyFont="0" applyFill="0" applyBorder="0" applyAlignment="0" applyProtection="0"/>
    <xf numFmtId="338" fontId="347" fillId="0" borderId="0" applyFont="0" applyFill="0" applyBorder="0" applyAlignment="0" applyProtection="0"/>
    <xf numFmtId="339" fontId="347" fillId="0" borderId="0" applyFont="0" applyFill="0" applyBorder="0" applyAlignment="0" applyProtection="0"/>
    <xf numFmtId="340" fontId="347" fillId="0" borderId="0" applyFont="0" applyFill="0" applyBorder="0" applyAlignment="0" applyProtection="0"/>
    <xf numFmtId="341" fontId="347" fillId="0" borderId="0" applyFont="0" applyFill="0" applyBorder="0" applyAlignment="0" applyProtection="0"/>
    <xf numFmtId="342" fontId="347" fillId="0" borderId="0" applyFont="0" applyFill="0" applyBorder="0" applyAlignment="0" applyProtection="0"/>
    <xf numFmtId="343" fontId="347" fillId="0" borderId="0" applyFont="0" applyFill="0" applyBorder="0" applyAlignment="0" applyProtection="0"/>
    <xf numFmtId="344" fontId="347" fillId="0" borderId="0" applyFont="0" applyFill="0" applyBorder="0" applyAlignment="0" applyProtection="0"/>
    <xf numFmtId="276" fontId="241" fillId="0" borderId="0" applyFont="0" applyFill="0" applyBorder="0" applyAlignment="0" applyProtection="0"/>
    <xf numFmtId="260" fontId="391" fillId="0" borderId="0" applyFont="0" applyFill="0" applyBorder="0" applyAlignment="0" applyProtection="0"/>
    <xf numFmtId="190" fontId="391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37" fontId="241" fillId="0" borderId="0"/>
    <xf numFmtId="276" fontId="391" fillId="0" borderId="0" applyFont="0" applyFill="0" applyBorder="0" applyAlignment="0" applyProtection="0"/>
    <xf numFmtId="276" fontId="39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1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276" fontId="322" fillId="49" borderId="0" applyNumberFormat="0" applyBorder="0" applyAlignment="0" applyProtection="0">
      <alignment vertical="center"/>
    </xf>
    <xf numFmtId="276" fontId="322" fillId="50" borderId="0" applyNumberFormat="0" applyBorder="0" applyAlignment="0" applyProtection="0">
      <alignment vertical="center"/>
    </xf>
    <xf numFmtId="276" fontId="322" fillId="51" borderId="0" applyNumberFormat="0" applyBorder="0" applyAlignment="0" applyProtection="0">
      <alignment vertical="center"/>
    </xf>
    <xf numFmtId="276" fontId="322" fillId="46" borderId="0" applyNumberFormat="0" applyBorder="0" applyAlignment="0" applyProtection="0">
      <alignment vertical="center"/>
    </xf>
    <xf numFmtId="276" fontId="322" fillId="47" borderId="0" applyNumberFormat="0" applyBorder="0" applyAlignment="0" applyProtection="0">
      <alignment vertical="center"/>
    </xf>
    <xf numFmtId="276" fontId="322" fillId="52" borderId="0" applyNumberFormat="0" applyBorder="0" applyAlignment="0" applyProtection="0">
      <alignment vertical="center"/>
    </xf>
    <xf numFmtId="38" fontId="385" fillId="0" borderId="0"/>
    <xf numFmtId="0" fontId="385" fillId="0" borderId="0"/>
    <xf numFmtId="276" fontId="392" fillId="0" borderId="0" applyNumberFormat="0" applyFill="0" applyBorder="0" applyAlignment="0" applyProtection="0">
      <alignment vertical="center"/>
    </xf>
    <xf numFmtId="276" fontId="393" fillId="53" borderId="22" applyNumberFormat="0" applyAlignment="0" applyProtection="0">
      <alignment vertical="center"/>
    </xf>
    <xf numFmtId="276" fontId="393" fillId="53" borderId="22" applyNumberFormat="0" applyAlignment="0" applyProtection="0">
      <alignment vertical="center"/>
    </xf>
    <xf numFmtId="345" fontId="241" fillId="0" borderId="0">
      <protection locked="0"/>
    </xf>
    <xf numFmtId="276" fontId="205" fillId="0" borderId="0">
      <protection locked="0"/>
    </xf>
    <xf numFmtId="276" fontId="205" fillId="0" borderId="0">
      <protection locked="0"/>
    </xf>
    <xf numFmtId="346" fontId="33" fillId="0" borderId="56">
      <alignment horizontal="right" vertical="center" shrinkToFit="1"/>
    </xf>
    <xf numFmtId="38" fontId="311" fillId="0" borderId="0"/>
    <xf numFmtId="0" fontId="311" fillId="0" borderId="0"/>
    <xf numFmtId="276" fontId="394" fillId="36" borderId="0" applyNumberFormat="0" applyBorder="0" applyAlignment="0" applyProtection="0">
      <alignment vertical="center"/>
    </xf>
    <xf numFmtId="276" fontId="358" fillId="0" borderId="0">
      <protection locked="0"/>
    </xf>
    <xf numFmtId="276" fontId="395" fillId="0" borderId="0" applyFill="0" applyBorder="0" applyProtection="0">
      <alignment vertical="center"/>
    </xf>
    <xf numFmtId="276" fontId="241" fillId="95" borderId="0">
      <alignment horizontal="left"/>
    </xf>
    <xf numFmtId="276" fontId="358" fillId="0" borderId="0">
      <protection locked="0"/>
    </xf>
    <xf numFmtId="276" fontId="396" fillId="0" borderId="0" applyNumberFormat="0" applyFill="0" applyBorder="0" applyAlignment="0" applyProtection="0">
      <alignment vertical="top"/>
      <protection locked="0"/>
    </xf>
    <xf numFmtId="40" fontId="397" fillId="0" borderId="0" applyFont="0" applyFill="0" applyBorder="0" applyAlignment="0" applyProtection="0"/>
    <xf numFmtId="38" fontId="397" fillId="0" borderId="0" applyFont="0" applyFill="0" applyBorder="0" applyAlignment="0" applyProtection="0"/>
    <xf numFmtId="40" fontId="398" fillId="0" borderId="0" applyFont="0" applyFill="0" applyBorder="0" applyAlignment="0" applyProtection="0"/>
    <xf numFmtId="38" fontId="398" fillId="0" borderId="0" applyFont="0" applyFill="0" applyBorder="0" applyAlignment="0" applyProtection="0"/>
    <xf numFmtId="276" fontId="307" fillId="56" borderId="28" applyNumberFormat="0" applyFont="0" applyAlignment="0" applyProtection="0">
      <alignment vertical="center"/>
    </xf>
    <xf numFmtId="276" fontId="307" fillId="56" borderId="28" applyNumberFormat="0" applyFont="0" applyAlignment="0" applyProtection="0">
      <alignment vertical="center"/>
    </xf>
    <xf numFmtId="276" fontId="397" fillId="0" borderId="0" applyFont="0" applyFill="0" applyBorder="0" applyAlignment="0" applyProtection="0"/>
    <xf numFmtId="276" fontId="397" fillId="0" borderId="0" applyFont="0" applyFill="0" applyBorder="0" applyAlignment="0" applyProtection="0"/>
    <xf numFmtId="276" fontId="398" fillId="0" borderId="0" applyFont="0" applyFill="0" applyBorder="0" applyAlignment="0" applyProtection="0"/>
    <xf numFmtId="276" fontId="241" fillId="0" borderId="0" applyFont="0" applyFill="0" applyBorder="0" applyAlignment="0" applyProtection="0"/>
    <xf numFmtId="276" fontId="399" fillId="0" borderId="0" applyFont="0" applyFill="0" applyBorder="0" applyAlignment="0" applyProtection="0"/>
    <xf numFmtId="276" fontId="399" fillId="0" borderId="0" applyFont="0" applyFill="0" applyBorder="0" applyAlignment="0" applyProtection="0"/>
    <xf numFmtId="10" fontId="175" fillId="0" borderId="21"/>
    <xf numFmtId="10" fontId="175" fillId="0" borderId="21"/>
    <xf numFmtId="10" fontId="175" fillId="0" borderId="0"/>
    <xf numFmtId="276" fontId="400" fillId="55" borderId="0" applyNumberFormat="0" applyBorder="0" applyAlignment="0" applyProtection="0">
      <alignment vertical="center"/>
    </xf>
    <xf numFmtId="276" fontId="401" fillId="0" borderId="0"/>
    <xf numFmtId="276" fontId="399" fillId="0" borderId="0" applyFont="0" applyFill="0" applyBorder="0" applyAlignment="0" applyProtection="0"/>
    <xf numFmtId="276" fontId="399" fillId="0" borderId="0" applyFont="0" applyFill="0" applyBorder="0" applyAlignment="0" applyProtection="0"/>
    <xf numFmtId="276" fontId="241" fillId="0" borderId="0">
      <alignment vertical="center"/>
    </xf>
    <xf numFmtId="347" fontId="307" fillId="96" borderId="56" applyNumberFormat="0">
      <alignment vertical="center"/>
    </xf>
    <xf numFmtId="347" fontId="307" fillId="0" borderId="56">
      <alignment vertical="center"/>
    </xf>
    <xf numFmtId="177" fontId="241" fillId="0" borderId="0" applyFont="0" applyFill="0" applyBorder="0" applyAlignment="0" applyProtection="0"/>
    <xf numFmtId="276" fontId="307" fillId="0" borderId="0" applyFont="0" applyFill="0" applyBorder="0" applyAlignment="0" applyProtection="0"/>
    <xf numFmtId="37" fontId="305" fillId="0" borderId="4" applyAlignment="0"/>
    <xf numFmtId="0" fontId="305" fillId="0" borderId="4" applyAlignment="0"/>
    <xf numFmtId="37" fontId="305" fillId="0" borderId="4" applyAlignment="0"/>
    <xf numFmtId="3" fontId="402" fillId="0" borderId="56"/>
    <xf numFmtId="276" fontId="402" fillId="0" borderId="56"/>
    <xf numFmtId="3" fontId="402" fillId="0" borderId="85"/>
    <xf numFmtId="3" fontId="402" fillId="0" borderId="86"/>
    <xf numFmtId="276" fontId="403" fillId="0" borderId="56"/>
    <xf numFmtId="276" fontId="404" fillId="0" borderId="0">
      <alignment horizontal="center"/>
    </xf>
    <xf numFmtId="276" fontId="405" fillId="0" borderId="87">
      <alignment horizontal="center"/>
    </xf>
    <xf numFmtId="276" fontId="406" fillId="0" borderId="0" applyNumberFormat="0" applyFill="0" applyBorder="0" applyAlignment="0" applyProtection="0">
      <alignment vertical="center"/>
    </xf>
    <xf numFmtId="276" fontId="407" fillId="54" borderId="67" applyNumberFormat="0" applyAlignment="0" applyProtection="0">
      <alignment vertical="center"/>
    </xf>
    <xf numFmtId="37" fontId="307" fillId="0" borderId="0" applyFont="0" applyFill="0" applyBorder="0" applyAlignment="0" applyProtection="0"/>
    <xf numFmtId="348" fontId="408" fillId="0" borderId="0">
      <alignment vertical="center"/>
    </xf>
    <xf numFmtId="164" fontId="307" fillId="0" borderId="0" applyFont="0" applyFill="0" applyBorder="0" applyAlignment="0" applyProtection="0">
      <alignment vertical="center"/>
    </xf>
    <xf numFmtId="349" fontId="409" fillId="0" borderId="0" applyFont="0" applyFill="0" applyBorder="0" applyAlignment="0" applyProtection="0">
      <alignment vertical="center"/>
    </xf>
    <xf numFmtId="350" fontId="409" fillId="0" borderId="0" applyFont="0" applyFill="0" applyBorder="0" applyAlignment="0" applyProtection="0">
      <alignment vertical="center"/>
    </xf>
    <xf numFmtId="276" fontId="410" fillId="0" borderId="88"/>
    <xf numFmtId="276" fontId="411" fillId="0" borderId="27" applyNumberFormat="0" applyFill="0" applyAlignment="0" applyProtection="0">
      <alignment vertical="center"/>
    </xf>
    <xf numFmtId="276" fontId="412" fillId="0" borderId="31" applyNumberFormat="0" applyFill="0" applyAlignment="0" applyProtection="0">
      <alignment vertical="center"/>
    </xf>
    <xf numFmtId="276" fontId="412" fillId="0" borderId="31" applyNumberFormat="0" applyFill="0" applyAlignment="0" applyProtection="0">
      <alignment vertical="center"/>
    </xf>
    <xf numFmtId="351" fontId="307" fillId="0" borderId="0" applyFont="0" applyFill="0" applyBorder="0" applyAlignment="0" applyProtection="0"/>
    <xf numFmtId="352" fontId="307" fillId="0" borderId="0" applyFill="0" applyBorder="0" applyProtection="0">
      <alignment horizontal="right"/>
    </xf>
    <xf numFmtId="347" fontId="307" fillId="0" borderId="56">
      <alignment vertical="center"/>
    </xf>
    <xf numFmtId="4" fontId="358" fillId="0" borderId="0">
      <protection locked="0"/>
    </xf>
    <xf numFmtId="353" fontId="241" fillId="0" borderId="0">
      <protection locked="0"/>
    </xf>
    <xf numFmtId="276" fontId="413" fillId="0" borderId="0" applyNumberFormat="0" applyFill="0" applyBorder="0" applyAlignment="0" applyProtection="0">
      <alignment vertical="center"/>
    </xf>
    <xf numFmtId="276" fontId="414" fillId="0" borderId="24" applyNumberFormat="0" applyFill="0" applyAlignment="0" applyProtection="0">
      <alignment vertical="center"/>
    </xf>
    <xf numFmtId="276" fontId="415" fillId="0" borderId="25" applyNumberFormat="0" applyFill="0" applyAlignment="0" applyProtection="0">
      <alignment vertical="center"/>
    </xf>
    <xf numFmtId="276" fontId="416" fillId="0" borderId="26" applyNumberFormat="0" applyFill="0" applyAlignment="0" applyProtection="0">
      <alignment vertical="center"/>
    </xf>
    <xf numFmtId="276" fontId="416" fillId="0" borderId="26" applyNumberFormat="0" applyFill="0" applyAlignment="0" applyProtection="0">
      <alignment vertical="center"/>
    </xf>
    <xf numFmtId="276" fontId="416" fillId="0" borderId="26" applyNumberFormat="0" applyFill="0" applyAlignment="0" applyProtection="0">
      <alignment vertical="center"/>
    </xf>
    <xf numFmtId="276" fontId="416" fillId="0" borderId="0" applyNumberFormat="0" applyFill="0" applyBorder="0" applyAlignment="0" applyProtection="0">
      <alignment vertical="center"/>
    </xf>
    <xf numFmtId="276" fontId="417" fillId="37" borderId="0" applyNumberFormat="0" applyBorder="0" applyAlignment="0" applyProtection="0">
      <alignment vertical="center"/>
    </xf>
    <xf numFmtId="276" fontId="241" fillId="0" borderId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276" fontId="418" fillId="53" borderId="29" applyNumberFormat="0" applyAlignment="0" applyProtection="0">
      <alignment vertical="center"/>
    </xf>
    <xf numFmtId="276" fontId="418" fillId="53" borderId="29" applyNumberFormat="0" applyAlignment="0" applyProtection="0">
      <alignment vertical="center"/>
    </xf>
    <xf numFmtId="276" fontId="241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85" fillId="0" borderId="0" applyFont="0" applyFill="0" applyBorder="0" applyAlignment="0" applyProtection="0"/>
    <xf numFmtId="171" fontId="241" fillId="0" borderId="0"/>
    <xf numFmtId="276" fontId="241" fillId="0" borderId="0" applyFont="0" applyFill="0" applyBorder="0" applyAlignment="0" applyProtection="0"/>
    <xf numFmtId="354" fontId="33" fillId="0" borderId="0" applyFont="0" applyFill="0" applyBorder="0" applyAlignment="0" applyProtection="0"/>
    <xf numFmtId="355" fontId="33" fillId="0" borderId="0" applyFont="0" applyFill="0" applyBorder="0" applyAlignment="0" applyProtection="0"/>
    <xf numFmtId="356" fontId="307" fillId="0" borderId="0" applyFont="0" applyFill="0" applyBorder="0" applyAlignment="0" applyProtection="0">
      <alignment vertical="center"/>
    </xf>
    <xf numFmtId="357" fontId="307" fillId="0" borderId="0" applyFont="0" applyFill="0" applyBorder="0" applyAlignment="0" applyProtection="0">
      <alignment vertical="center"/>
    </xf>
    <xf numFmtId="358" fontId="409" fillId="0" borderId="0">
      <alignment vertical="center"/>
    </xf>
    <xf numFmtId="359" fontId="241" fillId="0" borderId="0">
      <protection locked="0"/>
    </xf>
    <xf numFmtId="276" fontId="307" fillId="0" borderId="0">
      <alignment vertical="center"/>
    </xf>
    <xf numFmtId="276" fontId="320" fillId="0" borderId="0">
      <alignment vertical="center"/>
    </xf>
    <xf numFmtId="284" fontId="47" fillId="0" borderId="0"/>
    <xf numFmtId="276" fontId="358" fillId="0" borderId="89">
      <protection locked="0"/>
    </xf>
    <xf numFmtId="0" fontId="241" fillId="0" borderId="0">
      <protection locked="0"/>
    </xf>
    <xf numFmtId="0" fontId="241" fillId="0" borderId="0">
      <protection locked="0"/>
    </xf>
    <xf numFmtId="276" fontId="241" fillId="0" borderId="0" applyFont="0" applyFill="0" applyBorder="0" applyAlignment="0" applyProtection="0"/>
    <xf numFmtId="280" fontId="419" fillId="0" borderId="0" applyFont="0" applyFill="0" applyBorder="0" applyAlignment="0" applyProtection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280" fontId="307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375" fillId="0" borderId="0" applyFill="0" applyBorder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75" fillId="0" borderId="0" applyFill="0" applyBorder="0"/>
    <xf numFmtId="165" fontId="45" fillId="0" borderId="0" applyFont="0" applyFill="0" applyBorder="0" applyAlignment="0" applyProtection="0"/>
    <xf numFmtId="0" fontId="53" fillId="0" borderId="0"/>
    <xf numFmtId="0" fontId="53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63" applyNumberFormat="0" applyAlignment="0" applyProtection="0">
      <alignment horizontal="left" vertical="center"/>
    </xf>
    <xf numFmtId="276" fontId="95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53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43" fontId="42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 applyFill="0" applyBorder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40">
    <xf numFmtId="0" fontId="0" fillId="0" borderId="0" xfId="0"/>
    <xf numFmtId="0" fontId="34" fillId="2" borderId="0" xfId="6" applyFont="1" applyFill="1">
      <protection locked="0"/>
    </xf>
    <xf numFmtId="0" fontId="35" fillId="2" borderId="0" xfId="6" applyFont="1" applyFill="1">
      <protection locked="0"/>
    </xf>
    <xf numFmtId="168" fontId="34" fillId="2" borderId="0" xfId="6" applyNumberFormat="1" applyFont="1" applyFill="1" applyProtection="1"/>
    <xf numFmtId="0" fontId="34" fillId="2" borderId="0" xfId="9" applyFont="1" applyFill="1"/>
    <xf numFmtId="0" fontId="35" fillId="2" borderId="0" xfId="6" applyFont="1" applyFill="1" applyAlignment="1">
      <alignment horizontal="right"/>
      <protection locked="0"/>
    </xf>
    <xf numFmtId="168" fontId="34" fillId="2" borderId="0" xfId="9" applyNumberFormat="1" applyFont="1" applyFill="1"/>
    <xf numFmtId="0" fontId="32" fillId="0" borderId="0" xfId="3" applyFont="1"/>
    <xf numFmtId="169" fontId="32" fillId="0" borderId="0" xfId="4" applyNumberFormat="1" applyFont="1"/>
    <xf numFmtId="169" fontId="34" fillId="0" borderId="0" xfId="4" applyNumberFormat="1" applyFont="1" applyAlignment="1">
      <alignment horizontal="right" indent="1"/>
    </xf>
    <xf numFmtId="9" fontId="34" fillId="0" borderId="0" xfId="13" applyFont="1"/>
    <xf numFmtId="1" fontId="46" fillId="0" borderId="0" xfId="14" applyNumberFormat="1" applyFont="1" applyAlignment="1">
      <alignment vertical="top" wrapText="1"/>
    </xf>
    <xf numFmtId="0" fontId="32" fillId="0" borderId="0" xfId="14" applyFont="1"/>
    <xf numFmtId="2" fontId="32" fillId="0" borderId="0" xfId="14" applyNumberFormat="1" applyFont="1"/>
    <xf numFmtId="169" fontId="34" fillId="0" borderId="0" xfId="13" applyNumberFormat="1" applyFont="1"/>
    <xf numFmtId="0" fontId="34" fillId="2" borderId="0" xfId="34" applyNumberFormat="1" applyFont="1" applyFill="1"/>
    <xf numFmtId="0" fontId="40" fillId="2" borderId="0" xfId="646" applyFont="1" applyFill="1"/>
    <xf numFmtId="0" fontId="26" fillId="2" borderId="0" xfId="646" applyFill="1"/>
    <xf numFmtId="0" fontId="32" fillId="2" borderId="0" xfId="646" applyFont="1" applyFill="1"/>
    <xf numFmtId="0" fontId="32" fillId="2" borderId="7" xfId="646" applyFont="1" applyFill="1" applyBorder="1"/>
    <xf numFmtId="0" fontId="32" fillId="2" borderId="8" xfId="646" applyFont="1" applyFill="1" applyBorder="1"/>
    <xf numFmtId="0" fontId="32" fillId="2" borderId="0" xfId="0" applyFont="1" applyFill="1"/>
    <xf numFmtId="0" fontId="32" fillId="2" borderId="9" xfId="646" applyFont="1" applyFill="1" applyBorder="1"/>
    <xf numFmtId="0" fontId="32" fillId="2" borderId="10" xfId="646" applyFont="1" applyFill="1" applyBorder="1"/>
    <xf numFmtId="168" fontId="32" fillId="2" borderId="0" xfId="646" applyNumberFormat="1" applyFont="1" applyFill="1"/>
    <xf numFmtId="10" fontId="32" fillId="2" borderId="0" xfId="647" applyNumberFormat="1" applyFont="1" applyFill="1"/>
    <xf numFmtId="0" fontId="34" fillId="2" borderId="0" xfId="650" applyFont="1" applyFill="1" applyAlignment="1">
      <alignment horizontal="left" indent="1"/>
    </xf>
    <xf numFmtId="169" fontId="32" fillId="0" borderId="0" xfId="808" applyNumberFormat="1" applyFont="1"/>
    <xf numFmtId="169" fontId="34" fillId="0" borderId="0" xfId="808" applyNumberFormat="1" applyFont="1" applyAlignment="1">
      <alignment horizontal="right" indent="1"/>
    </xf>
    <xf numFmtId="169" fontId="32" fillId="0" borderId="0" xfId="2" applyNumberFormat="1" applyFont="1"/>
    <xf numFmtId="0" fontId="81" fillId="2" borderId="5" xfId="0" applyFont="1" applyFill="1" applyBorder="1" applyAlignment="1">
      <alignment wrapText="1"/>
    </xf>
    <xf numFmtId="180" fontId="82" fillId="0" borderId="0" xfId="0" applyNumberFormat="1" applyFont="1"/>
    <xf numFmtId="9" fontId="32" fillId="0" borderId="0" xfId="2" applyFont="1"/>
    <xf numFmtId="0" fontId="85" fillId="2" borderId="0" xfId="646" applyFont="1" applyFill="1"/>
    <xf numFmtId="0" fontId="38" fillId="2" borderId="0" xfId="6" applyFont="1" applyFill="1">
      <protection locked="0"/>
    </xf>
    <xf numFmtId="0" fontId="50" fillId="2" borderId="0" xfId="646" applyFont="1" applyFill="1"/>
    <xf numFmtId="0" fontId="36" fillId="0" borderId="0" xfId="0" applyFont="1"/>
    <xf numFmtId="169" fontId="36" fillId="0" borderId="0" xfId="2" applyNumberFormat="1" applyFont="1"/>
    <xf numFmtId="9" fontId="36" fillId="2" borderId="0" xfId="2" applyFont="1" applyFill="1"/>
    <xf numFmtId="9" fontId="34" fillId="2" borderId="0" xfId="2" applyFont="1" applyFill="1" applyProtection="1">
      <protection locked="0"/>
    </xf>
    <xf numFmtId="168" fontId="36" fillId="0" borderId="0" xfId="0" applyNumberFormat="1" applyFont="1"/>
    <xf numFmtId="168" fontId="32" fillId="0" borderId="0" xfId="14" applyNumberFormat="1" applyFont="1"/>
    <xf numFmtId="0" fontId="293" fillId="0" borderId="0" xfId="14" applyFont="1"/>
    <xf numFmtId="2" fontId="36" fillId="0" borderId="0" xfId="0" applyNumberFormat="1" applyFont="1"/>
    <xf numFmtId="169" fontId="32" fillId="0" borderId="0" xfId="3" applyNumberFormat="1" applyFont="1"/>
    <xf numFmtId="169" fontId="34" fillId="0" borderId="0" xfId="12" applyNumberFormat="1" applyFont="1" applyAlignment="1">
      <alignment horizontal="right"/>
    </xf>
    <xf numFmtId="169" fontId="32" fillId="0" borderId="0" xfId="691" applyNumberFormat="1" applyFont="1"/>
    <xf numFmtId="1" fontId="32" fillId="0" borderId="0" xfId="3" applyNumberFormat="1" applyFont="1"/>
    <xf numFmtId="1" fontId="34" fillId="0" borderId="0" xfId="3" applyNumberFormat="1" applyFont="1"/>
    <xf numFmtId="1" fontId="44" fillId="0" borderId="0" xfId="3" applyNumberFormat="1" applyFont="1"/>
    <xf numFmtId="1" fontId="34" fillId="0" borderId="0" xfId="691" applyNumberFormat="1" applyFont="1"/>
    <xf numFmtId="2" fontId="32" fillId="0" borderId="0" xfId="3" applyNumberFormat="1" applyFont="1"/>
    <xf numFmtId="9" fontId="23" fillId="0" borderId="0" xfId="832"/>
    <xf numFmtId="9" fontId="32" fillId="0" borderId="0" xfId="3" applyNumberFormat="1" applyFont="1"/>
    <xf numFmtId="169" fontId="34" fillId="2" borderId="0" xfId="5867" applyNumberFormat="1" applyFont="1" applyFill="1"/>
    <xf numFmtId="168" fontId="34" fillId="2" borderId="0" xfId="5867" applyNumberFormat="1" applyFont="1" applyFill="1"/>
    <xf numFmtId="168" fontId="34" fillId="2" borderId="0" xfId="650" applyNumberFormat="1" applyFont="1" applyFill="1" applyAlignment="1">
      <alignment horizontal="left"/>
    </xf>
    <xf numFmtId="0" fontId="36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182" fontId="36" fillId="0" borderId="0" xfId="1" applyNumberFormat="1" applyFont="1" applyAlignment="1">
      <alignment horizontal="right" vertical="center" wrapText="1"/>
    </xf>
    <xf numFmtId="169" fontId="36" fillId="0" borderId="0" xfId="2" applyNumberFormat="1" applyFont="1" applyAlignment="1">
      <alignment horizontal="right" vertical="center" wrapText="1"/>
    </xf>
    <xf numFmtId="0" fontId="36" fillId="0" borderId="3" xfId="0" applyFont="1" applyBorder="1"/>
    <xf numFmtId="0" fontId="36" fillId="0" borderId="3" xfId="14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32" fillId="85" borderId="0" xfId="0" applyFont="1" applyFill="1"/>
    <xf numFmtId="0" fontId="43" fillId="85" borderId="0" xfId="0" applyFont="1" applyFill="1" applyAlignment="1">
      <alignment horizontal="right"/>
    </xf>
    <xf numFmtId="0" fontId="43" fillId="86" borderId="0" xfId="0" applyFont="1" applyFill="1"/>
    <xf numFmtId="168" fontId="32" fillId="86" borderId="0" xfId="0" applyNumberFormat="1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32" fillId="86" borderId="0" xfId="0" applyFont="1" applyFill="1"/>
    <xf numFmtId="1" fontId="32" fillId="86" borderId="0" xfId="0" applyNumberFormat="1" applyFont="1" applyFill="1" applyAlignment="1">
      <alignment horizontal="center" vertical="center"/>
    </xf>
    <xf numFmtId="0" fontId="43" fillId="2" borderId="0" xfId="0" applyFont="1" applyFill="1"/>
    <xf numFmtId="182" fontId="36" fillId="0" borderId="0" xfId="1" applyNumberFormat="1" applyFont="1" applyAlignment="1">
      <alignment horizontal="center" vertical="center" wrapText="1"/>
    </xf>
    <xf numFmtId="0" fontId="32" fillId="2" borderId="0" xfId="37820" applyFont="1" applyFill="1" applyAlignment="1">
      <alignment horizontal="center"/>
    </xf>
    <xf numFmtId="0" fontId="32" fillId="2" borderId="0" xfId="11" applyFont="1" applyFill="1"/>
    <xf numFmtId="0" fontId="32" fillId="2" borderId="0" xfId="37822" applyFont="1" applyFill="1" applyAlignment="1">
      <alignment horizontal="center"/>
    </xf>
    <xf numFmtId="168" fontId="34" fillId="0" borderId="0" xfId="0" applyNumberFormat="1" applyFont="1"/>
    <xf numFmtId="168" fontId="32" fillId="0" borderId="0" xfId="0" applyNumberFormat="1" applyFont="1"/>
    <xf numFmtId="0" fontId="38" fillId="2" borderId="0" xfId="38089" applyFont="1" applyFill="1"/>
    <xf numFmtId="1" fontId="38" fillId="87" borderId="0" xfId="38089" applyNumberFormat="1" applyFont="1" applyFill="1"/>
    <xf numFmtId="0" fontId="38" fillId="87" borderId="0" xfId="34" applyNumberFormat="1" applyFont="1" applyFill="1"/>
    <xf numFmtId="0" fontId="34" fillId="2" borderId="0" xfId="38089" applyFont="1" applyFill="1"/>
    <xf numFmtId="168" fontId="38" fillId="87" borderId="0" xfId="38089" applyNumberFormat="1" applyFont="1" applyFill="1"/>
    <xf numFmtId="0" fontId="35" fillId="2" borderId="0" xfId="38089" applyFont="1" applyFill="1"/>
    <xf numFmtId="168" fontId="34" fillId="2" borderId="0" xfId="38089" applyNumberFormat="1" applyFont="1" applyFill="1"/>
    <xf numFmtId="0" fontId="34" fillId="2" borderId="0" xfId="38089" applyFont="1" applyFill="1" applyAlignment="1">
      <alignment horizontal="left" indent="1"/>
    </xf>
    <xf numFmtId="1" fontId="34" fillId="2" borderId="0" xfId="38089" applyNumberFormat="1" applyFont="1" applyFill="1"/>
    <xf numFmtId="1" fontId="34" fillId="2" borderId="0" xfId="34" applyNumberFormat="1" applyFont="1" applyFill="1"/>
    <xf numFmtId="0" fontId="34" fillId="2" borderId="0" xfId="38089" applyFont="1" applyFill="1" applyAlignment="1">
      <alignment horizontal="left"/>
    </xf>
    <xf numFmtId="168" fontId="34" fillId="2" borderId="0" xfId="34" applyNumberFormat="1" applyFont="1" applyFill="1"/>
    <xf numFmtId="2" fontId="34" fillId="2" borderId="0" xfId="5867" applyNumberFormat="1" applyFont="1" applyFill="1"/>
    <xf numFmtId="168" fontId="36" fillId="0" borderId="0" xfId="0" applyNumberFormat="1" applyFont="1" applyAlignment="1">
      <alignment horizontal="right" vertical="center" wrapText="1"/>
    </xf>
    <xf numFmtId="1" fontId="32" fillId="2" borderId="0" xfId="0" applyNumberFormat="1" applyFont="1" applyFill="1" applyAlignment="1">
      <alignment horizontal="center" vertical="center"/>
    </xf>
    <xf numFmtId="0" fontId="302" fillId="2" borderId="0" xfId="0" applyFont="1" applyFill="1"/>
    <xf numFmtId="168" fontId="302" fillId="2" borderId="0" xfId="0" applyNumberFormat="1" applyFont="1" applyFill="1" applyAlignment="1">
      <alignment horizontal="center" vertical="center"/>
    </xf>
    <xf numFmtId="169" fontId="34" fillId="2" borderId="0" xfId="2" applyNumberFormat="1" applyFont="1" applyFill="1"/>
    <xf numFmtId="0" fontId="32" fillId="2" borderId="55" xfId="646" applyFont="1" applyFill="1" applyBorder="1"/>
    <xf numFmtId="0" fontId="303" fillId="2" borderId="0" xfId="646" applyFont="1" applyFill="1"/>
    <xf numFmtId="0" fontId="41" fillId="2" borderId="0" xfId="646" applyFont="1" applyFill="1"/>
    <xf numFmtId="1" fontId="41" fillId="2" borderId="0" xfId="646" applyNumberFormat="1" applyFont="1" applyFill="1"/>
    <xf numFmtId="0" fontId="86" fillId="0" borderId="0" xfId="0" applyFont="1"/>
    <xf numFmtId="1" fontId="36" fillId="0" borderId="0" xfId="0" applyNumberFormat="1" applyFont="1"/>
    <xf numFmtId="0" fontId="34" fillId="0" borderId="0" xfId="0" applyFont="1"/>
    <xf numFmtId="168" fontId="32" fillId="0" borderId="0" xfId="3" applyNumberFormat="1" applyFont="1"/>
    <xf numFmtId="1" fontId="36" fillId="0" borderId="0" xfId="3" applyNumberFormat="1" applyFont="1" applyAlignment="1">
      <alignment horizontal="right"/>
    </xf>
    <xf numFmtId="0" fontId="81" fillId="2" borderId="5" xfId="38113" applyFont="1" applyFill="1" applyBorder="1" applyAlignment="1">
      <alignment horizontal="center" vertical="center" wrapText="1"/>
    </xf>
    <xf numFmtId="180" fontId="82" fillId="2" borderId="0" xfId="38113" applyNumberFormat="1" applyFont="1" applyFill="1"/>
    <xf numFmtId="180" fontId="82" fillId="2" borderId="3" xfId="38113" applyNumberFormat="1" applyFont="1" applyFill="1" applyBorder="1"/>
    <xf numFmtId="180" fontId="295" fillId="2" borderId="4" xfId="38113" applyNumberFormat="1" applyFont="1" applyFill="1" applyBorder="1"/>
    <xf numFmtId="180" fontId="83" fillId="2" borderId="4" xfId="38113" applyNumberFormat="1" applyFont="1" applyFill="1" applyBorder="1"/>
    <xf numFmtId="180" fontId="82" fillId="2" borderId="3" xfId="38113" applyNumberFormat="1" applyFont="1" applyFill="1" applyBorder="1" applyAlignment="1">
      <alignment horizontal="left" indent="1"/>
    </xf>
    <xf numFmtId="4" fontId="34" fillId="0" borderId="38" xfId="0" applyNumberFormat="1" applyFont="1" applyBorder="1" applyAlignment="1">
      <alignment horizontal="right" indent="1"/>
    </xf>
    <xf numFmtId="4" fontId="36" fillId="3" borderId="0" xfId="0" applyNumberFormat="1" applyFont="1" applyFill="1" applyAlignment="1">
      <alignment horizontal="right" indent="1"/>
    </xf>
    <xf numFmtId="180" fontId="82" fillId="2" borderId="0" xfId="38113" applyNumberFormat="1" applyFont="1" applyFill="1" applyAlignment="1">
      <alignment horizontal="left" indent="1"/>
    </xf>
    <xf numFmtId="9" fontId="38" fillId="2" borderId="0" xfId="2" applyFont="1" applyFill="1" applyProtection="1"/>
    <xf numFmtId="9" fontId="34" fillId="2" borderId="0" xfId="2" applyFont="1" applyFill="1" applyProtection="1"/>
    <xf numFmtId="169" fontId="38" fillId="2" borderId="0" xfId="2" applyNumberFormat="1" applyFont="1" applyFill="1" applyProtection="1"/>
    <xf numFmtId="169" fontId="34" fillId="2" borderId="0" xfId="2" applyNumberFormat="1" applyFont="1" applyFill="1" applyProtection="1"/>
    <xf numFmtId="168" fontId="83" fillId="2" borderId="4" xfId="38113" applyNumberFormat="1" applyFont="1" applyFill="1" applyBorder="1"/>
    <xf numFmtId="168" fontId="82" fillId="2" borderId="0" xfId="38113" applyNumberFormat="1" applyFont="1" applyFill="1"/>
    <xf numFmtId="168" fontId="82" fillId="2" borderId="3" xfId="38113" applyNumberFormat="1" applyFont="1" applyFill="1" applyBorder="1"/>
    <xf numFmtId="180" fontId="82" fillId="2" borderId="0" xfId="38113" applyNumberFormat="1" applyFont="1" applyFill="1" applyAlignment="1">
      <alignment horizontal="left" indent="3"/>
    </xf>
    <xf numFmtId="180" fontId="129" fillId="2" borderId="0" xfId="38113" applyNumberFormat="1" applyFont="1" applyFill="1"/>
    <xf numFmtId="168" fontId="129" fillId="2" borderId="0" xfId="38113" applyNumberFormat="1" applyFont="1" applyFill="1"/>
    <xf numFmtId="180" fontId="421" fillId="2" borderId="0" xfId="38113" applyNumberFormat="1" applyFont="1" applyFill="1" applyAlignment="1">
      <alignment horizontal="left" indent="5"/>
    </xf>
    <xf numFmtId="180" fontId="81" fillId="2" borderId="0" xfId="38113" applyNumberFormat="1" applyFont="1" applyFill="1"/>
    <xf numFmtId="168" fontId="36" fillId="0" borderId="0" xfId="2" applyNumberFormat="1" applyFont="1"/>
    <xf numFmtId="0" fontId="34" fillId="2" borderId="0" xfId="6" applyFont="1" applyFill="1" applyAlignment="1">
      <alignment horizontal="left" indent="2"/>
      <protection locked="0"/>
    </xf>
    <xf numFmtId="0" fontId="34" fillId="2" borderId="0" xfId="38089" applyFont="1" applyFill="1" applyAlignment="1">
      <alignment horizontal="left" indent="2"/>
    </xf>
    <xf numFmtId="0" fontId="34" fillId="2" borderId="0" xfId="38089" applyFont="1" applyFill="1" applyAlignment="1">
      <alignment horizontal="left" indent="3"/>
    </xf>
    <xf numFmtId="0" fontId="0" fillId="0" borderId="0" xfId="0" applyAlignment="1">
      <alignment vertical="center"/>
    </xf>
    <xf numFmtId="0" fontId="34" fillId="2" borderId="0" xfId="6" applyFont="1" applyFill="1" applyAlignment="1">
      <alignment horizontal="left" indent="4"/>
      <protection locked="0"/>
    </xf>
    <xf numFmtId="169" fontId="34" fillId="2" borderId="0" xfId="2" applyNumberFormat="1" applyFont="1" applyFill="1" applyProtection="1">
      <protection locked="0"/>
    </xf>
    <xf numFmtId="169" fontId="38" fillId="2" borderId="0" xfId="2" applyNumberFormat="1" applyFont="1" applyFill="1" applyProtection="1">
      <protection locked="0"/>
    </xf>
    <xf numFmtId="0" fontId="423" fillId="2" borderId="0" xfId="0" applyFont="1" applyFill="1" applyAlignment="1">
      <alignment horizontal="center" vertical="center"/>
    </xf>
    <xf numFmtId="0" fontId="423" fillId="2" borderId="8" xfId="0" applyFont="1" applyFill="1" applyBorder="1" applyAlignment="1">
      <alignment horizontal="center" vertical="center" wrapText="1"/>
    </xf>
    <xf numFmtId="0" fontId="424" fillId="2" borderId="10" xfId="0" applyFont="1" applyFill="1" applyBorder="1" applyAlignment="1">
      <alignment horizontal="center" vertical="center"/>
    </xf>
    <xf numFmtId="0" fontId="423" fillId="2" borderId="8" xfId="0" applyFont="1" applyFill="1" applyBorder="1" applyAlignment="1">
      <alignment vertical="center"/>
    </xf>
    <xf numFmtId="0" fontId="424" fillId="2" borderId="8" xfId="0" applyFont="1" applyFill="1" applyBorder="1" applyAlignment="1">
      <alignment vertical="center"/>
    </xf>
    <xf numFmtId="0" fontId="424" fillId="2" borderId="10" xfId="0" applyFont="1" applyFill="1" applyBorder="1" applyAlignment="1">
      <alignment vertical="center"/>
    </xf>
    <xf numFmtId="0" fontId="346" fillId="2" borderId="0" xfId="0" applyFont="1" applyFill="1" applyAlignment="1">
      <alignment vertical="center" wrapText="1"/>
    </xf>
    <xf numFmtId="0" fontId="422" fillId="2" borderId="8" xfId="0" applyFont="1" applyFill="1" applyBorder="1" applyAlignment="1">
      <alignment vertical="center"/>
    </xf>
    <xf numFmtId="0" fontId="346" fillId="2" borderId="0" xfId="0" applyFont="1" applyFill="1" applyAlignment="1">
      <alignment vertical="center"/>
    </xf>
    <xf numFmtId="1" fontId="32" fillId="2" borderId="0" xfId="646" applyNumberFormat="1" applyFont="1" applyFill="1"/>
    <xf numFmtId="0" fontId="32" fillId="85" borderId="3" xfId="0" applyFont="1" applyFill="1" applyBorder="1"/>
    <xf numFmtId="168" fontId="34" fillId="2" borderId="0" xfId="2" applyNumberFormat="1" applyFont="1" applyFill="1" applyProtection="1"/>
    <xf numFmtId="177" fontId="36" fillId="0" borderId="0" xfId="0" applyNumberFormat="1" applyFont="1"/>
    <xf numFmtId="2" fontId="425" fillId="0" borderId="0" xfId="0" applyNumberFormat="1" applyFont="1"/>
    <xf numFmtId="168" fontId="425" fillId="0" borderId="0" xfId="0" applyNumberFormat="1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72" fontId="298" fillId="0" borderId="0" xfId="1" applyNumberFormat="1" applyFont="1" applyFill="1" applyBorder="1" applyAlignment="1">
      <alignment horizontal="right"/>
    </xf>
    <xf numFmtId="0" fontId="32" fillId="85" borderId="3" xfId="0" applyFont="1" applyFill="1" applyBorder="1" applyAlignment="1">
      <alignment horizontal="center"/>
    </xf>
    <xf numFmtId="169" fontId="38" fillId="2" borderId="0" xfId="2" applyNumberFormat="1" applyFont="1" applyFill="1"/>
    <xf numFmtId="9" fontId="34" fillId="2" borderId="0" xfId="2" applyFont="1" applyFill="1"/>
    <xf numFmtId="168" fontId="34" fillId="2" borderId="0" xfId="2" applyNumberFormat="1" applyFont="1" applyFill="1"/>
    <xf numFmtId="0" fontId="426" fillId="0" borderId="0" xfId="0" applyFont="1"/>
    <xf numFmtId="168" fontId="36" fillId="0" borderId="0" xfId="1" applyNumberFormat="1" applyFont="1" applyAlignment="1">
      <alignment horizontal="right" vertical="center" wrapText="1"/>
    </xf>
    <xf numFmtId="0" fontId="424" fillId="2" borderId="38" xfId="0" applyFont="1" applyFill="1" applyBorder="1" applyAlignment="1">
      <alignment horizontal="center" vertical="center"/>
    </xf>
    <xf numFmtId="0" fontId="424" fillId="2" borderId="38" xfId="0" applyFont="1" applyFill="1" applyBorder="1" applyAlignment="1">
      <alignment horizontal="center" vertical="center" wrapText="1"/>
    </xf>
    <xf numFmtId="0" fontId="32" fillId="2" borderId="38" xfId="646" applyFont="1" applyFill="1" applyBorder="1"/>
    <xf numFmtId="0" fontId="86" fillId="0" borderId="0" xfId="0" applyFont="1" applyAlignment="1">
      <alignment vertical="top" wrapText="1"/>
    </xf>
    <xf numFmtId="0" fontId="298" fillId="0" borderId="0" xfId="0" applyFont="1"/>
    <xf numFmtId="169" fontId="7" fillId="0" borderId="0" xfId="0" applyNumberFormat="1" applyFont="1"/>
    <xf numFmtId="0" fontId="425" fillId="88" borderId="0" xfId="0" applyFont="1" applyFill="1"/>
    <xf numFmtId="0" fontId="425" fillId="2" borderId="0" xfId="9" applyFont="1" applyFill="1"/>
    <xf numFmtId="168" fontId="7" fillId="0" borderId="0" xfId="14" applyNumberFormat="1" applyFont="1"/>
    <xf numFmtId="168" fontId="424" fillId="2" borderId="8" xfId="0" applyNumberFormat="1" applyFont="1" applyFill="1" applyBorder="1" applyAlignment="1">
      <alignment horizontal="center" vertical="center"/>
    </xf>
    <xf numFmtId="1" fontId="34" fillId="2" borderId="0" xfId="6" applyNumberFormat="1" applyFont="1" applyFill="1">
      <protection locked="0"/>
    </xf>
    <xf numFmtId="360" fontId="34" fillId="2" borderId="0" xfId="38089" applyNumberFormat="1" applyFont="1" applyFill="1"/>
    <xf numFmtId="168" fontId="431" fillId="2" borderId="7" xfId="0" applyNumberFormat="1" applyFont="1" applyFill="1" applyBorder="1" applyAlignment="1">
      <alignment horizontal="center" vertical="center"/>
    </xf>
    <xf numFmtId="172" fontId="34" fillId="2" borderId="0" xfId="1" applyNumberFormat="1" applyFont="1" applyFill="1" applyProtection="1">
      <protection locked="0"/>
    </xf>
    <xf numFmtId="189" fontId="34" fillId="2" borderId="0" xfId="6" applyNumberFormat="1" applyFont="1" applyFill="1">
      <protection locked="0"/>
    </xf>
    <xf numFmtId="169" fontId="38" fillId="2" borderId="0" xfId="5867" applyNumberFormat="1" applyFont="1" applyFill="1"/>
    <xf numFmtId="0" fontId="38" fillId="2" borderId="0" xfId="650" applyFont="1" applyFill="1"/>
    <xf numFmtId="167" fontId="298" fillId="0" borderId="0" xfId="1" applyFont="1" applyFill="1" applyBorder="1" applyAlignment="1">
      <alignment horizontal="right"/>
    </xf>
    <xf numFmtId="169" fontId="298" fillId="0" borderId="0" xfId="2" applyNumberFormat="1" applyFont="1" applyFill="1" applyBorder="1" applyAlignment="1">
      <alignment horizontal="right"/>
    </xf>
    <xf numFmtId="167" fontId="298" fillId="0" borderId="0" xfId="1" applyFont="1" applyFill="1" applyBorder="1" applyAlignment="1">
      <alignment horizontal="left"/>
    </xf>
    <xf numFmtId="182" fontId="298" fillId="0" borderId="0" xfId="1" applyNumberFormat="1" applyFont="1" applyFill="1" applyBorder="1" applyAlignment="1">
      <alignment horizontal="right"/>
    </xf>
    <xf numFmtId="167" fontId="298" fillId="0" borderId="0" xfId="1" applyFont="1" applyFill="1" applyBorder="1" applyAlignment="1">
      <alignment horizontal="left" wrapText="1"/>
    </xf>
    <xf numFmtId="0" fontId="432" fillId="0" borderId="0" xfId="46798" applyFont="1"/>
    <xf numFmtId="0" fontId="304" fillId="0" borderId="0" xfId="46798" applyFont="1"/>
    <xf numFmtId="14" fontId="297" fillId="0" borderId="0" xfId="0" applyNumberFormat="1" applyFont="1" applyAlignment="1">
      <alignment horizontal="right"/>
    </xf>
    <xf numFmtId="14" fontId="297" fillId="0" borderId="0" xfId="0" applyNumberFormat="1" applyFont="1" applyAlignment="1">
      <alignment horizontal="center"/>
    </xf>
    <xf numFmtId="14" fontId="297" fillId="0" borderId="0" xfId="0" applyNumberFormat="1" applyFont="1" applyAlignment="1">
      <alignment wrapText="1"/>
    </xf>
    <xf numFmtId="0" fontId="297" fillId="0" borderId="0" xfId="0" applyFont="1" applyAlignment="1">
      <alignment wrapText="1"/>
    </xf>
    <xf numFmtId="14" fontId="297" fillId="0" borderId="0" xfId="46799" applyNumberFormat="1" applyFont="1" applyAlignment="1">
      <alignment horizontal="right"/>
    </xf>
    <xf numFmtId="14" fontId="297" fillId="0" borderId="0" xfId="46800" applyNumberFormat="1" applyFont="1" applyFill="1" applyBorder="1"/>
    <xf numFmtId="0" fontId="433" fillId="0" borderId="0" xfId="0" applyFont="1" applyAlignment="1">
      <alignment vertical="center"/>
    </xf>
    <xf numFmtId="0" fontId="433" fillId="0" borderId="0" xfId="0" applyFont="1" applyAlignment="1">
      <alignment horizontal="right"/>
    </xf>
    <xf numFmtId="168" fontId="304" fillId="0" borderId="0" xfId="46798" applyNumberFormat="1" applyFont="1"/>
    <xf numFmtId="2" fontId="298" fillId="0" borderId="0" xfId="0" applyNumberFormat="1" applyFont="1" applyAlignment="1">
      <alignment horizontal="right"/>
    </xf>
    <xf numFmtId="2" fontId="298" fillId="0" borderId="0" xfId="0" applyNumberFormat="1" applyFont="1" applyAlignment="1">
      <alignment horizontal="left" wrapText="1"/>
    </xf>
    <xf numFmtId="4" fontId="298" fillId="0" borderId="0" xfId="0" applyNumberFormat="1" applyFont="1" applyAlignment="1">
      <alignment horizontal="right" indent="1"/>
    </xf>
    <xf numFmtId="14" fontId="297" fillId="0" borderId="0" xfId="46804" applyNumberFormat="1" applyFont="1" applyFill="1" applyBorder="1"/>
    <xf numFmtId="43" fontId="298" fillId="0" borderId="0" xfId="46805" applyFont="1" applyFill="1" applyBorder="1" applyAlignment="1">
      <alignment horizontal="right"/>
    </xf>
    <xf numFmtId="43" fontId="298" fillId="0" borderId="0" xfId="46806" applyFont="1" applyFill="1" applyBorder="1" applyAlignment="1">
      <alignment horizontal="right"/>
    </xf>
    <xf numFmtId="14" fontId="297" fillId="0" borderId="0" xfId="46807" applyNumberFormat="1" applyFont="1" applyAlignment="1">
      <alignment horizontal="right"/>
    </xf>
    <xf numFmtId="0" fontId="304" fillId="0" borderId="0" xfId="0" applyFont="1" applyAlignment="1">
      <alignment horizontal="center"/>
    </xf>
    <xf numFmtId="2" fontId="298" fillId="0" borderId="0" xfId="0" applyNumberFormat="1" applyFont="1" applyAlignment="1">
      <alignment horizontal="right" vertical="top"/>
    </xf>
    <xf numFmtId="0" fontId="304" fillId="0" borderId="0" xfId="0" applyFont="1" applyAlignment="1">
      <alignment horizontal="right" vertical="top"/>
    </xf>
    <xf numFmtId="0" fontId="433" fillId="0" borderId="0" xfId="0" applyFont="1"/>
    <xf numFmtId="0" fontId="433" fillId="0" borderId="0" xfId="0" applyFont="1" applyAlignment="1">
      <alignment horizontal="right" vertical="center"/>
    </xf>
    <xf numFmtId="0" fontId="297" fillId="0" borderId="0" xfId="0" applyFont="1" applyAlignment="1">
      <alignment horizontal="right" vertical="center"/>
    </xf>
    <xf numFmtId="49" fontId="297" fillId="0" borderId="0" xfId="0" applyNumberFormat="1" applyFont="1" applyAlignment="1">
      <alignment horizontal="right"/>
    </xf>
    <xf numFmtId="0" fontId="433" fillId="0" borderId="0" xfId="46798" applyFont="1"/>
    <xf numFmtId="2" fontId="304" fillId="0" borderId="0" xfId="46798" applyNumberFormat="1" applyFont="1"/>
    <xf numFmtId="169" fontId="304" fillId="0" borderId="0" xfId="46803" applyNumberFormat="1" applyFont="1" applyFill="1" applyBorder="1"/>
    <xf numFmtId="177" fontId="304" fillId="0" borderId="0" xfId="46798" applyNumberFormat="1" applyFont="1"/>
    <xf numFmtId="0" fontId="304" fillId="0" borderId="0" xfId="46810" applyFont="1" applyAlignment="1">
      <alignment horizontal="center"/>
    </xf>
    <xf numFmtId="169" fontId="304" fillId="0" borderId="0" xfId="2" applyNumberFormat="1" applyFont="1" applyFill="1" applyBorder="1"/>
    <xf numFmtId="10" fontId="304" fillId="0" borderId="0" xfId="2" applyNumberFormat="1" applyFont="1" applyFill="1" applyBorder="1"/>
    <xf numFmtId="1" fontId="434" fillId="0" borderId="0" xfId="46798" applyNumberFormat="1" applyFont="1" applyAlignment="1">
      <alignment vertical="top" wrapText="1"/>
    </xf>
    <xf numFmtId="2" fontId="298" fillId="0" borderId="0" xfId="46798" applyNumberFormat="1" applyFont="1" applyAlignment="1">
      <alignment vertical="top" wrapText="1"/>
    </xf>
    <xf numFmtId="43" fontId="298" fillId="0" borderId="0" xfId="46811" applyFont="1" applyFill="1" applyBorder="1" applyAlignment="1">
      <alignment horizontal="right"/>
    </xf>
    <xf numFmtId="0" fontId="433" fillId="0" borderId="0" xfId="0" applyFont="1" applyAlignment="1">
      <alignment vertical="center" wrapText="1"/>
    </xf>
    <xf numFmtId="0" fontId="297" fillId="0" borderId="0" xfId="0" applyFont="1" applyAlignment="1">
      <alignment horizontal="right"/>
    </xf>
    <xf numFmtId="0" fontId="433" fillId="0" borderId="0" xfId="46798" applyFont="1" applyAlignment="1">
      <alignment horizontal="right"/>
    </xf>
    <xf numFmtId="14" fontId="433" fillId="0" borderId="0" xfId="0" applyNumberFormat="1" applyFont="1"/>
    <xf numFmtId="181" fontId="297" fillId="0" borderId="0" xfId="46808" applyNumberFormat="1" applyFont="1" applyFill="1" applyBorder="1" applyAlignment="1">
      <alignment horizontal="right"/>
    </xf>
    <xf numFmtId="181" fontId="297" fillId="0" borderId="0" xfId="46809" applyNumberFormat="1" applyFont="1" applyFill="1" applyBorder="1" applyAlignment="1">
      <alignment horizontal="right" wrapText="1"/>
    </xf>
    <xf numFmtId="0" fontId="297" fillId="0" borderId="0" xfId="46809" applyNumberFormat="1" applyFont="1" applyFill="1" applyBorder="1" applyAlignment="1">
      <alignment horizontal="right" wrapText="1"/>
    </xf>
    <xf numFmtId="0" fontId="297" fillId="0" borderId="0" xfId="1" applyNumberFormat="1" applyFont="1" applyFill="1" applyBorder="1" applyAlignment="1">
      <alignment horizontal="right" wrapText="1"/>
    </xf>
    <xf numFmtId="181" fontId="297" fillId="0" borderId="0" xfId="46801" applyNumberFormat="1" applyFont="1" applyFill="1" applyBorder="1" applyAlignment="1">
      <alignment horizontal="right" wrapText="1"/>
    </xf>
    <xf numFmtId="181" fontId="297" fillId="0" borderId="0" xfId="46802" applyNumberFormat="1" applyFont="1" applyFill="1" applyBorder="1" applyAlignment="1">
      <alignment horizontal="right"/>
    </xf>
    <xf numFmtId="0" fontId="433" fillId="0" borderId="0" xfId="0" applyFont="1" applyAlignment="1">
      <alignment horizontal="center"/>
    </xf>
    <xf numFmtId="181" fontId="297" fillId="0" borderId="0" xfId="46802" applyNumberFormat="1" applyFont="1" applyFill="1" applyBorder="1" applyAlignment="1">
      <alignment horizontal="center" vertical="center"/>
    </xf>
    <xf numFmtId="181" fontId="297" fillId="0" borderId="0" xfId="46803" applyNumberFormat="1" applyFont="1" applyFill="1" applyBorder="1" applyAlignment="1">
      <alignment horizontal="center" vertical="center"/>
    </xf>
    <xf numFmtId="181" fontId="297" fillId="0" borderId="0" xfId="46802" applyNumberFormat="1" applyFont="1" applyFill="1" applyBorder="1" applyAlignment="1">
      <alignment horizontal="center"/>
    </xf>
    <xf numFmtId="181" fontId="297" fillId="0" borderId="0" xfId="46803" applyNumberFormat="1" applyFont="1" applyFill="1" applyBorder="1" applyAlignment="1">
      <alignment horizontal="center"/>
    </xf>
    <xf numFmtId="181" fontId="297" fillId="0" borderId="0" xfId="1" applyNumberFormat="1" applyFont="1" applyFill="1" applyBorder="1" applyAlignment="1">
      <alignment horizontal="right"/>
    </xf>
    <xf numFmtId="43" fontId="297" fillId="0" borderId="0" xfId="46805" applyFont="1" applyFill="1" applyBorder="1" applyAlignment="1">
      <alignment horizontal="right"/>
    </xf>
    <xf numFmtId="43" fontId="297" fillId="0" borderId="0" xfId="46806" applyFont="1" applyFill="1" applyBorder="1" applyAlignment="1">
      <alignment horizontal="right"/>
    </xf>
    <xf numFmtId="167" fontId="297" fillId="0" borderId="0" xfId="1" applyFont="1" applyFill="1" applyBorder="1" applyAlignment="1">
      <alignment horizontal="right"/>
    </xf>
    <xf numFmtId="181" fontId="297" fillId="0" borderId="0" xfId="1" applyNumberFormat="1" applyFont="1" applyFill="1" applyBorder="1" applyAlignment="1">
      <alignment horizontal="left"/>
    </xf>
    <xf numFmtId="182" fontId="297" fillId="0" borderId="0" xfId="1" applyNumberFormat="1" applyFont="1" applyFill="1" applyBorder="1" applyAlignment="1">
      <alignment horizontal="right"/>
    </xf>
    <xf numFmtId="4" fontId="297" fillId="0" borderId="0" xfId="0" applyNumberFormat="1" applyFont="1" applyAlignment="1">
      <alignment horizontal="right" indent="1"/>
    </xf>
    <xf numFmtId="0" fontId="433" fillId="0" borderId="0" xfId="46810" applyFont="1" applyAlignment="1">
      <alignment horizontal="center"/>
    </xf>
    <xf numFmtId="168" fontId="304" fillId="0" borderId="0" xfId="0" applyNumberFormat="1" applyFont="1" applyAlignment="1">
      <alignment horizontal="right"/>
    </xf>
    <xf numFmtId="168" fontId="304" fillId="0" borderId="0" xfId="0" applyNumberFormat="1" applyFont="1"/>
    <xf numFmtId="168" fontId="298" fillId="0" borderId="0" xfId="0" applyNumberFormat="1" applyFont="1" applyAlignment="1">
      <alignment horizontal="right"/>
    </xf>
    <xf numFmtId="168" fontId="298" fillId="0" borderId="0" xfId="0" applyNumberFormat="1" applyFont="1" applyAlignment="1">
      <alignment horizontal="right" vertical="top"/>
    </xf>
    <xf numFmtId="168" fontId="298" fillId="0" borderId="0" xfId="0" applyNumberFormat="1" applyFont="1" applyAlignment="1">
      <alignment horizontal="left"/>
    </xf>
    <xf numFmtId="168" fontId="304" fillId="0" borderId="0" xfId="0" applyNumberFormat="1" applyFont="1" applyAlignment="1">
      <alignment horizontal="center"/>
    </xf>
    <xf numFmtId="168" fontId="298" fillId="0" borderId="0" xfId="46805" applyNumberFormat="1" applyFont="1" applyFill="1" applyBorder="1" applyAlignment="1">
      <alignment horizontal="right"/>
    </xf>
    <xf numFmtId="168" fontId="298" fillId="0" borderId="0" xfId="1" applyNumberFormat="1" applyFont="1" applyFill="1" applyBorder="1" applyAlignment="1">
      <alignment horizontal="right"/>
    </xf>
    <xf numFmtId="168" fontId="298" fillId="0" borderId="0" xfId="1" applyNumberFormat="1" applyFont="1" applyFill="1" applyBorder="1" applyAlignment="1">
      <alignment horizontal="left"/>
    </xf>
    <xf numFmtId="168" fontId="298" fillId="0" borderId="0" xfId="0" applyNumberFormat="1" applyFont="1" applyAlignment="1">
      <alignment wrapText="1"/>
    </xf>
    <xf numFmtId="14" fontId="297" fillId="0" borderId="0" xfId="46798" applyNumberFormat="1" applyFont="1" applyAlignment="1">
      <alignment horizontal="right"/>
    </xf>
    <xf numFmtId="168" fontId="32" fillId="0" borderId="0" xfId="6309" applyNumberFormat="1" applyFont="1"/>
    <xf numFmtId="168" fontId="32" fillId="0" borderId="0" xfId="2" applyNumberFormat="1" applyFont="1"/>
    <xf numFmtId="168" fontId="32" fillId="2" borderId="0" xfId="0" applyNumberFormat="1" applyFont="1" applyFill="1"/>
    <xf numFmtId="0" fontId="36" fillId="0" borderId="0" xfId="0" applyFont="1" applyAlignment="1">
      <alignment wrapText="1"/>
    </xf>
    <xf numFmtId="0" fontId="435" fillId="0" borderId="0" xfId="0" applyFont="1"/>
    <xf numFmtId="175" fontId="34" fillId="2" borderId="0" xfId="287" applyFont="1" applyFill="1"/>
    <xf numFmtId="1" fontId="34" fillId="2" borderId="0" xfId="287" applyNumberFormat="1" applyFont="1" applyFill="1" applyAlignment="1">
      <alignment horizontal="right"/>
    </xf>
    <xf numFmtId="1" fontId="34" fillId="2" borderId="0" xfId="287" applyNumberFormat="1" applyFont="1" applyFill="1"/>
    <xf numFmtId="175" fontId="35" fillId="2" borderId="0" xfId="287" applyFont="1" applyFill="1"/>
    <xf numFmtId="168" fontId="34" fillId="2" borderId="0" xfId="287" applyNumberFormat="1" applyFont="1" applyFill="1" applyAlignment="1">
      <alignment horizontal="right"/>
    </xf>
    <xf numFmtId="1" fontId="34" fillId="2" borderId="0" xfId="13" applyNumberFormat="1" applyFont="1" applyFill="1"/>
    <xf numFmtId="171" fontId="34" fillId="2" borderId="0" xfId="287" applyNumberFormat="1" applyFont="1" applyFill="1"/>
    <xf numFmtId="169" fontId="34" fillId="2" borderId="0" xfId="13" applyNumberFormat="1" applyFont="1" applyFill="1"/>
    <xf numFmtId="2" fontId="34" fillId="2" borderId="0" xfId="287" applyNumberFormat="1" applyFont="1" applyFill="1"/>
    <xf numFmtId="3" fontId="34" fillId="2" borderId="0" xfId="287" applyNumberFormat="1" applyFont="1" applyFill="1"/>
    <xf numFmtId="3" fontId="34" fillId="2" borderId="0" xfId="13" applyNumberFormat="1" applyFont="1" applyFill="1"/>
    <xf numFmtId="175" fontId="38" fillId="2" borderId="0" xfId="287" applyFont="1" applyFill="1"/>
    <xf numFmtId="2" fontId="34" fillId="2" borderId="0" xfId="287" applyNumberFormat="1" applyFont="1" applyFill="1" applyAlignment="1">
      <alignment horizontal="right"/>
    </xf>
    <xf numFmtId="1" fontId="34" fillId="2" borderId="0" xfId="0" applyNumberFormat="1" applyFont="1" applyFill="1"/>
    <xf numFmtId="175" fontId="34" fillId="2" borderId="0" xfId="287" applyFont="1" applyFill="1" applyAlignment="1">
      <alignment horizontal="left" indent="2"/>
    </xf>
    <xf numFmtId="3" fontId="34" fillId="2" borderId="0" xfId="287" applyNumberFormat="1" applyFont="1" applyFill="1" applyAlignment="1">
      <alignment horizontal="right"/>
    </xf>
    <xf numFmtId="3" fontId="34" fillId="2" borderId="0" xfId="0" applyNumberFormat="1" applyFont="1" applyFill="1"/>
    <xf numFmtId="168" fontId="34" fillId="2" borderId="0" xfId="287" applyNumberFormat="1" applyFont="1" applyFill="1"/>
    <xf numFmtId="0" fontId="36" fillId="2" borderId="0" xfId="0" applyFont="1" applyFill="1" applyAlignment="1">
      <alignment horizontal="left" indent="2"/>
    </xf>
    <xf numFmtId="0" fontId="36" fillId="2" borderId="0" xfId="0" applyFont="1" applyFill="1"/>
    <xf numFmtId="168" fontId="36" fillId="2" borderId="0" xfId="0" applyNumberFormat="1" applyFont="1" applyFill="1"/>
    <xf numFmtId="168" fontId="34" fillId="2" borderId="0" xfId="0" applyNumberFormat="1" applyFont="1" applyFill="1"/>
    <xf numFmtId="3" fontId="36" fillId="2" borderId="0" xfId="0" applyNumberFormat="1" applyFont="1" applyFill="1"/>
    <xf numFmtId="1" fontId="34" fillId="2" borderId="0" xfId="2" applyNumberFormat="1" applyFont="1" applyFill="1"/>
    <xf numFmtId="1" fontId="36" fillId="2" borderId="0" xfId="0" applyNumberFormat="1" applyFont="1" applyFill="1"/>
    <xf numFmtId="3" fontId="34" fillId="2" borderId="0" xfId="0" applyNumberFormat="1" applyFont="1" applyFill="1" applyAlignment="1">
      <alignment wrapText="1"/>
    </xf>
    <xf numFmtId="0" fontId="38" fillId="2" borderId="0" xfId="0" applyFont="1" applyFill="1" applyAlignment="1">
      <alignment vertical="center"/>
    </xf>
    <xf numFmtId="1" fontId="38" fillId="2" borderId="0" xfId="287" applyNumberFormat="1" applyFont="1" applyFill="1" applyAlignment="1">
      <alignment horizontal="right"/>
    </xf>
    <xf numFmtId="1" fontId="38" fillId="2" borderId="0" xfId="287" applyNumberFormat="1" applyFont="1" applyFill="1"/>
    <xf numFmtId="175" fontId="38" fillId="2" borderId="0" xfId="287" applyFont="1" applyFill="1" applyAlignment="1">
      <alignment horizontal="center" vertical="center"/>
    </xf>
    <xf numFmtId="175" fontId="38" fillId="2" borderId="0" xfId="287" applyFont="1" applyFill="1" applyAlignment="1">
      <alignment horizontal="center"/>
    </xf>
    <xf numFmtId="2" fontId="32" fillId="2" borderId="0" xfId="0" applyNumberFormat="1" applyFont="1" applyFill="1"/>
    <xf numFmtId="169" fontId="32" fillId="2" borderId="0" xfId="2" applyNumberFormat="1" applyFont="1" applyFill="1"/>
    <xf numFmtId="169" fontId="32" fillId="2" borderId="0" xfId="0" applyNumberFormat="1" applyFont="1" applyFill="1"/>
    <xf numFmtId="0" fontId="42" fillId="2" borderId="0" xfId="0" applyFont="1" applyFill="1"/>
    <xf numFmtId="0" fontId="32" fillId="2" borderId="0" xfId="0" applyFont="1" applyFill="1" applyAlignment="1">
      <alignment wrapText="1"/>
    </xf>
    <xf numFmtId="0" fontId="32" fillId="2" borderId="0" xfId="0" applyFont="1" applyFill="1" applyAlignment="1">
      <alignment horizontal="left" vertical="center" wrapText="1"/>
    </xf>
    <xf numFmtId="0" fontId="32" fillId="2" borderId="3" xfId="0" applyFont="1" applyFill="1" applyBorder="1"/>
    <xf numFmtId="0" fontId="32" fillId="2" borderId="0" xfId="37815" applyFont="1" applyFill="1"/>
    <xf numFmtId="0" fontId="32" fillId="2" borderId="0" xfId="37815" applyFont="1" applyFill="1" applyAlignment="1">
      <alignment horizontal="center"/>
    </xf>
    <xf numFmtId="169" fontId="32" fillId="2" borderId="0" xfId="37816" applyNumberFormat="1" applyFont="1" applyFill="1"/>
    <xf numFmtId="170" fontId="32" fillId="2" borderId="0" xfId="37817" applyNumberFormat="1" applyFont="1" applyFill="1"/>
    <xf numFmtId="0" fontId="32" fillId="2" borderId="0" xfId="37816" applyNumberFormat="1" applyFont="1" applyFill="1"/>
    <xf numFmtId="0" fontId="32" fillId="2" borderId="0" xfId="2" applyNumberFormat="1" applyFont="1" applyFill="1"/>
    <xf numFmtId="169" fontId="32" fillId="2" borderId="0" xfId="37815" applyNumberFormat="1" applyFont="1" applyFill="1"/>
    <xf numFmtId="168" fontId="425" fillId="88" borderId="0" xfId="0" applyNumberFormat="1" applyFont="1" applyFill="1"/>
    <xf numFmtId="168" fontId="428" fillId="0" borderId="0" xfId="0" applyNumberFormat="1" applyFont="1"/>
    <xf numFmtId="168" fontId="298" fillId="0" borderId="0" xfId="0" applyNumberFormat="1" applyFont="1"/>
    <xf numFmtId="168" fontId="429" fillId="0" borderId="0" xfId="0" applyNumberFormat="1" applyFont="1"/>
    <xf numFmtId="168" fontId="427" fillId="0" borderId="0" xfId="0" applyNumberFormat="1" applyFont="1"/>
    <xf numFmtId="2" fontId="32" fillId="2" borderId="0" xfId="0" applyNumberFormat="1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9" fontId="34" fillId="2" borderId="0" xfId="38089" applyNumberFormat="1" applyFont="1" applyFill="1"/>
    <xf numFmtId="169" fontId="7" fillId="0" borderId="0" xfId="4" applyNumberFormat="1" applyFont="1"/>
    <xf numFmtId="1" fontId="7" fillId="0" borderId="0" xfId="14" applyNumberFormat="1" applyFont="1" applyAlignment="1">
      <alignment vertical="top" wrapText="1"/>
    </xf>
    <xf numFmtId="1" fontId="7" fillId="0" borderId="0" xfId="15" applyNumberFormat="1" applyFont="1" applyAlignment="1">
      <alignment horizontal="right"/>
    </xf>
    <xf numFmtId="2" fontId="7" fillId="0" borderId="0" xfId="15" applyNumberFormat="1" applyFont="1" applyAlignment="1">
      <alignment horizontal="right"/>
    </xf>
    <xf numFmtId="2" fontId="7" fillId="0" borderId="0" xfId="14" applyNumberFormat="1" applyFont="1"/>
    <xf numFmtId="2" fontId="7" fillId="0" borderId="0" xfId="14" applyNumberFormat="1" applyFont="1" applyAlignment="1">
      <alignment horizontal="left" vertical="top" wrapText="1"/>
    </xf>
    <xf numFmtId="2" fontId="7" fillId="0" borderId="0" xfId="14" applyNumberFormat="1" applyFont="1" applyAlignment="1">
      <alignment vertical="top" wrapText="1"/>
    </xf>
    <xf numFmtId="168" fontId="7" fillId="0" borderId="0" xfId="16" applyNumberFormat="1" applyFont="1"/>
    <xf numFmtId="168" fontId="7" fillId="0" borderId="0" xfId="0" applyNumberFormat="1" applyFont="1"/>
    <xf numFmtId="2" fontId="7" fillId="0" borderId="0" xfId="17" applyNumberFormat="1" applyFont="1" applyAlignment="1">
      <alignment horizontal="right"/>
    </xf>
    <xf numFmtId="168" fontId="7" fillId="0" borderId="0" xfId="17" applyNumberFormat="1" applyFont="1" applyAlignment="1">
      <alignment horizontal="right"/>
    </xf>
    <xf numFmtId="168" fontId="7" fillId="0" borderId="0" xfId="16" applyNumberFormat="1" applyFont="1" applyAlignment="1">
      <alignment horizontal="right"/>
    </xf>
    <xf numFmtId="168" fontId="7" fillId="0" borderId="0" xfId="14" applyNumberFormat="1" applyFont="1" applyAlignment="1">
      <alignment vertical="top" wrapText="1"/>
    </xf>
    <xf numFmtId="2" fontId="7" fillId="0" borderId="0" xfId="16" applyNumberFormat="1" applyFont="1" applyAlignment="1">
      <alignment horizontal="right"/>
    </xf>
    <xf numFmtId="0" fontId="32" fillId="2" borderId="90" xfId="646" applyFont="1" applyFill="1" applyBorder="1"/>
    <xf numFmtId="0" fontId="32" fillId="2" borderId="91" xfId="646" applyFont="1" applyFill="1" applyBorder="1"/>
    <xf numFmtId="361" fontId="32" fillId="2" borderId="0" xfId="2" applyNumberFormat="1" applyFont="1" applyFill="1"/>
    <xf numFmtId="168" fontId="430" fillId="2" borderId="90" xfId="0" applyNumberFormat="1" applyFont="1" applyFill="1" applyBorder="1" applyAlignment="1">
      <alignment horizontal="center" vertical="center"/>
    </xf>
    <xf numFmtId="168" fontId="430" fillId="2" borderId="7" xfId="0" applyNumberFormat="1" applyFont="1" applyFill="1" applyBorder="1" applyAlignment="1">
      <alignment horizontal="center" vertical="center"/>
    </xf>
    <xf numFmtId="168" fontId="431" fillId="2" borderId="9" xfId="0" applyNumberFormat="1" applyFont="1" applyFill="1" applyBorder="1" applyAlignment="1">
      <alignment horizontal="center" vertical="center"/>
    </xf>
    <xf numFmtId="168" fontId="299" fillId="2" borderId="7" xfId="0" applyNumberFormat="1" applyFont="1" applyFill="1" applyBorder="1" applyAlignment="1">
      <alignment horizontal="center" vertical="center"/>
    </xf>
    <xf numFmtId="168" fontId="303" fillId="2" borderId="7" xfId="0" applyNumberFormat="1" applyFont="1" applyFill="1" applyBorder="1" applyAlignment="1">
      <alignment horizontal="center" vertical="center"/>
    </xf>
    <xf numFmtId="168" fontId="303" fillId="2" borderId="55" xfId="0" applyNumberFormat="1" applyFont="1" applyFill="1" applyBorder="1" applyAlignment="1">
      <alignment horizontal="center" vertical="center" wrapText="1"/>
    </xf>
    <xf numFmtId="168" fontId="303" fillId="2" borderId="0" xfId="0" applyNumberFormat="1" applyFont="1" applyFill="1" applyAlignment="1">
      <alignment horizontal="center" vertical="center" wrapText="1"/>
    </xf>
    <xf numFmtId="168" fontId="299" fillId="2" borderId="0" xfId="0" applyNumberFormat="1" applyFont="1" applyFill="1" applyAlignment="1">
      <alignment horizontal="center" vertical="center" wrapText="1"/>
    </xf>
    <xf numFmtId="168" fontId="431" fillId="2" borderId="38" xfId="0" applyNumberFormat="1" applyFont="1" applyFill="1" applyBorder="1" applyAlignment="1">
      <alignment horizontal="center" vertical="center" wrapText="1"/>
    </xf>
    <xf numFmtId="168" fontId="430" fillId="2" borderId="0" xfId="0" applyNumberFormat="1" applyFont="1" applyFill="1" applyAlignment="1">
      <alignment horizontal="center" vertical="center" wrapText="1"/>
    </xf>
    <xf numFmtId="168" fontId="431" fillId="2" borderId="0" xfId="0" applyNumberFormat="1" applyFont="1" applyFill="1" applyAlignment="1">
      <alignment horizontal="center" vertical="center" wrapText="1"/>
    </xf>
    <xf numFmtId="0" fontId="43" fillId="2" borderId="0" xfId="646" applyFont="1" applyFill="1" applyAlignment="1">
      <alignment horizontal="right"/>
    </xf>
    <xf numFmtId="168" fontId="32" fillId="2" borderId="0" xfId="37820" applyNumberFormat="1" applyFont="1" applyFill="1"/>
    <xf numFmtId="1" fontId="42" fillId="2" borderId="0" xfId="37820" applyNumberFormat="1" applyFont="1" applyFill="1" applyAlignment="1">
      <alignment horizontal="center"/>
    </xf>
    <xf numFmtId="168" fontId="32" fillId="2" borderId="0" xfId="37822" applyNumberFormat="1" applyFont="1" applyFill="1"/>
    <xf numFmtId="169" fontId="425" fillId="0" borderId="0" xfId="2" applyNumberFormat="1" applyFont="1"/>
    <xf numFmtId="169" fontId="425" fillId="0" borderId="0" xfId="0" applyNumberFormat="1" applyFont="1"/>
    <xf numFmtId="14" fontId="297" fillId="0" borderId="0" xfId="361" applyNumberFormat="1" applyFont="1"/>
    <xf numFmtId="0" fontId="304" fillId="0" borderId="0" xfId="14" applyFont="1"/>
    <xf numFmtId="0" fontId="304" fillId="0" borderId="0" xfId="14" applyFont="1" applyAlignment="1">
      <alignment horizontal="right"/>
    </xf>
    <xf numFmtId="10" fontId="298" fillId="2" borderId="0" xfId="2" applyNumberFormat="1" applyFont="1" applyFill="1" applyBorder="1" applyAlignment="1">
      <alignment horizontal="right"/>
    </xf>
    <xf numFmtId="362" fontId="34" fillId="2" borderId="0" xfId="38089" applyNumberFormat="1" applyFont="1" applyFill="1"/>
    <xf numFmtId="168" fontId="303" fillId="2" borderId="0" xfId="0" applyNumberFormat="1" applyFont="1" applyFill="1" applyAlignment="1">
      <alignment horizontal="center" vertical="center"/>
    </xf>
    <xf numFmtId="168" fontId="423" fillId="2" borderId="8" xfId="0" applyNumberFormat="1" applyFont="1" applyFill="1" applyBorder="1" applyAlignment="1">
      <alignment horizontal="center" vertical="center"/>
    </xf>
    <xf numFmtId="168" fontId="299" fillId="2" borderId="0" xfId="0" applyNumberFormat="1" applyFont="1" applyFill="1" applyAlignment="1">
      <alignment horizontal="center" vertical="center"/>
    </xf>
    <xf numFmtId="168" fontId="299" fillId="2" borderId="38" xfId="0" applyNumberFormat="1" applyFont="1" applyFill="1" applyBorder="1" applyAlignment="1">
      <alignment horizontal="center" vertical="center"/>
    </xf>
    <xf numFmtId="168" fontId="424" fillId="2" borderId="10" xfId="0" applyNumberFormat="1" applyFont="1" applyFill="1" applyBorder="1" applyAlignment="1">
      <alignment horizontal="center" vertical="center"/>
    </xf>
    <xf numFmtId="0" fontId="32" fillId="85" borderId="4" xfId="0" applyFont="1" applyFill="1" applyBorder="1" applyAlignment="1">
      <alignment horizontal="center" vertical="center" wrapText="1"/>
    </xf>
    <xf numFmtId="0" fontId="32" fillId="85" borderId="4" xfId="0" applyFont="1" applyFill="1" applyBorder="1" applyAlignment="1">
      <alignment horizontal="center" vertical="center"/>
    </xf>
    <xf numFmtId="0" fontId="32" fillId="0" borderId="0" xfId="46813" applyFont="1"/>
    <xf numFmtId="1" fontId="32" fillId="0" borderId="0" xfId="46814" applyNumberFormat="1" applyFont="1"/>
    <xf numFmtId="0" fontId="32" fillId="0" borderId="0" xfId="46814" applyFont="1"/>
    <xf numFmtId="1" fontId="36" fillId="0" borderId="0" xfId="46814" applyNumberFormat="1" applyFont="1" applyAlignment="1">
      <alignment horizontal="right"/>
    </xf>
    <xf numFmtId="168" fontId="32" fillId="0" borderId="0" xfId="46814" applyNumberFormat="1" applyFont="1"/>
    <xf numFmtId="169" fontId="32" fillId="0" borderId="0" xfId="2" applyNumberFormat="1" applyFont="1" applyFill="1"/>
    <xf numFmtId="2" fontId="34" fillId="2" borderId="0" xfId="2" applyNumberFormat="1" applyFont="1" applyFill="1" applyProtection="1">
      <protection locked="0"/>
    </xf>
    <xf numFmtId="168" fontId="0" fillId="2" borderId="0" xfId="0" applyNumberFormat="1" applyFill="1"/>
    <xf numFmtId="168" fontId="36" fillId="0" borderId="0" xfId="2" applyNumberFormat="1" applyFont="1" applyFill="1"/>
    <xf numFmtId="0" fontId="36" fillId="0" borderId="3" xfId="0" applyFont="1" applyBorder="1" applyAlignment="1">
      <alignment vertical="center" wrapText="1"/>
    </xf>
    <xf numFmtId="182" fontId="36" fillId="0" borderId="0" xfId="0" applyNumberFormat="1" applyFont="1" applyAlignment="1">
      <alignment horizontal="center" vertical="center" wrapText="1"/>
    </xf>
    <xf numFmtId="168" fontId="36" fillId="0" borderId="0" xfId="2" applyNumberFormat="1" applyFont="1" applyAlignment="1">
      <alignment horizontal="right" vertical="center" wrapText="1"/>
    </xf>
    <xf numFmtId="168" fontId="36" fillId="0" borderId="0" xfId="2" applyNumberFormat="1" applyFont="1" applyAlignment="1">
      <alignment vertical="center" wrapText="1"/>
    </xf>
    <xf numFmtId="168" fontId="36" fillId="0" borderId="0" xfId="0" applyNumberFormat="1" applyFont="1" applyAlignment="1">
      <alignment vertical="center" wrapText="1"/>
    </xf>
    <xf numFmtId="168" fontId="36" fillId="0" borderId="3" xfId="0" applyNumberFormat="1" applyFont="1" applyBorder="1" applyAlignment="1">
      <alignment horizontal="center" vertical="center" wrapText="1"/>
    </xf>
    <xf numFmtId="0" fontId="433" fillId="0" borderId="0" xfId="14" applyFont="1"/>
    <xf numFmtId="0" fontId="42" fillId="0" borderId="0" xfId="14" applyFont="1"/>
    <xf numFmtId="0" fontId="293" fillId="0" borderId="0" xfId="0" applyFont="1" applyAlignment="1">
      <alignment horizontal="center" wrapText="1"/>
    </xf>
    <xf numFmtId="0" fontId="32" fillId="0" borderId="0" xfId="46818" applyFont="1"/>
    <xf numFmtId="0" fontId="86" fillId="0" borderId="0" xfId="46818" applyFont="1" applyAlignment="1">
      <alignment horizontal="center" wrapText="1"/>
    </xf>
    <xf numFmtId="43" fontId="32" fillId="0" borderId="0" xfId="46819" applyFont="1" applyBorder="1" applyAlignment="1">
      <alignment horizontal="right" vertical="center"/>
    </xf>
    <xf numFmtId="43" fontId="32" fillId="0" borderId="0" xfId="46819" applyFont="1" applyBorder="1"/>
    <xf numFmtId="0" fontId="32" fillId="0" borderId="0" xfId="46820" applyFont="1"/>
    <xf numFmtId="14" fontId="32" fillId="0" borderId="0" xfId="46820" applyNumberFormat="1" applyFont="1"/>
    <xf numFmtId="0" fontId="1" fillId="0" borderId="0" xfId="46820"/>
    <xf numFmtId="168" fontId="1" fillId="0" borderId="0" xfId="46820" applyNumberFormat="1"/>
    <xf numFmtId="2" fontId="1" fillId="0" borderId="0" xfId="46820" applyNumberFormat="1"/>
    <xf numFmtId="0" fontId="42" fillId="2" borderId="56" xfId="0" applyFont="1" applyFill="1" applyBorder="1"/>
    <xf numFmtId="0" fontId="436" fillId="2" borderId="0" xfId="0" applyFont="1" applyFill="1"/>
    <xf numFmtId="168" fontId="49" fillId="2" borderId="0" xfId="0" applyNumberFormat="1" applyFont="1" applyFill="1" applyAlignment="1">
      <alignment horizontal="left" indent="2"/>
    </xf>
    <xf numFmtId="0" fontId="38" fillId="2" borderId="0" xfId="0" applyFont="1" applyFill="1" applyAlignment="1">
      <alignment horizontal="left"/>
    </xf>
    <xf numFmtId="168" fontId="38" fillId="87" borderId="0" xfId="38089" applyNumberFormat="1" applyFont="1" applyFill="1" applyAlignment="1">
      <alignment horizontal="center" vertical="center"/>
    </xf>
    <xf numFmtId="0" fontId="38" fillId="87" borderId="0" xfId="34" applyNumberFormat="1" applyFont="1" applyFill="1" applyAlignment="1">
      <alignment horizontal="center" vertical="center"/>
    </xf>
    <xf numFmtId="1" fontId="38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4" fillId="2" borderId="0" xfId="6" applyNumberFormat="1" applyFont="1" applyFill="1" applyProtection="1"/>
    <xf numFmtId="1" fontId="36" fillId="2" borderId="0" xfId="816" applyNumberFormat="1" applyFont="1" applyFill="1"/>
    <xf numFmtId="180" fontId="437" fillId="2" borderId="0" xfId="38113" applyNumberFormat="1" applyFont="1" applyFill="1"/>
    <xf numFmtId="180" fontId="438" fillId="2" borderId="4" xfId="38113" applyNumberFormat="1" applyFont="1" applyFill="1" applyBorder="1"/>
    <xf numFmtId="180" fontId="437" fillId="2" borderId="4" xfId="38113" applyNumberFormat="1" applyFont="1" applyFill="1" applyBorder="1"/>
    <xf numFmtId="168" fontId="437" fillId="2" borderId="4" xfId="38113" applyNumberFormat="1" applyFont="1" applyFill="1" applyBorder="1"/>
    <xf numFmtId="180" fontId="439" fillId="2" borderId="0" xfId="38113" applyNumberFormat="1" applyFont="1" applyFill="1" applyAlignment="1">
      <alignment horizontal="left" indent="1"/>
    </xf>
    <xf numFmtId="180" fontId="439" fillId="2" borderId="0" xfId="38113" applyNumberFormat="1" applyFont="1" applyFill="1"/>
    <xf numFmtId="168" fontId="439" fillId="2" borderId="0" xfId="38113" applyNumberFormat="1" applyFont="1" applyFill="1"/>
    <xf numFmtId="180" fontId="439" fillId="2" borderId="0" xfId="38113" applyNumberFormat="1" applyFont="1" applyFill="1" applyAlignment="1">
      <alignment horizontal="right" vertical="center"/>
    </xf>
    <xf numFmtId="180" fontId="439" fillId="2" borderId="0" xfId="38113" applyNumberFormat="1" applyFont="1" applyFill="1" applyAlignment="1">
      <alignment horizontal="right"/>
    </xf>
    <xf numFmtId="180" fontId="439" fillId="2" borderId="3" xfId="38113" applyNumberFormat="1" applyFont="1" applyFill="1" applyBorder="1" applyAlignment="1">
      <alignment horizontal="left" indent="1"/>
    </xf>
    <xf numFmtId="180" fontId="439" fillId="2" borderId="3" xfId="38113" applyNumberFormat="1" applyFont="1" applyFill="1" applyBorder="1"/>
    <xf numFmtId="168" fontId="439" fillId="2" borderId="3" xfId="38113" applyNumberFormat="1" applyFont="1" applyFill="1" applyBorder="1"/>
    <xf numFmtId="234" fontId="36" fillId="0" borderId="0" xfId="0" applyNumberFormat="1" applyFont="1"/>
    <xf numFmtId="43" fontId="53" fillId="0" borderId="0" xfId="34" applyFont="1" applyFill="1" applyAlignment="1">
      <alignment horizontal="center"/>
    </xf>
    <xf numFmtId="14" fontId="86" fillId="0" borderId="0" xfId="0" applyNumberFormat="1" applyFont="1" applyAlignment="1">
      <alignment horizontal="right"/>
    </xf>
    <xf numFmtId="43" fontId="53" fillId="0" borderId="0" xfId="34" applyFont="1"/>
    <xf numFmtId="2" fontId="34" fillId="0" borderId="0" xfId="0" applyNumberFormat="1" applyFont="1" applyAlignment="1">
      <alignment horizontal="left"/>
    </xf>
    <xf numFmtId="4" fontId="34" fillId="0" borderId="0" xfId="0" applyNumberFormat="1" applyFont="1" applyAlignment="1">
      <alignment horizontal="right" indent="1"/>
    </xf>
    <xf numFmtId="169" fontId="304" fillId="0" borderId="0" xfId="46803" applyNumberFormat="1" applyFont="1"/>
    <xf numFmtId="169" fontId="304" fillId="0" borderId="0" xfId="2" applyNumberFormat="1" applyFont="1"/>
    <xf numFmtId="168" fontId="34" fillId="97" borderId="0" xfId="6" applyNumberFormat="1" applyFont="1" applyFill="1" applyProtection="1"/>
    <xf numFmtId="169" fontId="46" fillId="0" borderId="0" xfId="3" applyNumberFormat="1" applyFont="1" applyAlignment="1">
      <alignment vertical="top"/>
    </xf>
    <xf numFmtId="169" fontId="7" fillId="0" borderId="0" xfId="3" applyNumberFormat="1" applyFont="1" applyAlignment="1">
      <alignment vertical="top"/>
    </xf>
    <xf numFmtId="1" fontId="46" fillId="0" borderId="0" xfId="3" applyNumberFormat="1" applyFont="1" applyAlignment="1">
      <alignment vertical="top"/>
    </xf>
    <xf numFmtId="0" fontId="42" fillId="0" borderId="0" xfId="3" applyFont="1"/>
    <xf numFmtId="1" fontId="7" fillId="0" borderId="0" xfId="3" applyNumberFormat="1" applyFont="1" applyAlignment="1">
      <alignment vertical="top"/>
    </xf>
    <xf numFmtId="168" fontId="34" fillId="2" borderId="0" xfId="6" applyNumberFormat="1" applyFont="1" applyFill="1">
      <protection locked="0"/>
    </xf>
    <xf numFmtId="1" fontId="38" fillId="2" borderId="0" xfId="2" applyNumberFormat="1" applyFont="1" applyFill="1" applyAlignment="1" applyProtection="1">
      <alignment horizontal="right"/>
      <protection locked="0"/>
    </xf>
    <xf numFmtId="169" fontId="38" fillId="2" borderId="0" xfId="2" applyNumberFormat="1" applyFont="1" applyFill="1" applyAlignment="1" applyProtection="1">
      <alignment horizontal="right"/>
      <protection locked="0"/>
    </xf>
    <xf numFmtId="0" fontId="38" fillId="2" borderId="0" xfId="6" applyFont="1" applyFill="1" applyAlignment="1">
      <alignment horizontal="left"/>
      <protection locked="0"/>
    </xf>
    <xf numFmtId="0" fontId="32" fillId="85" borderId="0" xfId="0" applyFont="1" applyFill="1" applyAlignment="1">
      <alignment horizontal="center"/>
    </xf>
    <xf numFmtId="363" fontId="32" fillId="2" borderId="0" xfId="37815" applyNumberFormat="1" applyFont="1" applyFill="1"/>
    <xf numFmtId="0" fontId="440" fillId="0" borderId="0" xfId="3" applyFont="1"/>
    <xf numFmtId="169" fontId="32" fillId="0" borderId="0" xfId="4" applyNumberFormat="1" applyFont="1" applyFill="1"/>
    <xf numFmtId="4" fontId="7" fillId="2" borderId="0" xfId="16" applyNumberFormat="1" applyFont="1" applyFill="1"/>
    <xf numFmtId="4" fontId="7" fillId="2" borderId="0" xfId="16" applyNumberFormat="1" applyFont="1" applyFill="1" applyAlignment="1">
      <alignment horizontal="right"/>
    </xf>
    <xf numFmtId="0" fontId="32" fillId="0" borderId="0" xfId="46818" applyFont="1" applyAlignment="1">
      <alignment horizontal="center" vertical="center"/>
    </xf>
    <xf numFmtId="0" fontId="32" fillId="2" borderId="0" xfId="37815" applyFont="1" applyFill="1" applyAlignment="1">
      <alignment horizontal="center"/>
    </xf>
    <xf numFmtId="2" fontId="34" fillId="2" borderId="0" xfId="9" applyNumberFormat="1" applyFont="1" applyFill="1" applyAlignment="1">
      <alignment horizontal="center" vertical="center" wrapText="1"/>
    </xf>
    <xf numFmtId="1" fontId="7" fillId="0" borderId="0" xfId="14" applyNumberFormat="1" applyFont="1" applyAlignment="1">
      <alignment horizontal="center"/>
    </xf>
    <xf numFmtId="0" fontId="32" fillId="0" borderId="0" xfId="14" applyFont="1" applyAlignment="1">
      <alignment horizontal="center"/>
    </xf>
    <xf numFmtId="2" fontId="7" fillId="0" borderId="0" xfId="14" applyNumberFormat="1" applyFont="1" applyAlignment="1">
      <alignment horizontal="left" vertical="top" wrapText="1"/>
    </xf>
    <xf numFmtId="0" fontId="422" fillId="2" borderId="8" xfId="0" applyFont="1" applyFill="1" applyBorder="1" applyAlignment="1">
      <alignment horizontal="center" vertical="center"/>
    </xf>
    <xf numFmtId="0" fontId="422" fillId="2" borderId="10" xfId="0" applyFont="1" applyFill="1" applyBorder="1" applyAlignment="1">
      <alignment horizontal="center" vertical="center"/>
    </xf>
    <xf numFmtId="2" fontId="423" fillId="2" borderId="7" xfId="0" applyNumberFormat="1" applyFont="1" applyFill="1" applyBorder="1" applyAlignment="1">
      <alignment horizontal="center" vertical="center" wrapText="1"/>
    </xf>
    <xf numFmtId="2" fontId="423" fillId="2" borderId="0" xfId="0" applyNumberFormat="1" applyFont="1" applyFill="1" applyAlignment="1">
      <alignment horizontal="center" vertical="center" wrapText="1"/>
    </xf>
    <xf numFmtId="0" fontId="42" fillId="2" borderId="56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0" xfId="0" applyFont="1" applyFill="1"/>
  </cellXfs>
  <cellStyles count="46821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68A5A5"/>
      <color rgb="FFB99E66"/>
      <color rgb="FFBEAE8E"/>
      <color rgb="FFBF9000"/>
      <color rgb="FF7D8CAE"/>
      <color rgb="FF122F83"/>
      <color rgb="FFD4D9E4"/>
      <color rgb="FF286A6C"/>
      <color rgb="FF996600"/>
      <color rgb="FF4454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5.xml"/><Relationship Id="rId21" Type="http://schemas.openxmlformats.org/officeDocument/2006/relationships/chartsheet" Target="chartsheets/sheet15.xml"/><Relationship Id="rId42" Type="http://schemas.openxmlformats.org/officeDocument/2006/relationships/chartsheet" Target="chartsheets/sheet32.xml"/><Relationship Id="rId47" Type="http://schemas.openxmlformats.org/officeDocument/2006/relationships/chartsheet" Target="chartsheets/sheet36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84" Type="http://schemas.openxmlformats.org/officeDocument/2006/relationships/externalLink" Target="externalLinks/externalLink22.xml"/><Relationship Id="rId89" Type="http://schemas.openxmlformats.org/officeDocument/2006/relationships/externalLink" Target="externalLinks/externalLink27.xml"/><Relationship Id="rId112" Type="http://schemas.openxmlformats.org/officeDocument/2006/relationships/externalLink" Target="externalLinks/externalLink50.xml"/><Relationship Id="rId133" Type="http://schemas.openxmlformats.org/officeDocument/2006/relationships/externalLink" Target="externalLinks/externalLink71.xml"/><Relationship Id="rId138" Type="http://schemas.openxmlformats.org/officeDocument/2006/relationships/externalLink" Target="externalLinks/externalLink76.xml"/><Relationship Id="rId154" Type="http://schemas.openxmlformats.org/officeDocument/2006/relationships/externalLink" Target="externalLinks/externalLink92.xml"/><Relationship Id="rId159" Type="http://schemas.openxmlformats.org/officeDocument/2006/relationships/externalLink" Target="externalLinks/externalLink97.xml"/><Relationship Id="rId175" Type="http://schemas.openxmlformats.org/officeDocument/2006/relationships/externalLink" Target="externalLinks/externalLink113.xml"/><Relationship Id="rId170" Type="http://schemas.openxmlformats.org/officeDocument/2006/relationships/externalLink" Target="externalLinks/externalLink108.xml"/><Relationship Id="rId191" Type="http://schemas.openxmlformats.org/officeDocument/2006/relationships/customXml" Target="../customXml/item1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45.xml"/><Relationship Id="rId11" Type="http://schemas.openxmlformats.org/officeDocument/2006/relationships/worksheet" Target="worksheets/sheet6.xml"/><Relationship Id="rId32" Type="http://schemas.openxmlformats.org/officeDocument/2006/relationships/chartsheet" Target="chartsheets/sheet24.xml"/><Relationship Id="rId37" Type="http://schemas.openxmlformats.org/officeDocument/2006/relationships/worksheet" Target="worksheets/sheet9.xml"/><Relationship Id="rId53" Type="http://schemas.openxmlformats.org/officeDocument/2006/relationships/worksheet" Target="worksheets/sheet13.xml"/><Relationship Id="rId58" Type="http://schemas.openxmlformats.org/officeDocument/2006/relationships/chartsheet" Target="chartsheets/sheet41.xml"/><Relationship Id="rId74" Type="http://schemas.openxmlformats.org/officeDocument/2006/relationships/externalLink" Target="externalLinks/externalLink12.xml"/><Relationship Id="rId79" Type="http://schemas.openxmlformats.org/officeDocument/2006/relationships/externalLink" Target="externalLinks/externalLink17.xml"/><Relationship Id="rId102" Type="http://schemas.openxmlformats.org/officeDocument/2006/relationships/externalLink" Target="externalLinks/externalLink40.xml"/><Relationship Id="rId123" Type="http://schemas.openxmlformats.org/officeDocument/2006/relationships/externalLink" Target="externalLinks/externalLink61.xml"/><Relationship Id="rId128" Type="http://schemas.openxmlformats.org/officeDocument/2006/relationships/externalLink" Target="externalLinks/externalLink66.xml"/><Relationship Id="rId144" Type="http://schemas.openxmlformats.org/officeDocument/2006/relationships/externalLink" Target="externalLinks/externalLink82.xml"/><Relationship Id="rId149" Type="http://schemas.openxmlformats.org/officeDocument/2006/relationships/externalLink" Target="externalLinks/externalLink87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28.xml"/><Relationship Id="rId95" Type="http://schemas.openxmlformats.org/officeDocument/2006/relationships/externalLink" Target="externalLinks/externalLink33.xml"/><Relationship Id="rId160" Type="http://schemas.openxmlformats.org/officeDocument/2006/relationships/externalLink" Target="externalLinks/externalLink98.xml"/><Relationship Id="rId165" Type="http://schemas.openxmlformats.org/officeDocument/2006/relationships/externalLink" Target="externalLinks/externalLink103.xml"/><Relationship Id="rId181" Type="http://schemas.openxmlformats.org/officeDocument/2006/relationships/externalLink" Target="externalLinks/externalLink119.xml"/><Relationship Id="rId186" Type="http://schemas.openxmlformats.org/officeDocument/2006/relationships/externalLink" Target="externalLinks/externalLink124.xml"/><Relationship Id="rId22" Type="http://schemas.openxmlformats.org/officeDocument/2006/relationships/chartsheet" Target="chartsheets/sheet16.xml"/><Relationship Id="rId27" Type="http://schemas.openxmlformats.org/officeDocument/2006/relationships/chartsheet" Target="chartsheets/sheet20.xml"/><Relationship Id="rId43" Type="http://schemas.openxmlformats.org/officeDocument/2006/relationships/chartsheet" Target="chartsheets/sheet33.xml"/><Relationship Id="rId48" Type="http://schemas.openxmlformats.org/officeDocument/2006/relationships/chartsheet" Target="chartsheets/sheet37.xml"/><Relationship Id="rId64" Type="http://schemas.openxmlformats.org/officeDocument/2006/relationships/externalLink" Target="externalLinks/externalLink2.xml"/><Relationship Id="rId69" Type="http://schemas.openxmlformats.org/officeDocument/2006/relationships/externalLink" Target="externalLinks/externalLink7.xml"/><Relationship Id="rId113" Type="http://schemas.openxmlformats.org/officeDocument/2006/relationships/externalLink" Target="externalLinks/externalLink51.xml"/><Relationship Id="rId118" Type="http://schemas.openxmlformats.org/officeDocument/2006/relationships/externalLink" Target="externalLinks/externalLink56.xml"/><Relationship Id="rId134" Type="http://schemas.openxmlformats.org/officeDocument/2006/relationships/externalLink" Target="externalLinks/externalLink72.xml"/><Relationship Id="rId139" Type="http://schemas.openxmlformats.org/officeDocument/2006/relationships/externalLink" Target="externalLinks/externalLink77.xml"/><Relationship Id="rId80" Type="http://schemas.openxmlformats.org/officeDocument/2006/relationships/externalLink" Target="externalLinks/externalLink18.xml"/><Relationship Id="rId85" Type="http://schemas.openxmlformats.org/officeDocument/2006/relationships/externalLink" Target="externalLinks/externalLink23.xml"/><Relationship Id="rId150" Type="http://schemas.openxmlformats.org/officeDocument/2006/relationships/externalLink" Target="externalLinks/externalLink88.xml"/><Relationship Id="rId155" Type="http://schemas.openxmlformats.org/officeDocument/2006/relationships/externalLink" Target="externalLinks/externalLink93.xml"/><Relationship Id="rId171" Type="http://schemas.openxmlformats.org/officeDocument/2006/relationships/externalLink" Target="externalLinks/externalLink109.xml"/><Relationship Id="rId176" Type="http://schemas.openxmlformats.org/officeDocument/2006/relationships/externalLink" Target="externalLinks/externalLink114.xml"/><Relationship Id="rId192" Type="http://schemas.openxmlformats.org/officeDocument/2006/relationships/customXml" Target="../customXml/item2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chartsheet" Target="chartsheets/sheet25.xml"/><Relationship Id="rId38" Type="http://schemas.openxmlformats.org/officeDocument/2006/relationships/chartsheet" Target="chartsheets/sheet29.xml"/><Relationship Id="rId59" Type="http://schemas.openxmlformats.org/officeDocument/2006/relationships/worksheet" Target="worksheets/sheet18.xml"/><Relationship Id="rId103" Type="http://schemas.openxmlformats.org/officeDocument/2006/relationships/externalLink" Target="externalLinks/externalLink41.xml"/><Relationship Id="rId108" Type="http://schemas.openxmlformats.org/officeDocument/2006/relationships/externalLink" Target="externalLinks/externalLink46.xml"/><Relationship Id="rId124" Type="http://schemas.openxmlformats.org/officeDocument/2006/relationships/externalLink" Target="externalLinks/externalLink62.xml"/><Relationship Id="rId129" Type="http://schemas.openxmlformats.org/officeDocument/2006/relationships/externalLink" Target="externalLinks/externalLink67.xml"/><Relationship Id="rId54" Type="http://schemas.openxmlformats.org/officeDocument/2006/relationships/worksheet" Target="worksheets/sheet14.xml"/><Relationship Id="rId70" Type="http://schemas.openxmlformats.org/officeDocument/2006/relationships/externalLink" Target="externalLinks/externalLink8.xml"/><Relationship Id="rId75" Type="http://schemas.openxmlformats.org/officeDocument/2006/relationships/externalLink" Target="externalLinks/externalLink13.xml"/><Relationship Id="rId91" Type="http://schemas.openxmlformats.org/officeDocument/2006/relationships/externalLink" Target="externalLinks/externalLink29.xml"/><Relationship Id="rId96" Type="http://schemas.openxmlformats.org/officeDocument/2006/relationships/externalLink" Target="externalLinks/externalLink34.xml"/><Relationship Id="rId140" Type="http://schemas.openxmlformats.org/officeDocument/2006/relationships/externalLink" Target="externalLinks/externalLink78.xml"/><Relationship Id="rId145" Type="http://schemas.openxmlformats.org/officeDocument/2006/relationships/externalLink" Target="externalLinks/externalLink83.xml"/><Relationship Id="rId161" Type="http://schemas.openxmlformats.org/officeDocument/2006/relationships/externalLink" Target="externalLinks/externalLink99.xml"/><Relationship Id="rId166" Type="http://schemas.openxmlformats.org/officeDocument/2006/relationships/externalLink" Target="externalLinks/externalLink104.xml"/><Relationship Id="rId182" Type="http://schemas.openxmlformats.org/officeDocument/2006/relationships/externalLink" Target="externalLinks/externalLink120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worksheet" Target="worksheets/sheet7.xml"/><Relationship Id="rId28" Type="http://schemas.openxmlformats.org/officeDocument/2006/relationships/chartsheet" Target="chartsheets/sheet21.xml"/><Relationship Id="rId49" Type="http://schemas.openxmlformats.org/officeDocument/2006/relationships/chartsheet" Target="chartsheets/sheet38.xml"/><Relationship Id="rId114" Type="http://schemas.openxmlformats.org/officeDocument/2006/relationships/externalLink" Target="externalLinks/externalLink52.xml"/><Relationship Id="rId119" Type="http://schemas.openxmlformats.org/officeDocument/2006/relationships/externalLink" Target="externalLinks/externalLink57.xml"/><Relationship Id="rId44" Type="http://schemas.openxmlformats.org/officeDocument/2006/relationships/chartsheet" Target="chartsheets/sheet34.xml"/><Relationship Id="rId60" Type="http://schemas.openxmlformats.org/officeDocument/2006/relationships/chartsheet" Target="chartsheets/sheet42.xml"/><Relationship Id="rId65" Type="http://schemas.openxmlformats.org/officeDocument/2006/relationships/externalLink" Target="externalLinks/externalLink3.xml"/><Relationship Id="rId81" Type="http://schemas.openxmlformats.org/officeDocument/2006/relationships/externalLink" Target="externalLinks/externalLink19.xml"/><Relationship Id="rId86" Type="http://schemas.openxmlformats.org/officeDocument/2006/relationships/externalLink" Target="externalLinks/externalLink24.xml"/><Relationship Id="rId130" Type="http://schemas.openxmlformats.org/officeDocument/2006/relationships/externalLink" Target="externalLinks/externalLink68.xml"/><Relationship Id="rId135" Type="http://schemas.openxmlformats.org/officeDocument/2006/relationships/externalLink" Target="externalLinks/externalLink73.xml"/><Relationship Id="rId151" Type="http://schemas.openxmlformats.org/officeDocument/2006/relationships/externalLink" Target="externalLinks/externalLink89.xml"/><Relationship Id="rId156" Type="http://schemas.openxmlformats.org/officeDocument/2006/relationships/externalLink" Target="externalLinks/externalLink94.xml"/><Relationship Id="rId177" Type="http://schemas.openxmlformats.org/officeDocument/2006/relationships/externalLink" Target="externalLinks/externalLink115.xml"/><Relationship Id="rId172" Type="http://schemas.openxmlformats.org/officeDocument/2006/relationships/externalLink" Target="externalLinks/externalLink110.xml"/><Relationship Id="rId193" Type="http://schemas.openxmlformats.org/officeDocument/2006/relationships/customXml" Target="../customXml/item3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30.xml"/><Relationship Id="rId109" Type="http://schemas.openxmlformats.org/officeDocument/2006/relationships/externalLink" Target="externalLinks/externalLink47.xml"/><Relationship Id="rId34" Type="http://schemas.openxmlformats.org/officeDocument/2006/relationships/chartsheet" Target="chartsheets/sheet26.xml"/><Relationship Id="rId50" Type="http://schemas.openxmlformats.org/officeDocument/2006/relationships/chartsheet" Target="chartsheets/sheet39.xml"/><Relationship Id="rId55" Type="http://schemas.openxmlformats.org/officeDocument/2006/relationships/worksheet" Target="worksheets/sheet15.xml"/><Relationship Id="rId76" Type="http://schemas.openxmlformats.org/officeDocument/2006/relationships/externalLink" Target="externalLinks/externalLink14.xml"/><Relationship Id="rId97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42.xml"/><Relationship Id="rId120" Type="http://schemas.openxmlformats.org/officeDocument/2006/relationships/externalLink" Target="externalLinks/externalLink58.xml"/><Relationship Id="rId125" Type="http://schemas.openxmlformats.org/officeDocument/2006/relationships/externalLink" Target="externalLinks/externalLink63.xml"/><Relationship Id="rId141" Type="http://schemas.openxmlformats.org/officeDocument/2006/relationships/externalLink" Target="externalLinks/externalLink79.xml"/><Relationship Id="rId146" Type="http://schemas.openxmlformats.org/officeDocument/2006/relationships/externalLink" Target="externalLinks/externalLink84.xml"/><Relationship Id="rId167" Type="http://schemas.openxmlformats.org/officeDocument/2006/relationships/externalLink" Target="externalLinks/externalLink105.xml"/><Relationship Id="rId188" Type="http://schemas.openxmlformats.org/officeDocument/2006/relationships/styles" Target="styles.xml"/><Relationship Id="rId7" Type="http://schemas.openxmlformats.org/officeDocument/2006/relationships/chartsheet" Target="chartsheets/sheet4.xml"/><Relationship Id="rId71" Type="http://schemas.openxmlformats.org/officeDocument/2006/relationships/externalLink" Target="externalLinks/externalLink9.xml"/><Relationship Id="rId92" Type="http://schemas.openxmlformats.org/officeDocument/2006/relationships/externalLink" Target="externalLinks/externalLink30.xml"/><Relationship Id="rId162" Type="http://schemas.openxmlformats.org/officeDocument/2006/relationships/externalLink" Target="externalLinks/externalLink100.xml"/><Relationship Id="rId183" Type="http://schemas.openxmlformats.org/officeDocument/2006/relationships/externalLink" Target="externalLinks/externalLink121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2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0.xml"/><Relationship Id="rId45" Type="http://schemas.openxmlformats.org/officeDocument/2006/relationships/worksheet" Target="worksheets/sheet11.xml"/><Relationship Id="rId66" Type="http://schemas.openxmlformats.org/officeDocument/2006/relationships/externalLink" Target="externalLinks/externalLink4.xml"/><Relationship Id="rId87" Type="http://schemas.openxmlformats.org/officeDocument/2006/relationships/externalLink" Target="externalLinks/externalLink25.xml"/><Relationship Id="rId110" Type="http://schemas.openxmlformats.org/officeDocument/2006/relationships/externalLink" Target="externalLinks/externalLink48.xml"/><Relationship Id="rId115" Type="http://schemas.openxmlformats.org/officeDocument/2006/relationships/externalLink" Target="externalLinks/externalLink53.xml"/><Relationship Id="rId131" Type="http://schemas.openxmlformats.org/officeDocument/2006/relationships/externalLink" Target="externalLinks/externalLink69.xml"/><Relationship Id="rId136" Type="http://schemas.openxmlformats.org/officeDocument/2006/relationships/externalLink" Target="externalLinks/externalLink74.xml"/><Relationship Id="rId157" Type="http://schemas.openxmlformats.org/officeDocument/2006/relationships/externalLink" Target="externalLinks/externalLink95.xml"/><Relationship Id="rId178" Type="http://schemas.openxmlformats.org/officeDocument/2006/relationships/externalLink" Target="externalLinks/externalLink116.xml"/><Relationship Id="rId61" Type="http://schemas.openxmlformats.org/officeDocument/2006/relationships/chartsheet" Target="chartsheets/sheet43.xml"/><Relationship Id="rId82" Type="http://schemas.openxmlformats.org/officeDocument/2006/relationships/externalLink" Target="externalLinks/externalLink20.xml"/><Relationship Id="rId152" Type="http://schemas.openxmlformats.org/officeDocument/2006/relationships/externalLink" Target="externalLinks/externalLink90.xml"/><Relationship Id="rId173" Type="http://schemas.openxmlformats.org/officeDocument/2006/relationships/externalLink" Target="externalLinks/externalLink111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8.xml"/><Relationship Id="rId30" Type="http://schemas.openxmlformats.org/officeDocument/2006/relationships/worksheet" Target="worksheets/sheet8.xml"/><Relationship Id="rId35" Type="http://schemas.openxmlformats.org/officeDocument/2006/relationships/chartsheet" Target="chartsheets/sheet27.xml"/><Relationship Id="rId56" Type="http://schemas.openxmlformats.org/officeDocument/2006/relationships/worksheet" Target="worksheets/sheet16.xml"/><Relationship Id="rId77" Type="http://schemas.openxmlformats.org/officeDocument/2006/relationships/externalLink" Target="externalLinks/externalLink15.xml"/><Relationship Id="rId100" Type="http://schemas.openxmlformats.org/officeDocument/2006/relationships/externalLink" Target="externalLinks/externalLink38.xml"/><Relationship Id="rId105" Type="http://schemas.openxmlformats.org/officeDocument/2006/relationships/externalLink" Target="externalLinks/externalLink43.xml"/><Relationship Id="rId126" Type="http://schemas.openxmlformats.org/officeDocument/2006/relationships/externalLink" Target="externalLinks/externalLink64.xml"/><Relationship Id="rId147" Type="http://schemas.openxmlformats.org/officeDocument/2006/relationships/externalLink" Target="externalLinks/externalLink85.xml"/><Relationship Id="rId168" Type="http://schemas.openxmlformats.org/officeDocument/2006/relationships/externalLink" Target="externalLinks/externalLink106.xml"/><Relationship Id="rId8" Type="http://schemas.openxmlformats.org/officeDocument/2006/relationships/chartsheet" Target="chartsheets/sheet5.xml"/><Relationship Id="rId51" Type="http://schemas.openxmlformats.org/officeDocument/2006/relationships/chartsheet" Target="chartsheets/sheet40.xml"/><Relationship Id="rId72" Type="http://schemas.openxmlformats.org/officeDocument/2006/relationships/externalLink" Target="externalLinks/externalLink10.xml"/><Relationship Id="rId93" Type="http://schemas.openxmlformats.org/officeDocument/2006/relationships/externalLink" Target="externalLinks/externalLink31.xml"/><Relationship Id="rId98" Type="http://schemas.openxmlformats.org/officeDocument/2006/relationships/externalLink" Target="externalLinks/externalLink36.xml"/><Relationship Id="rId121" Type="http://schemas.openxmlformats.org/officeDocument/2006/relationships/externalLink" Target="externalLinks/externalLink59.xml"/><Relationship Id="rId142" Type="http://schemas.openxmlformats.org/officeDocument/2006/relationships/externalLink" Target="externalLinks/externalLink80.xml"/><Relationship Id="rId163" Type="http://schemas.openxmlformats.org/officeDocument/2006/relationships/externalLink" Target="externalLinks/externalLink101.xml"/><Relationship Id="rId184" Type="http://schemas.openxmlformats.org/officeDocument/2006/relationships/externalLink" Target="externalLinks/externalLink122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8.xml"/><Relationship Id="rId46" Type="http://schemas.openxmlformats.org/officeDocument/2006/relationships/chartsheet" Target="chartsheets/sheet35.xml"/><Relationship Id="rId67" Type="http://schemas.openxmlformats.org/officeDocument/2006/relationships/externalLink" Target="externalLinks/externalLink5.xml"/><Relationship Id="rId116" Type="http://schemas.openxmlformats.org/officeDocument/2006/relationships/externalLink" Target="externalLinks/externalLink54.xml"/><Relationship Id="rId137" Type="http://schemas.openxmlformats.org/officeDocument/2006/relationships/externalLink" Target="externalLinks/externalLink75.xml"/><Relationship Id="rId158" Type="http://schemas.openxmlformats.org/officeDocument/2006/relationships/externalLink" Target="externalLinks/externalLink96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1.xml"/><Relationship Id="rId62" Type="http://schemas.openxmlformats.org/officeDocument/2006/relationships/chartsheet" Target="chartsheets/sheet44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111" Type="http://schemas.openxmlformats.org/officeDocument/2006/relationships/externalLink" Target="externalLinks/externalLink49.xml"/><Relationship Id="rId132" Type="http://schemas.openxmlformats.org/officeDocument/2006/relationships/externalLink" Target="externalLinks/externalLink70.xml"/><Relationship Id="rId153" Type="http://schemas.openxmlformats.org/officeDocument/2006/relationships/externalLink" Target="externalLinks/externalLink91.xml"/><Relationship Id="rId174" Type="http://schemas.openxmlformats.org/officeDocument/2006/relationships/externalLink" Target="externalLinks/externalLink112.xml"/><Relationship Id="rId179" Type="http://schemas.openxmlformats.org/officeDocument/2006/relationships/externalLink" Target="externalLinks/externalLink117.xml"/><Relationship Id="rId190" Type="http://schemas.openxmlformats.org/officeDocument/2006/relationships/calcChain" Target="calcChain.xml"/><Relationship Id="rId15" Type="http://schemas.openxmlformats.org/officeDocument/2006/relationships/chartsheet" Target="chartsheets/sheet9.xml"/><Relationship Id="rId36" Type="http://schemas.openxmlformats.org/officeDocument/2006/relationships/chartsheet" Target="chartsheets/sheet28.xml"/><Relationship Id="rId57" Type="http://schemas.openxmlformats.org/officeDocument/2006/relationships/worksheet" Target="worksheets/sheet17.xml"/><Relationship Id="rId106" Type="http://schemas.openxmlformats.org/officeDocument/2006/relationships/externalLink" Target="externalLinks/externalLink44.xml"/><Relationship Id="rId127" Type="http://schemas.openxmlformats.org/officeDocument/2006/relationships/externalLink" Target="externalLinks/externalLink65.xml"/><Relationship Id="rId10" Type="http://schemas.openxmlformats.org/officeDocument/2006/relationships/worksheet" Target="worksheets/sheet5.xml"/><Relationship Id="rId31" Type="http://schemas.openxmlformats.org/officeDocument/2006/relationships/chartsheet" Target="chartsheets/sheet23.xml"/><Relationship Id="rId52" Type="http://schemas.openxmlformats.org/officeDocument/2006/relationships/worksheet" Target="worksheets/sheet12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94" Type="http://schemas.openxmlformats.org/officeDocument/2006/relationships/externalLink" Target="externalLinks/externalLink32.xml"/><Relationship Id="rId99" Type="http://schemas.openxmlformats.org/officeDocument/2006/relationships/externalLink" Target="externalLinks/externalLink37.xml"/><Relationship Id="rId101" Type="http://schemas.openxmlformats.org/officeDocument/2006/relationships/externalLink" Target="externalLinks/externalLink39.xml"/><Relationship Id="rId122" Type="http://schemas.openxmlformats.org/officeDocument/2006/relationships/externalLink" Target="externalLinks/externalLink60.xml"/><Relationship Id="rId143" Type="http://schemas.openxmlformats.org/officeDocument/2006/relationships/externalLink" Target="externalLinks/externalLink81.xml"/><Relationship Id="rId148" Type="http://schemas.openxmlformats.org/officeDocument/2006/relationships/externalLink" Target="externalLinks/externalLink86.xml"/><Relationship Id="rId164" Type="http://schemas.openxmlformats.org/officeDocument/2006/relationships/externalLink" Target="externalLinks/externalLink102.xml"/><Relationship Id="rId169" Type="http://schemas.openxmlformats.org/officeDocument/2006/relationships/externalLink" Target="externalLinks/externalLink107.xml"/><Relationship Id="rId185" Type="http://schemas.openxmlformats.org/officeDocument/2006/relationships/externalLink" Target="externalLinks/externalLink12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4.xml"/><Relationship Id="rId180" Type="http://schemas.openxmlformats.org/officeDocument/2006/relationships/externalLink" Target="externalLinks/externalLink118.xml"/><Relationship Id="rId26" Type="http://schemas.openxmlformats.org/officeDocument/2006/relationships/chartsheet" Target="chart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4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50392700990341E-2"/>
          <c:y val="0.1241555714626581"/>
          <c:w val="0.92447025254567106"/>
          <c:h val="0.75890807869857346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төсөөлөл'!$B$5:$R$5</c:f>
              <c:numCache>
                <c:formatCode>0.0%</c:formatCode>
                <c:ptCount val="17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0.11070846699999999</c:v>
                </c:pt>
                <c:pt idx="4">
                  <c:v>0.15621235100000003</c:v>
                </c:pt>
                <c:pt idx="5">
                  <c:v>0.161623184</c:v>
                </c:pt>
                <c:pt idx="6">
                  <c:v>0.14890669600000001</c:v>
                </c:pt>
                <c:pt idx="7">
                  <c:v>0.13994029899999999</c:v>
                </c:pt>
                <c:pt idx="8">
                  <c:v>0.12052697600000001</c:v>
                </c:pt>
                <c:pt idx="9">
                  <c:v>8.1969033099999991E-2</c:v>
                </c:pt>
                <c:pt idx="10">
                  <c:v>6.1366252199999992E-2</c:v>
                </c:pt>
                <c:pt idx="11">
                  <c:v>2.8319095699999998E-2</c:v>
                </c:pt>
                <c:pt idx="12">
                  <c:v>-9.1914173299999734E-4</c:v>
                </c:pt>
                <c:pt idx="13">
                  <c:v>-3.0876377799999989E-3</c:v>
                </c:pt>
                <c:pt idx="14">
                  <c:v>-6.4697716600000009E-3</c:v>
                </c:pt>
                <c:pt idx="15">
                  <c:v>-6.139100220000016E-4</c:v>
                </c:pt>
                <c:pt idx="16">
                  <c:v>3.3160006300000022E-3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E-428A-954F-260CADBD763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төсөөлөл'!$B$6:$R$6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1.0460278800000005E-2</c:v>
                </c:pt>
                <c:pt idx="10">
                  <c:v>1.9852866100000002E-2</c:v>
                </c:pt>
                <c:pt idx="11">
                  <c:v>2.9123285600000003E-2</c:v>
                </c:pt>
                <c:pt idx="12">
                  <c:v>3.7970631633000004E-2</c:v>
                </c:pt>
                <c:pt idx="13">
                  <c:v>3.7333103780000002E-2</c:v>
                </c:pt>
                <c:pt idx="14">
                  <c:v>3.6904696360000003E-2</c:v>
                </c:pt>
                <c:pt idx="15">
                  <c:v>3.5733391222000005E-2</c:v>
                </c:pt>
                <c:pt idx="16">
                  <c:v>3.388458137E-2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E-428A-954F-260CADBD763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төсөөлөл'!$B$7:$R$7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-1.0000000116860974E-9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5.9872616E-3</c:v>
                </c:pt>
                <c:pt idx="10">
                  <c:v>1.1442984099999992E-2</c:v>
                </c:pt>
                <c:pt idx="11">
                  <c:v>1.6910259399999995E-2</c:v>
                </c:pt>
                <c:pt idx="12">
                  <c:v>2.2209662399999996E-2</c:v>
                </c:pt>
                <c:pt idx="13">
                  <c:v>2.1827601200000001E-2</c:v>
                </c:pt>
                <c:pt idx="14">
                  <c:v>2.1572183800000002E-2</c:v>
                </c:pt>
                <c:pt idx="15">
                  <c:v>2.0865622099999998E-2</c:v>
                </c:pt>
                <c:pt idx="16">
                  <c:v>1.9756425899999999E-2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E-428A-954F-260CADBD763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төсөөлөл'!$B$8:$R$8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-1.0000000116860974E-9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5.0814545000000067E-3</c:v>
                </c:pt>
                <c:pt idx="10">
                  <c:v>9.7572206000000068E-3</c:v>
                </c:pt>
                <c:pt idx="11">
                  <c:v>1.4490190200000006E-2</c:v>
                </c:pt>
                <c:pt idx="12">
                  <c:v>1.9124824500000005E-2</c:v>
                </c:pt>
                <c:pt idx="13">
                  <c:v>1.8790549999999993E-2</c:v>
                </c:pt>
                <c:pt idx="14">
                  <c:v>1.8567824100000001E-2</c:v>
                </c:pt>
                <c:pt idx="15">
                  <c:v>1.7947060800000001E-2</c:v>
                </c:pt>
                <c:pt idx="16">
                  <c:v>1.6975971000000003E-2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E-428A-954F-260CADBD763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төсөөлөл'!$B$9:$R$9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-9.9999999392252895E-10</c:v>
                </c:pt>
                <c:pt idx="8">
                  <c:v>0</c:v>
                </c:pt>
                <c:pt idx="9">
                  <c:v>5.104962999999998E-3</c:v>
                </c:pt>
                <c:pt idx="10">
                  <c:v>9.8443510000000064E-3</c:v>
                </c:pt>
                <c:pt idx="11">
                  <c:v>1.4685625099999999E-2</c:v>
                </c:pt>
                <c:pt idx="12">
                  <c:v>1.9470120799999994E-2</c:v>
                </c:pt>
                <c:pt idx="13">
                  <c:v>1.9124887499999996E-2</c:v>
                </c:pt>
                <c:pt idx="14">
                  <c:v>1.8895544299999997E-2</c:v>
                </c:pt>
                <c:pt idx="15">
                  <c:v>1.8252081099999994E-2</c:v>
                </c:pt>
                <c:pt idx="16">
                  <c:v>1.7248624999999997E-2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E-428A-954F-260CADBD763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төсөөлөл'!$B$10:$R$10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-1.0000000116860974E-9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6.075903999999994E-3</c:v>
                </c:pt>
                <c:pt idx="10">
                  <c:v>1.1771540999999991E-2</c:v>
                </c:pt>
                <c:pt idx="11">
                  <c:v>1.7647251999999992E-2</c:v>
                </c:pt>
                <c:pt idx="12">
                  <c:v>2.3511863399999999E-2</c:v>
                </c:pt>
                <c:pt idx="13">
                  <c:v>2.3088469300000015E-2</c:v>
                </c:pt>
                <c:pt idx="14">
                  <c:v>2.2808095100000009E-2</c:v>
                </c:pt>
                <c:pt idx="15">
                  <c:v>2.2015915800000004E-2</c:v>
                </c:pt>
                <c:pt idx="16">
                  <c:v>2.0784647100000005E-2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9E-428A-954F-260CADBD763B}"/>
            </c:ext>
          </c:extLst>
        </c:ser>
        <c:ser>
          <c:idx val="6"/>
          <c:order val="10"/>
          <c:tx>
            <c:strRef>
              <c:f>'1.1.Инфляцын төсөөлөл'!$B$11</c:f>
              <c:strCache>
                <c:ptCount val="1"/>
                <c:pt idx="0">
                  <c:v>0.0%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'1.1A'!#REF!</c:f>
            </c:multiLvlStrRef>
          </c:cat>
          <c:val>
            <c:numRef>
              <c:f>'1.1.Инфляцын төсөөлөл'!$B$11:$R$11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-9.9999999392252895E-10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1.0776512E-2</c:v>
                </c:pt>
                <c:pt idx="10">
                  <c:v>2.1025089999999996E-2</c:v>
                </c:pt>
                <c:pt idx="11">
                  <c:v>3.1753101000000006E-2</c:v>
                </c:pt>
                <c:pt idx="12">
                  <c:v>4.261822199999999E-2</c:v>
                </c:pt>
                <c:pt idx="13">
                  <c:v>4.1833115999999997E-2</c:v>
                </c:pt>
                <c:pt idx="14">
                  <c:v>4.1315604999999991E-2</c:v>
                </c:pt>
                <c:pt idx="15">
                  <c:v>3.9838608000000005E-2</c:v>
                </c:pt>
                <c:pt idx="16">
                  <c:v>3.7553982E-2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9E-428A-954F-260CADBD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E39E-428A-954F-260CADBD76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E39E-428A-954F-260CADBD76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9E-428A-954F-260CADBD76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39E-428A-954F-260CADBD763B}"/>
              </c:ext>
            </c:extLst>
          </c:dPt>
          <c:dPt>
            <c:idx val="12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E39E-428A-954F-260CADBD76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9BD1-4887-9FD6-A50855731813}"/>
              </c:ext>
            </c:extLst>
          </c:dPt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төсөөлөл'!$B$13:$R$13</c:f>
              <c:numCache>
                <c:formatCode>0.0%</c:formatCode>
                <c:ptCount val="17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3.9999999999999994E-2</c:v>
                </c:pt>
                <c:pt idx="4">
                  <c:v>3.9999999999999994E-2</c:v>
                </c:pt>
                <c:pt idx="5">
                  <c:v>3.9999999999999994E-2</c:v>
                </c:pt>
                <c:pt idx="6">
                  <c:v>3.9999999999999994E-2</c:v>
                </c:pt>
                <c:pt idx="7">
                  <c:v>0.04</c:v>
                </c:pt>
                <c:pt idx="8">
                  <c:v>0.04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9E-428A-954F-260CADBD763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dPt>
            <c:idx val="12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39E-428A-954F-260CADBD763B}"/>
              </c:ext>
            </c:extLst>
          </c:dPt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төсөөлөл'!$B$14:$R$14</c:f>
              <c:numCache>
                <c:formatCode>0.0%</c:formatCode>
                <c:ptCount val="17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9E-428A-954F-260CADBD763B}"/>
            </c:ext>
          </c:extLst>
        </c:ser>
        <c:ser>
          <c:idx val="11"/>
          <c:order val="2"/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39E-428A-954F-260CADBD76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39E-428A-954F-260CADBD76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39E-428A-954F-260CADBD76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39E-428A-954F-260CADBD763B}"/>
              </c:ext>
            </c:extLst>
          </c:dPt>
          <c:dPt>
            <c:idx val="12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E39E-428A-954F-260CADBD763B}"/>
              </c:ext>
            </c:extLst>
          </c:dPt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төсөөлөл'!$B$15:$R$15</c:f>
              <c:numCache>
                <c:formatCode>0.0%</c:formatCode>
                <c:ptCount val="17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9E-428A-954F-260CADBD763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ot"/>
            </a:ln>
          </c:spPr>
          <c:marker>
            <c:symbol val="none"/>
          </c:marker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төсөөлөл'!$B$17:$Q$17</c:f>
              <c:numCache>
                <c:formatCode>0.0%</c:formatCode>
                <c:ptCount val="16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0.11070846599999999</c:v>
                </c:pt>
                <c:pt idx="4">
                  <c:v>0.15624487100000001</c:v>
                </c:pt>
                <c:pt idx="5">
                  <c:v>0.16161045200000002</c:v>
                </c:pt>
                <c:pt idx="6">
                  <c:v>0.14888420800000002</c:v>
                </c:pt>
                <c:pt idx="7">
                  <c:v>0.13994029899999999</c:v>
                </c:pt>
                <c:pt idx="8">
                  <c:v>0.12052697600000001</c:v>
                </c:pt>
                <c:pt idx="9">
                  <c:v>9.7931102699999995E-2</c:v>
                </c:pt>
                <c:pt idx="10">
                  <c:v>9.3979464700000015E-2</c:v>
                </c:pt>
                <c:pt idx="11">
                  <c:v>8.0679405400000001E-2</c:v>
                </c:pt>
                <c:pt idx="12">
                  <c:v>7.2335567099999998E-2</c:v>
                </c:pt>
                <c:pt idx="13">
                  <c:v>7.1872440699999998E-2</c:v>
                </c:pt>
                <c:pt idx="14">
                  <c:v>6.8923586500000009E-2</c:v>
                </c:pt>
                <c:pt idx="15">
                  <c:v>6.9899937000000009E-2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B-E39E-428A-954F-260CADBD763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төсөөлөл'!$B$12:$R$12</c:f>
              <c:numCache>
                <c:formatCode>0.0%</c:formatCode>
                <c:ptCount val="17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0.11070846599999999</c:v>
                </c:pt>
                <c:pt idx="4">
                  <c:v>0.15624487100000001</c:v>
                </c:pt>
                <c:pt idx="5">
                  <c:v>0.16161045200000002</c:v>
                </c:pt>
                <c:pt idx="6">
                  <c:v>0.14888420800000002</c:v>
                </c:pt>
                <c:pt idx="7">
                  <c:v>0.13994029899999999</c:v>
                </c:pt>
                <c:pt idx="8">
                  <c:v>0.12052697600000001</c:v>
                </c:pt>
                <c:pt idx="9">
                  <c:v>0.10349802800000001</c:v>
                </c:pt>
                <c:pt idx="10">
                  <c:v>0.10241932300000001</c:v>
                </c:pt>
                <c:pt idx="11">
                  <c:v>8.8842830900000003E-2</c:v>
                </c:pt>
                <c:pt idx="12">
                  <c:v>7.8385976800000007E-2</c:v>
                </c:pt>
                <c:pt idx="13">
                  <c:v>7.4863617199999996E-2</c:v>
                </c:pt>
                <c:pt idx="14">
                  <c:v>7.0574932600000001E-2</c:v>
                </c:pt>
                <c:pt idx="15">
                  <c:v>7.3932164100000003E-2</c:v>
                </c:pt>
                <c:pt idx="16">
                  <c:v>7.3932978900000001E-2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E39E-428A-954F-260CADBD763B}"/>
            </c:ext>
          </c:extLst>
        </c:ser>
        <c:ser>
          <c:idx val="12"/>
          <c:order val="12"/>
          <c:tx>
            <c:v>addi</c:v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cat>
            <c:multiLvlStrRef>
              <c:f>'1.1.Инфляцын төсөөлөл'!$B$2:$R$3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'1.1.Инфляцын төсөөлөл'!$B$16:$Q$16</c:f>
              <c:numCache>
                <c:formatCode>0.0%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9.9000000000000005E-2</c:v>
                </c:pt>
                <c:pt idx="9">
                  <c:v>9.9000000000000005E-2</c:v>
                </c:pt>
                <c:pt idx="10">
                  <c:v>9.9000000000000005E-2</c:v>
                </c:pt>
                <c:pt idx="11">
                  <c:v>9.9000000000000005E-2</c:v>
                </c:pt>
                <c:pt idx="12">
                  <c:v>9.9000000000000005E-2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39E-428A-954F-260CADBD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 sz="1200"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0323328"/>
        <c:scaling>
          <c:orientation val="minMax"/>
          <c:max val="0.2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3175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5.9944948634480459E-2"/>
          <c:y val="2.2087193685427078E-2"/>
          <c:w val="0.90372852297017603"/>
          <c:h val="8.577395429173784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44477807767934"/>
          <c:y val="2.9415670650730412E-2"/>
          <c:w val="0.8745552219223206"/>
          <c:h val="0.87023088747372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[121]X!$BW$7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[121]X!$BV$8:$BV$12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[121]X!$BW$8:$BW$12</c:f>
              <c:numCache>
                <c:formatCode>General</c:formatCode>
                <c:ptCount val="5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9-4287-BF9D-AD5B821C1087}"/>
            </c:ext>
          </c:extLst>
        </c:ser>
        <c:ser>
          <c:idx val="1"/>
          <c:order val="1"/>
          <c:tx>
            <c:strRef>
              <c:f>[121]X!$BX$7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[121]X!$BV$8:$BV$12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[121]X!$BX$8:$BX$11</c:f>
              <c:numCache>
                <c:formatCode>General</c:formatCode>
                <c:ptCount val="4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9-4287-BF9D-AD5B821C1087}"/>
            </c:ext>
          </c:extLst>
        </c:ser>
        <c:ser>
          <c:idx val="2"/>
          <c:order val="2"/>
          <c:tx>
            <c:strRef>
              <c:f>[121]X!$BY$7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44546A"/>
            </a:solidFill>
            <a:ln>
              <a:noFill/>
            </a:ln>
            <a:effectLst/>
          </c:spPr>
          <c:invertIfNegative val="0"/>
          <c:cat>
            <c:numRef>
              <c:f>[121]X!$BV$8:$BV$12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[121]X!$BY$8:$BY$11</c:f>
              <c:numCache>
                <c:formatCode>General</c:formatCode>
                <c:ptCount val="4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9-4287-BF9D-AD5B821C1087}"/>
            </c:ext>
          </c:extLst>
        </c:ser>
        <c:ser>
          <c:idx val="3"/>
          <c:order val="3"/>
          <c:tx>
            <c:strRef>
              <c:f>[121]X!$BZ$7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numRef>
              <c:f>[121]X!$BV$8:$BV$12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[121]X!$BZ$8:$BZ$11</c:f>
              <c:numCache>
                <c:formatCode>General</c:formatCode>
                <c:ptCount val="4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39-4287-BF9D-AD5B821C1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сая тонн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9310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21109160504304E-2"/>
          <c:y val="0.22054374840313101"/>
          <c:w val="0.84928412253837493"/>
          <c:h val="0.66462894571806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 ЭЗӨ-2'!$A$17</c:f>
              <c:strCache>
                <c:ptCount val="1"/>
                <c:pt idx="0">
                  <c:v>Өрхийн хэрэглээ, жилийн өөрчлөлт</c:v>
                </c:pt>
              </c:strCache>
            </c:strRef>
          </c:tx>
          <c:spPr>
            <a:solidFill>
              <a:srgbClr val="8497B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'2. ЭЗӨ-2'!$R$17:$AD$17</c:f>
              <c:numCache>
                <c:formatCode>0.0%</c:formatCode>
                <c:ptCount val="13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8.8465267437097594E-2</c:v>
                </c:pt>
                <c:pt idx="9">
                  <c:v>5.0753204408554131E-2</c:v>
                </c:pt>
                <c:pt idx="10">
                  <c:v>7.7375059297933868E-2</c:v>
                </c:pt>
                <c:pt idx="11">
                  <c:v>7.8650216462888389E-2</c:v>
                </c:pt>
                <c:pt idx="12">
                  <c:v>-5.3705927694007727E-3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B-4ECE-B11A-C25EF51F1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5769143"/>
        <c:axId val="105767343"/>
      </c:barChart>
      <c:lineChart>
        <c:grouping val="standard"/>
        <c:varyColors val="0"/>
        <c:ser>
          <c:idx val="3"/>
          <c:order val="3"/>
          <c:tx>
            <c:strRef>
              <c:f>'2. ЭЗӨ-2'!$A$19</c:f>
              <c:strCache>
                <c:ptCount val="1"/>
                <c:pt idx="0">
                  <c:v>Өрхийн орлого</c:v>
                </c:pt>
              </c:strCache>
            </c:strRef>
          </c:tx>
          <c:spPr>
            <a:ln w="22225" cap="rnd">
              <a:solidFill>
                <a:srgbClr val="44546A">
                  <a:lumMod val="75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'2. ЭЗӨ-2'!$R$19:$AD$19</c:f>
              <c:numCache>
                <c:formatCode>0.0%</c:formatCode>
                <c:ptCount val="13"/>
                <c:pt idx="0">
                  <c:v>0.19720402137177057</c:v>
                </c:pt>
                <c:pt idx="1">
                  <c:v>9.4408991135935802E-2</c:v>
                </c:pt>
                <c:pt idx="2">
                  <c:v>8.7965753296576063E-2</c:v>
                </c:pt>
                <c:pt idx="3">
                  <c:v>3.601099572388522E-2</c:v>
                </c:pt>
                <c:pt idx="4">
                  <c:v>-3.884993275565285E-2</c:v>
                </c:pt>
                <c:pt idx="5">
                  <c:v>3.9107623922413737E-2</c:v>
                </c:pt>
                <c:pt idx="6">
                  <c:v>8.1784875665041223E-2</c:v>
                </c:pt>
                <c:pt idx="7">
                  <c:v>0.15324814438880296</c:v>
                </c:pt>
                <c:pt idx="8">
                  <c:v>0.23153720695279167</c:v>
                </c:pt>
                <c:pt idx="9">
                  <c:v>0.1585593573522539</c:v>
                </c:pt>
                <c:pt idx="10">
                  <c:v>0.10894199045100739</c:v>
                </c:pt>
                <c:pt idx="11">
                  <c:v>0.12420119117544126</c:v>
                </c:pt>
                <c:pt idx="12">
                  <c:v>5.661131733572855E-2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9DB-4ECE-B11A-C25EF51F1A93}"/>
            </c:ext>
          </c:extLst>
        </c:ser>
        <c:ser>
          <c:idx val="4"/>
          <c:order val="4"/>
          <c:tx>
            <c:strRef>
              <c:f>'2. ЭЗӨ-2'!$A$21</c:f>
              <c:strCache>
                <c:ptCount val="1"/>
                <c:pt idx="0">
                  <c:v>Иргэдийн хадгаламж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'2. ЭЗӨ-2'!$R$21:$AD$21</c:f>
              <c:numCache>
                <c:formatCode>0.0%</c:formatCode>
                <c:ptCount val="13"/>
                <c:pt idx="0">
                  <c:v>3.9076527929916782E-2</c:v>
                </c:pt>
                <c:pt idx="1">
                  <c:v>5.4704139344889491E-2</c:v>
                </c:pt>
                <c:pt idx="2">
                  <c:v>0.10665027382036674</c:v>
                </c:pt>
                <c:pt idx="3">
                  <c:v>0.22596605487707633</c:v>
                </c:pt>
                <c:pt idx="4">
                  <c:v>0.31546977596961723</c:v>
                </c:pt>
                <c:pt idx="5">
                  <c:v>0.38897220610645422</c:v>
                </c:pt>
                <c:pt idx="6">
                  <c:v>0.31352976591966653</c:v>
                </c:pt>
                <c:pt idx="7">
                  <c:v>0.16729170892636569</c:v>
                </c:pt>
                <c:pt idx="8">
                  <c:v>2.3001922834289701E-2</c:v>
                </c:pt>
                <c:pt idx="9">
                  <c:v>-9.9090647368407558E-2</c:v>
                </c:pt>
                <c:pt idx="10">
                  <c:v>-0.14416778738857461</c:v>
                </c:pt>
                <c:pt idx="11">
                  <c:v>-0.15700665174156014</c:v>
                </c:pt>
                <c:pt idx="12">
                  <c:v>-9.386148118912363E-2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9DB-4ECE-B11A-C25EF51F1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69143"/>
        <c:axId val="105767343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ЭЗӨ-2'!$A$18</c15:sqref>
                        </c15:formulaRef>
                      </c:ext>
                    </c:extLst>
                    <c:strCache>
                      <c:ptCount val="1"/>
                      <c:pt idx="0">
                        <c:v>Өрхийн хэрэглээ, 2019 онтой харьцуулахад</c:v>
                      </c:pt>
                    </c:strCache>
                  </c:strRef>
                </c:tx>
                <c:spPr>
                  <a:ln w="19050" cap="rnd">
                    <a:solidFill>
                      <a:schemeClr val="tx2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ЭЗӨ-2'!$R$18:$AD$18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6.6427312374276459E-2</c:v>
                      </c:pt>
                      <c:pt idx="1">
                        <c:v>6.0383217062029093E-2</c:v>
                      </c:pt>
                      <c:pt idx="2">
                        <c:v>5.4523582212835597E-2</c:v>
                      </c:pt>
                      <c:pt idx="3">
                        <c:v>-9.0768136519343678E-2</c:v>
                      </c:pt>
                      <c:pt idx="4">
                        <c:v>-5.7492193996415607E-2</c:v>
                      </c:pt>
                      <c:pt idx="5">
                        <c:v>-1.1452052419713681E-2</c:v>
                      </c:pt>
                      <c:pt idx="6">
                        <c:v>-1.6480327583708602E-2</c:v>
                      </c:pt>
                      <c:pt idx="7">
                        <c:v>-6.904743766060023E-2</c:v>
                      </c:pt>
                      <c:pt idx="8">
                        <c:v>2.5887011123243722E-2</c:v>
                      </c:pt>
                      <c:pt idx="9">
                        <c:v>3.8719923631485215E-2</c:v>
                      </c:pt>
                      <c:pt idx="10">
                        <c:v>5.9619565390186577E-2</c:v>
                      </c:pt>
                      <c:pt idx="11">
                        <c:v>4.1721828840741186E-3</c:v>
                      </c:pt>
                      <c:pt idx="12">
                        <c:v>2.0377389759082831E-2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89DB-4ECE-B11A-C25EF51F1A9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ЭЗӨ-2'!$A$20</c15:sqref>
                        </c15:formulaRef>
                      </c:ext>
                    </c:extLst>
                    <c:strCache>
                      <c:ptCount val="1"/>
                      <c:pt idx="0">
                        <c:v>Шинээр олгосон хэрэглээний зээл</c:v>
                      </c:pt>
                    </c:strCache>
                  </c:strRef>
                </c:tx>
                <c:spPr>
                  <a:ln w="22225" cap="rnd">
                    <a:solidFill>
                      <a:srgbClr val="C00000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ЭЗӨ-2'!$R$20:$AD$20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-3.9498222964362562E-4</c:v>
                      </c:pt>
                      <c:pt idx="1">
                        <c:v>-7.2586548922871308E-2</c:v>
                      </c:pt>
                      <c:pt idx="2">
                        <c:v>6.2206745843774947E-2</c:v>
                      </c:pt>
                      <c:pt idx="3">
                        <c:v>-0.23612674815856571</c:v>
                      </c:pt>
                      <c:pt idx="4">
                        <c:v>0.18721783609239218</c:v>
                      </c:pt>
                      <c:pt idx="5">
                        <c:v>0.33325960611221506</c:v>
                      </c:pt>
                      <c:pt idx="6">
                        <c:v>0.38631971837374057</c:v>
                      </c:pt>
                      <c:pt idx="7">
                        <c:v>0.9003465716224115</c:v>
                      </c:pt>
                      <c:pt idx="8">
                        <c:v>0.58897867322944353</c:v>
                      </c:pt>
                      <c:pt idx="9">
                        <c:v>0.44795930747435686</c:v>
                      </c:pt>
                      <c:pt idx="10">
                        <c:v>3.9548150634631796E-2</c:v>
                      </c:pt>
                      <c:pt idx="11">
                        <c:v>0.12628957935210372</c:v>
                      </c:pt>
                      <c:pt idx="12">
                        <c:v>0.30473068675443304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9DB-4ECE-B11A-C25EF51F1A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5"/>
          <c:order val="5"/>
          <c:tx>
            <c:strRef>
              <c:f>'2. ЭЗӨ-2'!$A$22</c:f>
              <c:strCache>
                <c:ptCount val="1"/>
                <c:pt idx="0">
                  <c:v>Хөдөлмөр эрхлэлтийн түвшин (БТ)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'2. ЭЗӨ-2'!$R$22:$AD$22</c:f>
              <c:numCache>
                <c:formatCode>0.0%</c:formatCode>
                <c:ptCount val="13"/>
                <c:pt idx="0">
                  <c:v>0.55100000000000005</c:v>
                </c:pt>
                <c:pt idx="1">
                  <c:v>0.55799999999999994</c:v>
                </c:pt>
                <c:pt idx="2">
                  <c:v>0.54700000000000004</c:v>
                </c:pt>
                <c:pt idx="3">
                  <c:v>0.52700000000000002</c:v>
                </c:pt>
                <c:pt idx="4">
                  <c:v>0.501</c:v>
                </c:pt>
                <c:pt idx="5">
                  <c:v>0.52100000000000002</c:v>
                </c:pt>
                <c:pt idx="6">
                  <c:v>0.53600000000000003</c:v>
                </c:pt>
                <c:pt idx="7">
                  <c:v>0.53600000000000003</c:v>
                </c:pt>
                <c:pt idx="8">
                  <c:v>0.53100000000000003</c:v>
                </c:pt>
                <c:pt idx="9">
                  <c:v>0.54700000000000004</c:v>
                </c:pt>
                <c:pt idx="10">
                  <c:v>0.56000000000000005</c:v>
                </c:pt>
                <c:pt idx="11">
                  <c:v>0.54900000000000004</c:v>
                </c:pt>
                <c:pt idx="12">
                  <c:v>0.52800000000000002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2BB-47CF-98BD-675087EC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406520"/>
        <c:axId val="984406160"/>
      </c:lineChart>
      <c:catAx>
        <c:axId val="105769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Cambria" panose="020405030504060302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5767343"/>
        <c:crosses val="autoZero"/>
        <c:auto val="1"/>
        <c:lblAlgn val="ctr"/>
        <c:lblOffset val="100"/>
        <c:noMultiLvlLbl val="0"/>
      </c:catAx>
      <c:valAx>
        <c:axId val="105767343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Cambria" panose="020405030504060302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5769143"/>
        <c:crosses val="autoZero"/>
        <c:crossBetween val="between"/>
      </c:valAx>
      <c:valAx>
        <c:axId val="984406160"/>
        <c:scaling>
          <c:orientation val="minMax"/>
          <c:max val="0.60000000000000009"/>
          <c:min val="0.4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Cambria" panose="020405030504060302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984406520"/>
        <c:crosses val="max"/>
        <c:crossBetween val="between"/>
      </c:valAx>
      <c:catAx>
        <c:axId val="984406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44061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0153533382847559"/>
          <c:y val="2.6664808491858871E-3"/>
          <c:w val="0.53148711484846767"/>
          <c:h val="0.22617796669221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Cambria" panose="020405030504060302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imes New Roman" panose="020206030504050203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3150183150192E-2"/>
          <c:y val="0.16925730437541459"/>
          <c:w val="0.87778743041735163"/>
          <c:h val="0.71854633555420955"/>
        </c:manualLayout>
      </c:layout>
      <c:barChart>
        <c:barDir val="col"/>
        <c:grouping val="clustered"/>
        <c:varyColors val="0"/>
        <c:ser>
          <c:idx val="6"/>
          <c:order val="1"/>
          <c:tx>
            <c:strRef>
              <c:f>'2. ЭЗӨ-2'!$A$28</c:f>
              <c:strCache>
                <c:ptCount val="1"/>
                <c:pt idx="0">
                  <c:v>Шинээр олгосон бизнесийн зээл</c:v>
                </c:pt>
              </c:strCache>
            </c:strRef>
          </c:tx>
          <c:spPr>
            <a:solidFill>
              <a:schemeClr val="tx2"/>
            </a:solidFill>
            <a:ln w="9525" cap="rnd">
              <a:solidFill>
                <a:schemeClr val="tx1"/>
              </a:solidFill>
              <a:prstDash val="solid"/>
              <a:round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ЭЗӨ-2'!$B$28:$AD$28</c15:sqref>
                  </c15:fullRef>
                </c:ext>
              </c:extLst>
              <c:f>'2. ЭЗӨ-2'!$R$28:$AD$28</c:f>
              <c:numCache>
                <c:formatCode>0.0</c:formatCode>
                <c:ptCount val="13"/>
                <c:pt idx="0">
                  <c:v>2.4993495660389189</c:v>
                </c:pt>
                <c:pt idx="1">
                  <c:v>3.4258228751726532</c:v>
                </c:pt>
                <c:pt idx="2">
                  <c:v>3.3794210731461907</c:v>
                </c:pt>
                <c:pt idx="3">
                  <c:v>3.5517774489545579</c:v>
                </c:pt>
                <c:pt idx="4">
                  <c:v>3.2923527556316894</c:v>
                </c:pt>
                <c:pt idx="5">
                  <c:v>5.7944635785329073</c:v>
                </c:pt>
                <c:pt idx="6">
                  <c:v>4.5520573032408276</c:v>
                </c:pt>
                <c:pt idx="7">
                  <c:v>4.7364341749710031</c:v>
                </c:pt>
                <c:pt idx="8">
                  <c:v>4.2792270993365493</c:v>
                </c:pt>
                <c:pt idx="9">
                  <c:v>5.3901757813479874</c:v>
                </c:pt>
                <c:pt idx="10">
                  <c:v>4.3607552712406017</c:v>
                </c:pt>
                <c:pt idx="11">
                  <c:v>4.6792728141865529</c:v>
                </c:pt>
                <c:pt idx="12">
                  <c:v>4.4761516300000004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0-4668-B1F6-5CD4A59BF114}"/>
            </c:ext>
          </c:extLst>
        </c:ser>
        <c:ser>
          <c:idx val="5"/>
          <c:order val="2"/>
          <c:tx>
            <c:strRef>
              <c:f>'2. ЭЗӨ-2'!$A$26</c:f>
              <c:strCache>
                <c:ptCount val="1"/>
                <c:pt idx="0">
                  <c:v>ГШХО-ын орох урсгал</c:v>
                </c:pt>
              </c:strCache>
              <c:extLst xmlns:c15="http://schemas.microsoft.com/office/drawing/2012/chart"/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  <c:pt idx="2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ЭЗӨ-2'!$B$26:$AD$26</c15:sqref>
                  </c15:fullRef>
                </c:ext>
              </c:extLst>
              <c:f>'2. ЭЗӨ-2'!$R$26:$AD$26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060-4668-B1F6-5CD4A59BF114}"/>
            </c:ext>
          </c:extLst>
        </c:ser>
        <c:ser>
          <c:idx val="0"/>
          <c:order val="3"/>
          <c:tx>
            <c:strRef>
              <c:f>'2. ЭЗӨ-2'!$A$27</c:f>
              <c:strCache>
                <c:ptCount val="1"/>
                <c:pt idx="0">
                  <c:v>Төсвийн хөрөнгийн зардал</c:v>
                </c:pt>
              </c:strCache>
            </c:strRef>
          </c:tx>
          <c:spPr>
            <a:solidFill>
              <a:schemeClr val="accent2">
                <a:alpha val="60000"/>
              </a:schemeClr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ЭЗӨ-2'!$B$27:$AD$27</c15:sqref>
                  </c15:fullRef>
                </c:ext>
              </c:extLst>
              <c:f>'2. ЭЗӨ-2'!$R$27:$AD$27</c:f>
              <c:numCache>
                <c:formatCode>0.0</c:formatCode>
                <c:ptCount val="13"/>
                <c:pt idx="0">
                  <c:v>0.24094993448449004</c:v>
                </c:pt>
                <c:pt idx="1">
                  <c:v>0.98790600669666007</c:v>
                </c:pt>
                <c:pt idx="2">
                  <c:v>0.70145119313502957</c:v>
                </c:pt>
                <c:pt idx="3">
                  <c:v>1.12134783192953</c:v>
                </c:pt>
                <c:pt idx="4">
                  <c:v>0.30242306176698003</c:v>
                </c:pt>
                <c:pt idx="5">
                  <c:v>0.55720897178902995</c:v>
                </c:pt>
                <c:pt idx="6">
                  <c:v>0.71189732869235012</c:v>
                </c:pt>
                <c:pt idx="7">
                  <c:v>1.4754432372622399</c:v>
                </c:pt>
                <c:pt idx="8">
                  <c:v>0.46807682116543797</c:v>
                </c:pt>
                <c:pt idx="9">
                  <c:v>0.69086684556249001</c:v>
                </c:pt>
                <c:pt idx="10">
                  <c:v>1.0125507879024001</c:v>
                </c:pt>
                <c:pt idx="11">
                  <c:v>1.64163205523569</c:v>
                </c:pt>
                <c:pt idx="12">
                  <c:v>0.48803218200791998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A-44BE-A0BA-944595DD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061184"/>
        <c:axId val="490071168"/>
        <c:extLst/>
      </c:barChart>
      <c:lineChart>
        <c:grouping val="standard"/>
        <c:varyColors val="0"/>
        <c:ser>
          <c:idx val="4"/>
          <c:order val="0"/>
          <c:tx>
            <c:strRef>
              <c:f>'2. ЭЗӨ-2'!$A$25</c:f>
              <c:strCache>
                <c:ptCount val="1"/>
                <c:pt idx="0">
                  <c:v>Хөрөнгийн нийт хуримтлал, жилийн өсөлт (БТ)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bg1"/>
              </a:solidFill>
              <a:ln w="12700">
                <a:solidFill>
                  <a:schemeClr val="tx2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ЭЗӨ-2'!$B$25:$AD$25</c15:sqref>
                  </c15:fullRef>
                </c:ext>
              </c:extLst>
              <c:f>'2. ЭЗӨ-2'!$R$25:$AD$25</c:f>
              <c:numCache>
                <c:formatCode>0%</c:formatCode>
                <c:ptCount val="13"/>
                <c:pt idx="0">
                  <c:v>-0.10320623625754455</c:v>
                </c:pt>
                <c:pt idx="1">
                  <c:v>-0.33980314911611709</c:v>
                </c:pt>
                <c:pt idx="2">
                  <c:v>-0.38869476827403715</c:v>
                </c:pt>
                <c:pt idx="3">
                  <c:v>-0.60144329178045197</c:v>
                </c:pt>
                <c:pt idx="4">
                  <c:v>0.2921747861291224</c:v>
                </c:pt>
                <c:pt idx="5">
                  <c:v>0.57094021622180224</c:v>
                </c:pt>
                <c:pt idx="6">
                  <c:v>1.4154180192421406</c:v>
                </c:pt>
                <c:pt idx="7">
                  <c:v>0.89297639741321544</c:v>
                </c:pt>
                <c:pt idx="8">
                  <c:v>0.15353724280885062</c:v>
                </c:pt>
                <c:pt idx="9">
                  <c:v>0.61721951865712232</c:v>
                </c:pt>
                <c:pt idx="10">
                  <c:v>-6.1672957352517543E-2</c:v>
                </c:pt>
                <c:pt idx="11">
                  <c:v>9.7000808317142528E-3</c:v>
                </c:pt>
                <c:pt idx="12">
                  <c:v>-0.2652184303804267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60-4668-B1F6-5CD4A59BF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845760"/>
        <c:axId val="490072704"/>
      </c:lineChart>
      <c:catAx>
        <c:axId val="4900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490071168"/>
        <c:crosses val="autoZero"/>
        <c:auto val="1"/>
        <c:lblAlgn val="ctr"/>
        <c:lblOffset val="100"/>
        <c:noMultiLvlLbl val="0"/>
      </c:catAx>
      <c:valAx>
        <c:axId val="490071168"/>
        <c:scaling>
          <c:orientation val="minMax"/>
          <c:max val="6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mn-MN" sz="1400"/>
                  <a:t>Их</a:t>
                </a:r>
                <a:r>
                  <a:rPr lang="mn-MN" sz="1400" baseline="0"/>
                  <a:t> наяд төгрөг</a:t>
                </a:r>
                <a:endParaRPr lang="en-US" sz="140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61184"/>
        <c:crosses val="autoZero"/>
        <c:crossBetween val="between"/>
        <c:majorUnit val="2"/>
      </c:valAx>
      <c:valAx>
        <c:axId val="4900727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5845760"/>
        <c:crosses val="max"/>
        <c:crossBetween val="between"/>
        <c:majorUnit val="1"/>
      </c:valAx>
      <c:catAx>
        <c:axId val="49584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0072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299039543134033E-2"/>
          <c:y val="1.0256410256410254E-3"/>
          <c:w val="0.88198067549248649"/>
          <c:h val="0.1589216732523819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246690317556456E-2"/>
          <c:y val="1.5637962047482339E-2"/>
          <c:w val="0.94275330968244353"/>
          <c:h val="0.9332844135784086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 ЭЗӨ-2'!$A$46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f>'2. ЭЗӨ-2'!$Z$41:$AD$41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2023.I</c:v>
                </c:pt>
              </c:strCache>
            </c:strRef>
          </c:cat>
          <c:val>
            <c:numRef>
              <c:f>'2. ЭЗӨ-2'!$Z$46:$AD$46</c:f>
              <c:numCache>
                <c:formatCode>0.0%</c:formatCode>
                <c:ptCount val="5"/>
                <c:pt idx="0">
                  <c:v>3.7019459875200389E-2</c:v>
                </c:pt>
                <c:pt idx="1">
                  <c:v>-1.4758929651292652E-2</c:v>
                </c:pt>
                <c:pt idx="2">
                  <c:v>2.096117192715766E-2</c:v>
                </c:pt>
                <c:pt idx="3">
                  <c:v>3.7870399954135013E-2</c:v>
                </c:pt>
                <c:pt idx="4">
                  <c:v>-2.6250252609566569E-3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6-4D9D-9EB3-AFBE563539D7}"/>
            </c:ext>
          </c:extLst>
        </c:ser>
        <c:ser>
          <c:idx val="4"/>
          <c:order val="1"/>
          <c:tx>
            <c:strRef>
              <c:f>'2. ЭЗӨ-2'!$A$45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f>'2. ЭЗӨ-2'!$Z$41:$AD$41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2023.I</c:v>
                </c:pt>
              </c:strCache>
            </c:strRef>
          </c:cat>
          <c:val>
            <c:numRef>
              <c:f>'2. ЭЗӨ-2'!$Z$45:$AD$45</c:f>
              <c:numCache>
                <c:formatCode>0.0%</c:formatCode>
                <c:ptCount val="5"/>
                <c:pt idx="0">
                  <c:v>7.1619944737933853E-3</c:v>
                </c:pt>
                <c:pt idx="1">
                  <c:v>7.9212815938027765E-3</c:v>
                </c:pt>
                <c:pt idx="2">
                  <c:v>-8.341052920622519E-3</c:v>
                </c:pt>
                <c:pt idx="3">
                  <c:v>1.681435754922609E-2</c:v>
                </c:pt>
                <c:pt idx="4">
                  <c:v>-2.3946502733759156E-3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6-4D9D-9EB3-AFBE563539D7}"/>
            </c:ext>
          </c:extLst>
        </c:ser>
        <c:ser>
          <c:idx val="6"/>
          <c:order val="2"/>
          <c:tx>
            <c:strRef>
              <c:f>'2. ЭЗӨ-2'!$A$44</c:f>
              <c:strCache>
                <c:ptCount val="1"/>
                <c:pt idx="0">
                  <c:v>Тээвэр, худалдаа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f>'2. ЭЗӨ-2'!$Z$41:$AD$41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2023.I</c:v>
                </c:pt>
              </c:strCache>
            </c:strRef>
          </c:cat>
          <c:val>
            <c:numRef>
              <c:f>'2. ЭЗӨ-2'!$Z$44:$AD$44</c:f>
              <c:numCache>
                <c:formatCode>0.0%</c:formatCode>
                <c:ptCount val="5"/>
                <c:pt idx="0">
                  <c:v>1.4342959491788857E-2</c:v>
                </c:pt>
                <c:pt idx="1">
                  <c:v>-2.4359798306450374E-2</c:v>
                </c:pt>
                <c:pt idx="2">
                  <c:v>2.5914166991951623E-3</c:v>
                </c:pt>
                <c:pt idx="3">
                  <c:v>1.0014375083646193E-2</c:v>
                </c:pt>
                <c:pt idx="4">
                  <c:v>3.1518473980629735E-2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86-4D9D-9EB3-AFBE563539D7}"/>
            </c:ext>
          </c:extLst>
        </c:ser>
        <c:ser>
          <c:idx val="2"/>
          <c:order val="3"/>
          <c:tx>
            <c:strRef>
              <c:f>'2. ЭЗӨ-2'!$A$43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f>'2. ЭЗӨ-2'!$Z$41:$AD$41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2023.I</c:v>
                </c:pt>
              </c:strCache>
            </c:strRef>
          </c:cat>
          <c:val>
            <c:numRef>
              <c:f>'2. ЭЗӨ-2'!$Z$43:$AD$43</c:f>
              <c:numCache>
                <c:formatCode>0.0%</c:formatCode>
                <c:ptCount val="5"/>
                <c:pt idx="0">
                  <c:v>-2.5019716537687652E-3</c:v>
                </c:pt>
                <c:pt idx="1">
                  <c:v>-1.4380073371570717E-2</c:v>
                </c:pt>
                <c:pt idx="2">
                  <c:v>1.156160054295938E-3</c:v>
                </c:pt>
                <c:pt idx="3">
                  <c:v>-1.6240052078662987E-2</c:v>
                </c:pt>
                <c:pt idx="4">
                  <c:v>5.2921028179619418E-2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3363375"/>
        <c:axId val="2113363791"/>
        <c:extLst/>
      </c:barChart>
      <c:lineChart>
        <c:grouping val="standard"/>
        <c:varyColors val="0"/>
        <c:ser>
          <c:idx val="0"/>
          <c:order val="4"/>
          <c:tx>
            <c:strRef>
              <c:f>'2. ЭЗӨ-2'!$A$42</c:f>
              <c:strCache>
                <c:ptCount val="1"/>
                <c:pt idx="0">
                  <c:v>Нийт үйлдвэрлэл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'2. ЭЗӨ-2'!$Z$41:$AD$41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2023.I</c:v>
                </c:pt>
              </c:strCache>
            </c:strRef>
          </c:cat>
          <c:val>
            <c:numRef>
              <c:f>'2. ЭЗӨ-2'!$Z$42:$AD$42</c:f>
              <c:numCache>
                <c:formatCode>0.0%</c:formatCode>
                <c:ptCount val="5"/>
                <c:pt idx="0">
                  <c:v>5.6022442187013861E-2</c:v>
                </c:pt>
                <c:pt idx="1">
                  <c:v>-4.5577519735510968E-2</c:v>
                </c:pt>
                <c:pt idx="2">
                  <c:v>1.6367695760026241E-2</c:v>
                </c:pt>
                <c:pt idx="3">
                  <c:v>4.8459080508344306E-2</c:v>
                </c:pt>
                <c:pt idx="4">
                  <c:v>7.9419826625916581E-2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363375"/>
        <c:axId val="2113363791"/>
      </c:lineChart>
      <c:catAx>
        <c:axId val="211336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791"/>
        <c:crosses val="autoZero"/>
        <c:auto val="1"/>
        <c:lblAlgn val="ctr"/>
        <c:lblOffset val="100"/>
        <c:noMultiLvlLbl val="0"/>
      </c:catAx>
      <c:valAx>
        <c:axId val="2113363791"/>
        <c:scaling>
          <c:orientation val="minMax"/>
          <c:max val="0.1"/>
          <c:min val="-6.0000000000000012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375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912820512820513"/>
          <c:y val="9.0774734852545856E-3"/>
          <c:w val="0.29958974358974361"/>
          <c:h val="0.302066780230383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474177109184309E-2"/>
          <c:y val="0.14540056531395115"/>
          <c:w val="0.94952582289081566"/>
          <c:h val="0.8027706440541085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 ЭЗӨ-2'!$A$38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ЭЗӨ-2'!$N$38:$AD$38</c15:sqref>
                  </c15:fullRef>
                </c:ext>
              </c:extLst>
              <c:f>'2. ЭЗӨ-2'!$V$38:$AD$38</c:f>
              <c:numCache>
                <c:formatCode>0.0%</c:formatCode>
                <c:ptCount val="9"/>
                <c:pt idx="0">
                  <c:v>2.075222780191794E-2</c:v>
                </c:pt>
                <c:pt idx="1">
                  <c:v>1.0006593111498241E-2</c:v>
                </c:pt>
                <c:pt idx="2">
                  <c:v>1.8164284204484005E-2</c:v>
                </c:pt>
                <c:pt idx="3">
                  <c:v>2.3363357462966815E-2</c:v>
                </c:pt>
                <c:pt idx="4">
                  <c:v>1.0779592940886876E-2</c:v>
                </c:pt>
                <c:pt idx="5">
                  <c:v>3.0668910206439168E-2</c:v>
                </c:pt>
                <c:pt idx="6">
                  <c:v>2.8201508425284148E-2</c:v>
                </c:pt>
                <c:pt idx="7">
                  <c:v>2.9867051177479509E-2</c:v>
                </c:pt>
                <c:pt idx="8">
                  <c:v>3.821674708743409E-2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6-4EE9-90C7-E37711FC6442}"/>
            </c:ext>
          </c:extLst>
        </c:ser>
        <c:ser>
          <c:idx val="4"/>
          <c:order val="1"/>
          <c:tx>
            <c:strRef>
              <c:f>'2. ЭЗӨ-2'!$A$35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44546A">
                <a:lumMod val="20000"/>
                <a:lumOff val="80000"/>
              </a:srgbClr>
            </a:solidFill>
            <a:ln>
              <a:solidFill>
                <a:schemeClr val="tx2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ЭЗӨ-2'!$N$35:$AD$35</c15:sqref>
                  </c15:fullRef>
                </c:ext>
              </c:extLst>
              <c:f>'2. ЭЗӨ-2'!$V$35:$AD$35</c:f>
              <c:numCache>
                <c:formatCode>0.0%</c:formatCode>
                <c:ptCount val="9"/>
                <c:pt idx="0">
                  <c:v>-2.1774583798934671E-3</c:v>
                </c:pt>
                <c:pt idx="1">
                  <c:v>-1.1829879244650041E-2</c:v>
                </c:pt>
                <c:pt idx="2">
                  <c:v>-7.9977132326653887E-3</c:v>
                </c:pt>
                <c:pt idx="3">
                  <c:v>-9.207040877569286E-3</c:v>
                </c:pt>
                <c:pt idx="4">
                  <c:v>4.5566988686924067E-3</c:v>
                </c:pt>
                <c:pt idx="5">
                  <c:v>2.7744601206454285E-2</c:v>
                </c:pt>
                <c:pt idx="6">
                  <c:v>1.2648990802089333E-2</c:v>
                </c:pt>
                <c:pt idx="7">
                  <c:v>1.9136246099769955E-2</c:v>
                </c:pt>
                <c:pt idx="8">
                  <c:v>-2.3946502733759156E-3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6-4EE9-90C7-E37711FC6442}"/>
            </c:ext>
          </c:extLst>
        </c:ser>
        <c:ser>
          <c:idx val="1"/>
          <c:order val="2"/>
          <c:tx>
            <c:strRef>
              <c:f>'2. ЭЗӨ-2'!$A$39</c:f>
              <c:strCache>
                <c:ptCount val="1"/>
                <c:pt idx="0">
                  <c:v>Бүт. цэвэр татвар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ЭЗӨ-2'!$N$39:$AD$39</c15:sqref>
                  </c15:fullRef>
                </c:ext>
              </c:extLst>
              <c:f>'2. ЭЗӨ-2'!$V$39:$AD$39</c:f>
              <c:numCache>
                <c:formatCode>0.0%</c:formatCode>
                <c:ptCount val="9"/>
                <c:pt idx="0">
                  <c:v>5.8124606452280139E-2</c:v>
                </c:pt>
                <c:pt idx="1">
                  <c:v>1.0915607509520569E-2</c:v>
                </c:pt>
                <c:pt idx="2">
                  <c:v>4.8717401143201695E-4</c:v>
                </c:pt>
                <c:pt idx="3">
                  <c:v>-7.968537875393016E-4</c:v>
                </c:pt>
                <c:pt idx="4">
                  <c:v>1.5600733916579257E-2</c:v>
                </c:pt>
                <c:pt idx="5">
                  <c:v>1.8791102404287142E-2</c:v>
                </c:pt>
                <c:pt idx="6">
                  <c:v>1.5450799175554961E-2</c:v>
                </c:pt>
                <c:pt idx="7">
                  <c:v>5.6002350563001324E-3</c:v>
                </c:pt>
                <c:pt idx="8">
                  <c:v>-6.5526919381982719E-3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D6-4EE9-90C7-E37711FC6442}"/>
            </c:ext>
          </c:extLst>
        </c:ser>
        <c:ser>
          <c:idx val="6"/>
          <c:order val="3"/>
          <c:tx>
            <c:strRef>
              <c:f>'2. ЭЗӨ-2'!$A$37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3175">
              <a:solidFill>
                <a:schemeClr val="tx2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ЭЗӨ-2'!$N$37:$AD$37</c15:sqref>
                  </c15:fullRef>
                </c:ext>
              </c:extLst>
              <c:f>'2. ЭЗӨ-2'!$V$37:$AD$37</c:f>
              <c:numCache>
                <c:formatCode>0.0%</c:formatCode>
                <c:ptCount val="9"/>
                <c:pt idx="0">
                  <c:v>1.9183206696618382E-2</c:v>
                </c:pt>
                <c:pt idx="1">
                  <c:v>-1.1442213634267829E-2</c:v>
                </c:pt>
                <c:pt idx="2">
                  <c:v>-9.0818082923413111E-3</c:v>
                </c:pt>
                <c:pt idx="3">
                  <c:v>-1.8672605229979652E-2</c:v>
                </c:pt>
                <c:pt idx="4">
                  <c:v>-8.7226065501166961E-3</c:v>
                </c:pt>
                <c:pt idx="5">
                  <c:v>4.2185078784061341E-3</c:v>
                </c:pt>
                <c:pt idx="6">
                  <c:v>1.1551084898506985E-2</c:v>
                </c:pt>
                <c:pt idx="7">
                  <c:v>2.1869745669391458E-2</c:v>
                </c:pt>
                <c:pt idx="8">
                  <c:v>-2.7706064295630562E-3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D6-4EE9-90C7-E37711FC6442}"/>
            </c:ext>
          </c:extLst>
        </c:ser>
        <c:ser>
          <c:idx val="2"/>
          <c:order val="4"/>
          <c:tx>
            <c:strRef>
              <c:f>'2. ЭЗӨ-2'!$A$36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ЭЗӨ-2'!$N$36:$AD$36</c15:sqref>
                  </c15:fullRef>
                </c:ext>
              </c:extLst>
              <c:f>'2. ЭЗӨ-2'!$V$36:$AD$36</c:f>
              <c:numCache>
                <c:formatCode>0.0%</c:formatCode>
                <c:ptCount val="9"/>
                <c:pt idx="0">
                  <c:v>5.2364743484998699E-2</c:v>
                </c:pt>
                <c:pt idx="1">
                  <c:v>8.491135973767076E-3</c:v>
                </c:pt>
                <c:pt idx="2">
                  <c:v>-7.8469066596995492E-3</c:v>
                </c:pt>
                <c:pt idx="3">
                  <c:v>-2.832129602389941E-2</c:v>
                </c:pt>
                <c:pt idx="4">
                  <c:v>-6.1408462394568555E-2</c:v>
                </c:pt>
                <c:pt idx="5">
                  <c:v>-1.8469732557068103E-2</c:v>
                </c:pt>
                <c:pt idx="6">
                  <c:v>2.8261694044070906E-3</c:v>
                </c:pt>
                <c:pt idx="7">
                  <c:v>6.5235134620661569E-4</c:v>
                </c:pt>
                <c:pt idx="8">
                  <c:v>5.2921028179619418E-2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D6-4EE9-90C7-E37711FC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3363375"/>
        <c:axId val="2113363791"/>
        <c:extLst/>
      </c:barChart>
      <c:lineChart>
        <c:grouping val="standard"/>
        <c:varyColors val="0"/>
        <c:ser>
          <c:idx val="0"/>
          <c:order val="5"/>
          <c:tx>
            <c:strRef>
              <c:f>'2. ЭЗӨ-2'!$A$34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ЭЗӨ-2'!$N$34:$AD$34</c15:sqref>
                  </c15:fullRef>
                </c:ext>
              </c:extLst>
              <c:f>'2. ЭЗӨ-2'!$V$34:$AD$34</c:f>
              <c:numCache>
                <c:formatCode>0.0%</c:formatCode>
                <c:ptCount val="9"/>
                <c:pt idx="0">
                  <c:v>0.14824732605592164</c:v>
                </c:pt>
                <c:pt idx="1">
                  <c:v>6.1412437158682547E-3</c:v>
                </c:pt>
                <c:pt idx="2">
                  <c:v>-6.2749699687902434E-3</c:v>
                </c:pt>
                <c:pt idx="3">
                  <c:v>-3.3634438456020786E-2</c:v>
                </c:pt>
                <c:pt idx="4">
                  <c:v>-3.9194043218527E-2</c:v>
                </c:pt>
                <c:pt idx="5">
                  <c:v>6.2953389138518959E-2</c:v>
                </c:pt>
                <c:pt idx="6">
                  <c:v>7.0678552705842779E-2</c:v>
                </c:pt>
                <c:pt idx="7">
                  <c:v>7.7125629349147518E-2</c:v>
                </c:pt>
                <c:pt idx="8">
                  <c:v>7.9419826625916581E-2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9D6-4EE9-90C7-E37711FC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363375"/>
        <c:axId val="2113363791"/>
      </c:lineChart>
      <c:catAx>
        <c:axId val="211336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791"/>
        <c:crosses val="autoZero"/>
        <c:auto val="1"/>
        <c:lblAlgn val="ctr"/>
        <c:lblOffset val="100"/>
        <c:noMultiLvlLbl val="0"/>
      </c:catAx>
      <c:valAx>
        <c:axId val="2113363791"/>
        <c:scaling>
          <c:orientation val="minMax"/>
          <c:max val="0.16000000000000003"/>
          <c:min val="-8.0000000000000016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375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91573800812677"/>
          <c:y val="2.5574399353927627E-3"/>
          <c:w val="0.81957669657858967"/>
          <c:h val="0.1230835857056329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ЭЗӨ-2'!$A$50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44546A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ЭЗӨ-2'!$N$50:$AD$50</c15:sqref>
                  </c15:fullRef>
                </c:ext>
              </c:extLst>
              <c:f>'2. ЭЗӨ-2'!$V$50:$AD$50</c:f>
              <c:numCache>
                <c:formatCode>0.0%</c:formatCode>
                <c:ptCount val="9"/>
                <c:pt idx="0">
                  <c:v>0.13291466977233471</c:v>
                </c:pt>
                <c:pt idx="1">
                  <c:v>3.7959418415188607E-2</c:v>
                </c:pt>
                <c:pt idx="2">
                  <c:v>-0.13851362289263047</c:v>
                </c:pt>
                <c:pt idx="3">
                  <c:v>-0.20521262207885571</c:v>
                </c:pt>
                <c:pt idx="4">
                  <c:v>-0.17505515136921132</c:v>
                </c:pt>
                <c:pt idx="5">
                  <c:v>-1.8519701950864918E-2</c:v>
                </c:pt>
                <c:pt idx="6">
                  <c:v>0.1492595504075625</c:v>
                </c:pt>
                <c:pt idx="7">
                  <c:v>0.20633150096307007</c:v>
                </c:pt>
                <c:pt idx="8">
                  <c:v>0.44805343780594714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ЭЗӨ-2'!$A$51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44546A">
                <a:lumMod val="60000"/>
                <a:lumOff val="40000"/>
                <a:alpha val="7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ЭЗӨ-2'!$N$51:$AD$51</c15:sqref>
                  </c15:fullRef>
                </c:ext>
              </c:extLst>
              <c:f>'2. ЭЗӨ-2'!$V$51:$AD$51</c:f>
              <c:numCache>
                <c:formatCode>0.0%</c:formatCode>
                <c:ptCount val="9"/>
                <c:pt idx="0">
                  <c:v>0.16079724865508596</c:v>
                </c:pt>
                <c:pt idx="1">
                  <c:v>5.7594322376677796E-2</c:v>
                </c:pt>
                <c:pt idx="2">
                  <c:v>0.12944416381123264</c:v>
                </c:pt>
                <c:pt idx="3">
                  <c:v>4.7438346655429627E-2</c:v>
                </c:pt>
                <c:pt idx="4">
                  <c:v>-0.15074807062644305</c:v>
                </c:pt>
                <c:pt idx="5">
                  <c:v>-8.2810047616912921E-2</c:v>
                </c:pt>
                <c:pt idx="6">
                  <c:v>-7.8599754802031269E-2</c:v>
                </c:pt>
                <c:pt idx="7">
                  <c:v>-0.10572572757599071</c:v>
                </c:pt>
                <c:pt idx="8">
                  <c:v>0.11414470866052331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ЭЗӨ-2'!$A$52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ЭЗӨ-2'!$N$52:$AD$52</c15:sqref>
                  </c15:fullRef>
                </c:ext>
              </c:extLst>
              <c:f>'2. ЭЗӨ-2'!$V$52:$AD$52</c:f>
              <c:numCache>
                <c:formatCode>0.0%</c:formatCode>
                <c:ptCount val="9"/>
                <c:pt idx="0">
                  <c:v>4.0785665198453579E-2</c:v>
                </c:pt>
                <c:pt idx="1">
                  <c:v>-3.1874081894421077E-2</c:v>
                </c:pt>
                <c:pt idx="2">
                  <c:v>-2.3445955112773875E-2</c:v>
                </c:pt>
                <c:pt idx="3">
                  <c:v>2.7969045656750214E-3</c:v>
                </c:pt>
                <c:pt idx="4">
                  <c:v>2.3415118101797242E-3</c:v>
                </c:pt>
                <c:pt idx="5">
                  <c:v>-3.1795394450573895E-2</c:v>
                </c:pt>
                <c:pt idx="6">
                  <c:v>-7.4716893476441046E-2</c:v>
                </c:pt>
                <c:pt idx="7">
                  <c:v>-9.9540112814827039E-2</c:v>
                </c:pt>
                <c:pt idx="8">
                  <c:v>-0.11038888742083579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ЭЗӨ-2'!$A$53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A5A5A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ЭЗӨ-2'!$N$53:$AD$53</c15:sqref>
                  </c15:fullRef>
                </c:ext>
              </c:extLst>
              <c:f>'2. ЭЗӨ-2'!$V$53:$AD$53</c:f>
              <c:numCache>
                <c:formatCode>0.0%</c:formatCode>
                <c:ptCount val="9"/>
                <c:pt idx="0">
                  <c:v>4.5409314147101983E-2</c:v>
                </c:pt>
                <c:pt idx="1">
                  <c:v>3.3332282318691599E-2</c:v>
                </c:pt>
                <c:pt idx="2">
                  <c:v>-1.177800676359065E-2</c:v>
                </c:pt>
                <c:pt idx="3">
                  <c:v>-2.0653736284823906E-2</c:v>
                </c:pt>
                <c:pt idx="4">
                  <c:v>-4.6819025243054049E-2</c:v>
                </c:pt>
                <c:pt idx="5">
                  <c:v>-4.8442477786126752E-2</c:v>
                </c:pt>
                <c:pt idx="6">
                  <c:v>1.0381468032882687E-2</c:v>
                </c:pt>
                <c:pt idx="7">
                  <c:v>1.4054165642625254E-2</c:v>
                </c:pt>
                <c:pt idx="8">
                  <c:v>5.9009886822996419E-2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ЭЗӨ-2'!$A$54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ЭЗӨ-2'!$N$54:$AD$54</c15:sqref>
                  </c15:fullRef>
                </c:ext>
              </c:extLst>
              <c:f>'2. ЭЗӨ-2'!$V$54:$AD$54</c:f>
              <c:numCache>
                <c:formatCode>0.0%</c:formatCode>
                <c:ptCount val="9"/>
                <c:pt idx="0">
                  <c:v>5.4989746461730953E-3</c:v>
                </c:pt>
                <c:pt idx="1">
                  <c:v>-6.4884154680365617E-3</c:v>
                </c:pt>
                <c:pt idx="2">
                  <c:v>-9.8576645186197673E-3</c:v>
                </c:pt>
                <c:pt idx="3">
                  <c:v>1.0685070262190529E-2</c:v>
                </c:pt>
                <c:pt idx="4">
                  <c:v>-4.317725806606925E-3</c:v>
                </c:pt>
                <c:pt idx="5">
                  <c:v>-1.0111020282314726E-4</c:v>
                </c:pt>
                <c:pt idx="6">
                  <c:v>1.4166071980932443E-2</c:v>
                </c:pt>
                <c:pt idx="7">
                  <c:v>-1.0723020982307966E-2</c:v>
                </c:pt>
                <c:pt idx="8">
                  <c:v>-1.4863566164626918E-2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ЭЗӨ-2'!$A$49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ЭЗӨ-2'!$N$49:$AD$49</c15:sqref>
                  </c15:fullRef>
                </c:ext>
              </c:extLst>
              <c:f>'2. ЭЗӨ-2'!$V$49:$AD$49</c:f>
              <c:numCache>
                <c:formatCode>0.0%</c:formatCode>
                <c:ptCount val="9"/>
                <c:pt idx="0">
                  <c:v>0.38540587241914931</c:v>
                </c:pt>
                <c:pt idx="1">
                  <c:v>9.052352574810045E-2</c:v>
                </c:pt>
                <c:pt idx="2">
                  <c:v>-5.4151085476382123E-2</c:v>
                </c:pt>
                <c:pt idx="3">
                  <c:v>-0.16494603688038437</c:v>
                </c:pt>
                <c:pt idx="4">
                  <c:v>-0.37459846123513557</c:v>
                </c:pt>
                <c:pt idx="5">
                  <c:v>-0.1816687320073018</c:v>
                </c:pt>
                <c:pt idx="6">
                  <c:v>2.0490442142905397E-2</c:v>
                </c:pt>
                <c:pt idx="7">
                  <c:v>4.3968052325693866E-3</c:v>
                </c:pt>
                <c:pt idx="8">
                  <c:v>0.49595557970400389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70000000000000007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474815471756432"/>
          <c:y val="2.2257422458664858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80842915346623E-2"/>
          <c:y val="1.790134336707716E-2"/>
          <c:w val="0.93045157677657975"/>
          <c:h val="0.8927196149888752"/>
        </c:manualLayout>
      </c:layout>
      <c:barChart>
        <c:barDir val="col"/>
        <c:grouping val="stacked"/>
        <c:varyColors val="0"/>
        <c:ser>
          <c:idx val="0"/>
          <c:order val="1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81-43C4-96F6-28C40340028A}"/>
            </c:ext>
          </c:extLst>
        </c:ser>
        <c:ser>
          <c:idx val="1"/>
          <c:order val="2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481-43C4-96F6-28C40340028A}"/>
            </c:ext>
          </c:extLst>
        </c:ser>
        <c:ser>
          <c:idx val="2"/>
          <c:order val="3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481-43C4-96F6-28C40340028A}"/>
            </c:ext>
          </c:extLst>
        </c:ser>
        <c:ser>
          <c:idx val="3"/>
          <c:order val="4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A481-43C4-96F6-28C40340028A}"/>
            </c:ext>
          </c:extLst>
        </c:ser>
        <c:ser>
          <c:idx val="4"/>
          <c:order val="5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A481-43C4-96F6-28C40340028A}"/>
            </c:ext>
          </c:extLst>
        </c:ser>
        <c:ser>
          <c:idx val="5"/>
          <c:order val="6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A481-43C4-96F6-28C40340028A}"/>
            </c:ext>
          </c:extLst>
        </c:ser>
        <c:ser>
          <c:idx val="6"/>
          <c:order val="7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A481-43C4-96F6-28C40340028A}"/>
            </c:ext>
          </c:extLst>
        </c:ser>
        <c:ser>
          <c:idx val="7"/>
          <c:order val="8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A481-43C4-96F6-28C40340028A}"/>
            </c:ext>
          </c:extLst>
        </c:ser>
        <c:ser>
          <c:idx val="8"/>
          <c:order val="9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A481-43C4-96F6-28C40340028A}"/>
            </c:ext>
          </c:extLst>
        </c:ser>
        <c:ser>
          <c:idx val="9"/>
          <c:order val="10"/>
          <c:invertIfNegative val="0"/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A481-43C4-96F6-28C40340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166336"/>
        <c:axId val="513180416"/>
      </c:barChart>
      <c:lineChart>
        <c:grouping val="standard"/>
        <c:varyColors val="0"/>
        <c:ser>
          <c:idx val="10"/>
          <c:order val="0"/>
          <c:marker>
            <c:symbol val="none"/>
          </c:marker>
          <c:cat>
            <c:multiLvlStrRef>
              <c:f>'2. ЭЗӨ-2'!$N$1:$AC$2</c:f>
              <c:multiLvlStrCache>
                <c:ptCount val="2"/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2022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2021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2020</c:v>
                  </c:pt>
                  <c:pt idx="1">
                    <c:v>I</c:v>
                  </c:pt>
                </c:lvl>
                <c:lvl>
                  <c:pt idx="1">
                    <c:v>IV</c:v>
                  </c:pt>
                </c:lvl>
                <c:lvl>
                  <c:pt idx="1">
                    <c:v>III</c:v>
                  </c:pt>
                </c:lvl>
                <c:lvl>
                  <c:pt idx="1">
                    <c:v>II</c:v>
                  </c:pt>
                </c:lvl>
                <c:lvl>
                  <c:pt idx="0">
                    <c:v>2019</c:v>
                  </c:pt>
                  <c:pt idx="1">
                    <c:v>I</c:v>
                  </c:pt>
                </c:lvl>
              </c:multiLvlStrCache>
            </c:multiLvlStrRef>
          </c:cat>
          <c:val>
            <c:numRef>
              <c:f>'2. ЭЗӨ-2'!#REF!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 ЭЗӨ-2'!#REF!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A481-43C4-96F6-28C40340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166336"/>
        <c:axId val="513180416"/>
      </c:lineChart>
      <c:catAx>
        <c:axId val="5131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180416"/>
        <c:crosses val="autoZero"/>
        <c:auto val="1"/>
        <c:lblAlgn val="ctr"/>
        <c:lblOffset val="100"/>
        <c:noMultiLvlLbl val="0"/>
      </c:catAx>
      <c:valAx>
        <c:axId val="513180416"/>
        <c:scaling>
          <c:orientation val="minMax"/>
          <c:max val="0.16000000000000003"/>
          <c:min val="-0.1200000000000000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166336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734496304233987"/>
          <c:y val="1.6041457184220041E-2"/>
          <c:w val="0.45899309254581649"/>
          <c:h val="0.249443395594220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2"/>
          <c:order val="0"/>
          <c:tx>
            <c:strRef>
              <c:f>'2. ЭЗӨ-2'!$A$57</c:f>
              <c:strCache>
                <c:ptCount val="1"/>
                <c:pt idx="0">
                  <c:v>Үйлчилгээ (тээвэр, худалдаанаас бусад)</c:v>
                </c:pt>
              </c:strCache>
            </c:strRef>
          </c:tx>
          <c:spPr>
            <a:ln w="28575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ЭЗӨ-2'!$V$57:$AD$57</c:f>
              <c:numCache>
                <c:formatCode>0.0%</c:formatCode>
                <c:ptCount val="9"/>
                <c:pt idx="0">
                  <c:v>1.6641738041006437E-2</c:v>
                </c:pt>
                <c:pt idx="1">
                  <c:v>1.9002426979532805E-2</c:v>
                </c:pt>
                <c:pt idx="2">
                  <c:v>6.1263102275224801E-2</c:v>
                </c:pt>
                <c:pt idx="3">
                  <c:v>0.10533594050615447</c:v>
                </c:pt>
                <c:pt idx="4">
                  <c:v>4.6682948214453512E-2</c:v>
                </c:pt>
                <c:pt idx="5">
                  <c:v>5.9094203268849288E-2</c:v>
                </c:pt>
                <c:pt idx="6">
                  <c:v>2.4053601175028305E-2</c:v>
                </c:pt>
                <c:pt idx="7">
                  <c:v>7.1293548604760781E-2</c:v>
                </c:pt>
                <c:pt idx="8">
                  <c:v>1.6624574082911625E-2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3-4BF9-B741-16FABE1B1AF1}"/>
            </c:ext>
          </c:extLst>
        </c:ser>
        <c:ser>
          <c:idx val="0"/>
          <c:order val="1"/>
          <c:tx>
            <c:strRef>
              <c:f>'2. ЭЗӨ-2'!$A$58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ЭЗӨ-2'!$V$58:$AD$58</c:f>
              <c:numCache>
                <c:formatCode>0.0%</c:formatCode>
                <c:ptCount val="9"/>
                <c:pt idx="0">
                  <c:v>-4.5010487116502573E-2</c:v>
                </c:pt>
                <c:pt idx="1">
                  <c:v>-4.5859802622648438E-2</c:v>
                </c:pt>
                <c:pt idx="2">
                  <c:v>-4.8591811201685542E-2</c:v>
                </c:pt>
                <c:pt idx="3">
                  <c:v>-8.9422318139505741E-2</c:v>
                </c:pt>
                <c:pt idx="4">
                  <c:v>0.11325334022657585</c:v>
                </c:pt>
                <c:pt idx="5">
                  <c:v>0.11341672841634454</c:v>
                </c:pt>
                <c:pt idx="6">
                  <c:v>8.0269855269160306E-2</c:v>
                </c:pt>
                <c:pt idx="7">
                  <c:v>0.19724547246003454</c:v>
                </c:pt>
                <c:pt idx="8">
                  <c:v>-5.136703126759834E-2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3-4BF9-B741-16FABE1B1AF1}"/>
            </c:ext>
          </c:extLst>
        </c:ser>
        <c:ser>
          <c:idx val="1"/>
          <c:order val="2"/>
          <c:tx>
            <c:strRef>
              <c:f>'2. ЭЗӨ-2'!$A$59</c:f>
              <c:strCache>
                <c:ptCount val="1"/>
                <c:pt idx="0">
                  <c:v>Аж үйлдвэр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'2. ЭЗӨ-2'!$V$59:$AD$59</c:f>
              <c:numCache>
                <c:formatCode>0.0%</c:formatCode>
                <c:ptCount val="9"/>
                <c:pt idx="0">
                  <c:v>0.15086591861773258</c:v>
                </c:pt>
                <c:pt idx="1">
                  <c:v>-0.10045458674023622</c:v>
                </c:pt>
                <c:pt idx="2">
                  <c:v>-7.4924810927525898E-2</c:v>
                </c:pt>
                <c:pt idx="3">
                  <c:v>-8.5338881908677111E-2</c:v>
                </c:pt>
                <c:pt idx="4">
                  <c:v>-6.8442668211497915E-2</c:v>
                </c:pt>
                <c:pt idx="5">
                  <c:v>4.1424229795214318E-2</c:v>
                </c:pt>
                <c:pt idx="6">
                  <c:v>0.10236825429566099</c:v>
                </c:pt>
                <c:pt idx="7">
                  <c:v>0.10560074746210701</c:v>
                </c:pt>
                <c:pt idx="8">
                  <c:v>-2.2422373634334192E-2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/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23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6.000000000000001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55989884132880174"/>
          <c:h val="0.278958495357158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68A5A5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Хөдөлмөр'!$B$5:$AL$5</c15:sqref>
                  </c15:fullRef>
                </c:ext>
              </c:extLst>
              <c:f>'3.1 Хөдөлмөр'!$B$5:$AG$5</c:f>
              <c:numCache>
                <c:formatCode>0.0%</c:formatCode>
                <c:ptCount val="16"/>
                <c:pt idx="8">
                  <c:v>2.4356441206491299E-2</c:v>
                </c:pt>
                <c:pt idx="9">
                  <c:v>1.7685829332099477E-2</c:v>
                </c:pt>
                <c:pt idx="10">
                  <c:v>1.2576131270606009E-2</c:v>
                </c:pt>
                <c:pt idx="11">
                  <c:v>-2.8594785802930678E-2</c:v>
                </c:pt>
                <c:pt idx="12">
                  <c:v>-5.4786340471787293E-2</c:v>
                </c:pt>
                <c:pt idx="13">
                  <c:v>-3.722272743755671E-2</c:v>
                </c:pt>
                <c:pt idx="14">
                  <c:v>-2.0608602142535647E-2</c:v>
                </c:pt>
                <c:pt idx="15">
                  <c:v>1.8639473054273903E-3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Хөдөлмөр'!$B$6:$AL$6</c15:sqref>
                  </c15:fullRef>
                </c:ext>
              </c:extLst>
              <c:f>'3.1 Хөдөлмөр'!$B$6:$AG$6</c:f>
              <c:numCache>
                <c:formatCode>0.0%</c:formatCode>
                <c:ptCount val="16"/>
                <c:pt idx="8">
                  <c:v>-1.1562052271301354E-2</c:v>
                </c:pt>
                <c:pt idx="9">
                  <c:v>-6.8683927923251543E-3</c:v>
                </c:pt>
                <c:pt idx="10">
                  <c:v>-3.1825847462790941E-3</c:v>
                </c:pt>
                <c:pt idx="11">
                  <c:v>-1.3643812538049302E-3</c:v>
                </c:pt>
                <c:pt idx="12">
                  <c:v>4.0515549783305362E-4</c:v>
                </c:pt>
                <c:pt idx="13">
                  <c:v>-2.1003980866597885E-4</c:v>
                </c:pt>
                <c:pt idx="14">
                  <c:v>1.9628126081407422E-3</c:v>
                </c:pt>
                <c:pt idx="15">
                  <c:v>-6.7081491363960683E-4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Хөдөлмөр'!$B$7:$AL$7</c15:sqref>
                  </c15:fullRef>
                </c:ext>
              </c:extLst>
              <c:f>'3.1 Хөдөлмөр'!$B$7:$AG$7</c:f>
              <c:numCache>
                <c:formatCode>0.0%</c:formatCode>
                <c:ptCount val="16"/>
                <c:pt idx="0">
                  <c:v>3.5640360305006879E-3</c:v>
                </c:pt>
                <c:pt idx="1">
                  <c:v>-1.2444082777720331E-2</c:v>
                </c:pt>
                <c:pt idx="2">
                  <c:v>-1.2309729582285177E-2</c:v>
                </c:pt>
                <c:pt idx="3">
                  <c:v>-5.2197562591640252E-3</c:v>
                </c:pt>
                <c:pt idx="4">
                  <c:v>1.4694191292994069E-2</c:v>
                </c:pt>
                <c:pt idx="5">
                  <c:v>1.1954204905959659E-2</c:v>
                </c:pt>
                <c:pt idx="6">
                  <c:v>1.5741885572586045E-2</c:v>
                </c:pt>
                <c:pt idx="7">
                  <c:v>7.4697714016175604E-3</c:v>
                </c:pt>
                <c:pt idx="8">
                  <c:v>-3.3208008315463215E-2</c:v>
                </c:pt>
                <c:pt idx="9">
                  <c:v>-2.2301588644959378E-2</c:v>
                </c:pt>
                <c:pt idx="10">
                  <c:v>-1.5920423194715125E-2</c:v>
                </c:pt>
                <c:pt idx="11">
                  <c:v>-6.1225963861016048E-3</c:v>
                </c:pt>
                <c:pt idx="12">
                  <c:v>8.702608335568511E-3</c:v>
                </c:pt>
                <c:pt idx="13">
                  <c:v>8.2909211470057337E-3</c:v>
                </c:pt>
                <c:pt idx="14">
                  <c:v>-8.0093917327448967E-4</c:v>
                </c:pt>
                <c:pt idx="15">
                  <c:v>3.4234046011719626E-3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Хөдөлмөр'!$B$8:$AL$8</c15:sqref>
                  </c15:fullRef>
                </c:ext>
              </c:extLst>
              <c:f>'3.1 Хөдөлмөр'!$B$8:$AG$8</c:f>
              <c:numCache>
                <c:formatCode>0.0%</c:formatCode>
                <c:ptCount val="16"/>
                <c:pt idx="8">
                  <c:v>4.5599265841987499E-3</c:v>
                </c:pt>
                <c:pt idx="9">
                  <c:v>5.0069492637917932E-3</c:v>
                </c:pt>
                <c:pt idx="10">
                  <c:v>5.2454058756420223E-3</c:v>
                </c:pt>
                <c:pt idx="11">
                  <c:v>3.7826520494798083E-3</c:v>
                </c:pt>
                <c:pt idx="12">
                  <c:v>1.2474177807266448E-2</c:v>
                </c:pt>
                <c:pt idx="13">
                  <c:v>-9.3576031349618539E-4</c:v>
                </c:pt>
                <c:pt idx="14">
                  <c:v>-3.9093459647921653E-3</c:v>
                </c:pt>
                <c:pt idx="15">
                  <c:v>-9.8312797434039288E-3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Хөдөлмөр'!$B$9:$AL$9</c15:sqref>
                  </c15:fullRef>
                </c:ext>
              </c:extLst>
              <c:f>'3.1 Хөдөлмөр'!$B$9:$AG$9</c:f>
              <c:numCache>
                <c:formatCode>0.0%</c:formatCode>
                <c:ptCount val="16"/>
                <c:pt idx="8">
                  <c:v>1.0857391678918278E-2</c:v>
                </c:pt>
                <c:pt idx="9">
                  <c:v>4.8611933926512437E-3</c:v>
                </c:pt>
                <c:pt idx="10">
                  <c:v>9.010605178566878E-3</c:v>
                </c:pt>
                <c:pt idx="11">
                  <c:v>3.3504494625491682E-2</c:v>
                </c:pt>
                <c:pt idx="12">
                  <c:v>2.4080635825910177E-2</c:v>
                </c:pt>
                <c:pt idx="13">
                  <c:v>3.033238564250754E-2</c:v>
                </c:pt>
                <c:pt idx="14">
                  <c:v>9.6922012152694161E-3</c:v>
                </c:pt>
                <c:pt idx="15">
                  <c:v>-8.8653437434564261E-3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Хөдөлмөр'!$B$4:$AL$4</c15:sqref>
                  </c15:fullRef>
                </c:ext>
              </c:extLst>
              <c:f>'3.1 Хөдөлмөр'!$B$4:$AG$4</c:f>
              <c:numCache>
                <c:formatCode>0.0%</c:formatCode>
                <c:ptCount val="16"/>
                <c:pt idx="0">
                  <c:v>-1.554153416578985E-2</c:v>
                </c:pt>
                <c:pt idx="1">
                  <c:v>1.5819122678451869E-2</c:v>
                </c:pt>
                <c:pt idx="2">
                  <c:v>1.2566182281916083E-2</c:v>
                </c:pt>
                <c:pt idx="3">
                  <c:v>-7.7280338491900746E-3</c:v>
                </c:pt>
                <c:pt idx="4">
                  <c:v>2.2232496653231459E-2</c:v>
                </c:pt>
                <c:pt idx="5">
                  <c:v>-5.8692003738953114E-2</c:v>
                </c:pt>
                <c:pt idx="6">
                  <c:v>-1.7548852341251475E-2</c:v>
                </c:pt>
                <c:pt idx="7">
                  <c:v>-1.8832272983513865E-2</c:v>
                </c:pt>
                <c:pt idx="8">
                  <c:v>-4.9958329041378535E-3</c:v>
                </c:pt>
                <c:pt idx="9">
                  <c:v>-1.6160094487418508E-3</c:v>
                </c:pt>
                <c:pt idx="10">
                  <c:v>7.7291343838208348E-3</c:v>
                </c:pt>
                <c:pt idx="11">
                  <c:v>1.2264891642144171E-3</c:v>
                </c:pt>
                <c:pt idx="12">
                  <c:v>-9.1242335690859822E-3</c:v>
                </c:pt>
                <c:pt idx="13">
                  <c:v>2.5477922979444401E-4</c:v>
                </c:pt>
                <c:pt idx="14">
                  <c:v>-1.3663873457192111E-2</c:v>
                </c:pt>
                <c:pt idx="15">
                  <c:v>-1.4080086493900468E-2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6.0000000000000012E-2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486180625691443E-2"/>
          <c:y val="3.6345954164551691E-2"/>
          <c:w val="0.93483477657932634"/>
          <c:h val="0.7139287052481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Хөдөлмөр'!$A$13</c:f>
              <c:strCache>
                <c:ptCount val="1"/>
                <c:pt idx="0">
                  <c:v>Суралцдаг, сурахаар явж байгаа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Хөдөлмөр'!$AD$13:$AL$13</c:f>
              <c:numCache>
                <c:formatCode>0.0%</c:formatCode>
                <c:ptCount val="9"/>
                <c:pt idx="0">
                  <c:v>2.9053832445338438E-2</c:v>
                </c:pt>
                <c:pt idx="1">
                  <c:v>2.9830084021812923E-2</c:v>
                </c:pt>
                <c:pt idx="2">
                  <c:v>-1.2066305112437337E-2</c:v>
                </c:pt>
                <c:pt idx="3">
                  <c:v>-9.5975164751374974E-3</c:v>
                </c:pt>
                <c:pt idx="4">
                  <c:v>-5.2755556444760376E-4</c:v>
                </c:pt>
                <c:pt idx="5">
                  <c:v>-1.9282175221314226E-2</c:v>
                </c:pt>
                <c:pt idx="6">
                  <c:v>-1.6771014674358084E-3</c:v>
                </c:pt>
                <c:pt idx="7">
                  <c:v>1.2823461890598022E-2</c:v>
                </c:pt>
                <c:pt idx="8">
                  <c:v>-7.2665487645478177E-3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7-4C84-B8AF-DA06B90B0DDD}"/>
            </c:ext>
          </c:extLst>
        </c:ser>
        <c:ser>
          <c:idx val="2"/>
          <c:order val="2"/>
          <c:tx>
            <c:strRef>
              <c:f>'3.1 Хөдөлмөр'!$A$14</c:f>
              <c:strCache>
                <c:ptCount val="1"/>
                <c:pt idx="0">
                  <c:v>Тэтгэвэрт гарсан, өндөр настан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Хөдөлмөр'!$AD$14:$AL$14</c:f>
              <c:numCache>
                <c:formatCode>0.0%</c:formatCode>
                <c:ptCount val="9"/>
                <c:pt idx="0">
                  <c:v>3.9452891163093626E-2</c:v>
                </c:pt>
                <c:pt idx="1">
                  <c:v>3.542724740796218E-2</c:v>
                </c:pt>
                <c:pt idx="2">
                  <c:v>2.6937302865960154E-2</c:v>
                </c:pt>
                <c:pt idx="3">
                  <c:v>2.8345950656282305E-2</c:v>
                </c:pt>
                <c:pt idx="4">
                  <c:v>-1.8468656776140575E-2</c:v>
                </c:pt>
                <c:pt idx="5">
                  <c:v>8.6311727772331211E-3</c:v>
                </c:pt>
                <c:pt idx="6">
                  <c:v>9.4539742493879968E-3</c:v>
                </c:pt>
                <c:pt idx="7">
                  <c:v>-1.6871717553600927E-2</c:v>
                </c:pt>
                <c:pt idx="8">
                  <c:v>3.2931204225659712E-2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7-4C84-B8AF-DA06B90B0DDD}"/>
            </c:ext>
          </c:extLst>
        </c:ser>
        <c:ser>
          <c:idx val="3"/>
          <c:order val="3"/>
          <c:tx>
            <c:strRef>
              <c:f>'3.1 Хөдөлмөр'!$A$15</c:f>
              <c:strCache>
                <c:ptCount val="1"/>
                <c:pt idx="0">
                  <c:v>Өвчтэй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Хөдөлмөр'!$AD$15:$AL$15</c:f>
              <c:numCache>
                <c:formatCode>0.0%</c:formatCode>
                <c:ptCount val="9"/>
                <c:pt idx="0">
                  <c:v>-1.0841718252939787E-2</c:v>
                </c:pt>
                <c:pt idx="1">
                  <c:v>-6.0125915697334222E-3</c:v>
                </c:pt>
                <c:pt idx="2">
                  <c:v>-4.0028137693162982E-3</c:v>
                </c:pt>
                <c:pt idx="3">
                  <c:v>-7.1325091225968107E-3</c:v>
                </c:pt>
                <c:pt idx="4">
                  <c:v>4.6595476500611317E-3</c:v>
                </c:pt>
                <c:pt idx="5">
                  <c:v>1.1092703856107857E-2</c:v>
                </c:pt>
                <c:pt idx="6">
                  <c:v>4.499867980004563E-3</c:v>
                </c:pt>
                <c:pt idx="7">
                  <c:v>1.9961145855633852E-2</c:v>
                </c:pt>
                <c:pt idx="8">
                  <c:v>3.8040793834443472E-3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7-4C84-B8AF-DA06B90B0DDD}"/>
            </c:ext>
          </c:extLst>
        </c:ser>
        <c:ser>
          <c:idx val="4"/>
          <c:order val="4"/>
          <c:tx>
            <c:strRef>
              <c:f>'3.1 Хөдөлмөр'!$A$16</c:f>
              <c:strCache>
                <c:ptCount val="1"/>
                <c:pt idx="0">
                  <c:v>Хөгжлийн бэрхшээлтэй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Хөдөлмөр'!$AD$16:$AL$16</c:f>
              <c:numCache>
                <c:formatCode>0.0%</c:formatCode>
                <c:ptCount val="9"/>
                <c:pt idx="0">
                  <c:v>1.0149059291148473E-3</c:v>
                </c:pt>
                <c:pt idx="1">
                  <c:v>-1.7268940014510729E-2</c:v>
                </c:pt>
                <c:pt idx="2">
                  <c:v>-1.8238444257868348E-2</c:v>
                </c:pt>
                <c:pt idx="3">
                  <c:v>-1.3425194706170691E-2</c:v>
                </c:pt>
                <c:pt idx="4">
                  <c:v>-2.0459889455522696E-3</c:v>
                </c:pt>
                <c:pt idx="5">
                  <c:v>-1.6480370462063298E-2</c:v>
                </c:pt>
                <c:pt idx="6">
                  <c:v>-1.0790956406549979E-2</c:v>
                </c:pt>
                <c:pt idx="7">
                  <c:v>-1.1429973717653814E-2</c:v>
                </c:pt>
                <c:pt idx="8">
                  <c:v>-8.2024481676823482E-3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7-4C84-B8AF-DA06B90B0DDD}"/>
            </c:ext>
          </c:extLst>
        </c:ser>
        <c:ser>
          <c:idx val="5"/>
          <c:order val="5"/>
          <c:tx>
            <c:strRef>
              <c:f>'3.1 Хөдөлмөр'!$A$17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68A5A5">
                <a:alpha val="8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Хөдөлмөр'!$AD$17:$AL$17</c:f>
              <c:numCache>
                <c:formatCode>0.0%</c:formatCode>
                <c:ptCount val="9"/>
                <c:pt idx="0">
                  <c:v>3.0380664264531593E-2</c:v>
                </c:pt>
                <c:pt idx="1">
                  <c:v>3.1009666019144851E-2</c:v>
                </c:pt>
                <c:pt idx="2">
                  <c:v>2.146633688080057E-2</c:v>
                </c:pt>
                <c:pt idx="3">
                  <c:v>-4.1645879854038489E-2</c:v>
                </c:pt>
                <c:pt idx="4">
                  <c:v>-4.3461733267485439E-2</c:v>
                </c:pt>
                <c:pt idx="5">
                  <c:v>-4.0176287941333363E-2</c:v>
                </c:pt>
                <c:pt idx="6">
                  <c:v>-3.154270958733682E-2</c:v>
                </c:pt>
                <c:pt idx="7">
                  <c:v>6.8864757514610492E-3</c:v>
                </c:pt>
                <c:pt idx="8">
                  <c:v>5.2079284881460172E-3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210672"/>
        <c:axId val="280211656"/>
      </c:barChart>
      <c:lineChart>
        <c:grouping val="standard"/>
        <c:varyColors val="0"/>
        <c:ser>
          <c:idx val="0"/>
          <c:order val="0"/>
          <c:tx>
            <c:strRef>
              <c:f>'3.1 Хөдөлмөр'!$A$12</c:f>
              <c:strCache>
                <c:ptCount val="1"/>
                <c:pt idx="0">
                  <c:v>Ажиллах хүчнээс гадуурх хүн ам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Хөдөлмөр'!$AD$12:$AL$12</c:f>
              <c:numCache>
                <c:formatCode>0.0%</c:formatCode>
                <c:ptCount val="9"/>
                <c:pt idx="0">
                  <c:v>8.906057554913871E-2</c:v>
                </c:pt>
                <c:pt idx="1">
                  <c:v>7.2985465864675803E-2</c:v>
                </c:pt>
                <c:pt idx="2">
                  <c:v>1.4096076607138741E-2</c:v>
                </c:pt>
                <c:pt idx="3">
                  <c:v>-4.3455149501661183E-2</c:v>
                </c:pt>
                <c:pt idx="4">
                  <c:v>-5.984438690356475E-2</c:v>
                </c:pt>
                <c:pt idx="5">
                  <c:v>-5.6214956991369913E-2</c:v>
                </c:pt>
                <c:pt idx="6">
                  <c:v>-3.0056925231930043E-2</c:v>
                </c:pt>
                <c:pt idx="7">
                  <c:v>1.136939222643818E-2</c:v>
                </c:pt>
                <c:pt idx="8">
                  <c:v>2.647421516501991E-2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10672"/>
        <c:axId val="280211656"/>
      </c:lineChart>
      <c:catAx>
        <c:axId val="2802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95000"/>
                <a:lumOff val="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1656"/>
        <c:crosses val="autoZero"/>
        <c:auto val="1"/>
        <c:lblAlgn val="ctr"/>
        <c:lblOffset val="100"/>
        <c:noMultiLvlLbl val="0"/>
      </c:catAx>
      <c:valAx>
        <c:axId val="2802116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06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21583911578027E-2"/>
          <c:y val="0.85476063320138895"/>
          <c:w val="0.89720195091988653"/>
          <c:h val="0.14423132371171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1526476605022289E-2"/>
          <c:y val="2.5777822577873893E-2"/>
          <c:w val="0.95847352339497771"/>
          <c:h val="0.89495433054491746"/>
        </c:manualLayout>
      </c:layout>
      <c:areaChart>
        <c:grouping val="standard"/>
        <c:varyColors val="0"/>
        <c:ser>
          <c:idx val="1"/>
          <c:order val="1"/>
          <c:tx>
            <c:v>Дээд</c:v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multiLvlStrRef>
              <c:f>'1.2. Инфляцын хүлээлт'!$A$2:$B$18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хүлээлт'!$D$2:$D$18</c:f>
              <c:numCache>
                <c:formatCode>_(* #,##0.00_);_(* \(#,##0.00\);_(* "-"??_);_(@_)</c:formatCode>
                <c:ptCount val="17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9-4D5B-BD84-C374E917915E}"/>
            </c:ext>
          </c:extLst>
        </c:ser>
        <c:ser>
          <c:idx val="2"/>
          <c:order val="2"/>
          <c:tx>
            <c:v>Дээд хязгаар</c:v>
          </c:tx>
          <c:spPr>
            <a:solidFill>
              <a:sysClr val="window" lastClr="FFFFFF"/>
            </a:solidFill>
            <a:ln w="25400">
              <a:noFill/>
            </a:ln>
          </c:spPr>
          <c:cat>
            <c:multiLvlStrRef>
              <c:f>'1.2. Инфляцын хүлээлт'!$A$2:$B$18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хүлээлт'!$E$2:$E$18</c:f>
              <c:numCache>
                <c:formatCode>_(* #,##0.00_);_(* \(#,##0.00\);_(* "-"??_);_(@_)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9-4D5B-BD84-C374E917915E}"/>
            </c:ext>
          </c:extLst>
        </c:ser>
        <c:ser>
          <c:idx val="3"/>
          <c:order val="3"/>
          <c:tx>
            <c:v>Доод хязгаар</c:v>
          </c:tx>
          <c:spPr>
            <a:solidFill>
              <a:srgbClr val="E7E6E6">
                <a:lumMod val="90000"/>
              </a:srgbClr>
            </a:solidFill>
            <a:ln w="25400">
              <a:noFill/>
            </a:ln>
          </c:spPr>
          <c:cat>
            <c:multiLvlStrRef>
              <c:f>'1.2. Инфляцын хүлээлт'!$A$2:$B$18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хүлээлт'!$F$2:$F$18</c:f>
              <c:numCache>
                <c:formatCode>_(* #,##0.00_);_(* \(#,##0.00\);_(* "-"??_);_(@_)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9-4D5B-BD84-C374E917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331552"/>
        <c:axId val="1378585344"/>
      </c:areaChart>
      <c:lineChart>
        <c:grouping val="standard"/>
        <c:varyColors val="0"/>
        <c:ser>
          <c:idx val="0"/>
          <c:order val="0"/>
          <c:tx>
            <c:v>Инфляцын хүлээлт</c:v>
          </c:tx>
          <c:spPr>
            <a:ln>
              <a:solidFill>
                <a:srgbClr val="393E44"/>
              </a:solidFill>
            </a:ln>
          </c:spPr>
          <c:marker>
            <c:symbol val="none"/>
          </c:marker>
          <c:cat>
            <c:multiLvlStrRef>
              <c:f>'1.2. Инфляцын хүлээлт'!$A$2:$B$18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хүлээлт'!$C$2:$C$18</c:f>
              <c:numCache>
                <c:formatCode>_(* #,##0.00_);_(* \(#,##0.00\);_(* "-"??_);_(@_)</c:formatCode>
                <c:ptCount val="17"/>
                <c:pt idx="0">
                  <c:v>1.7157772621809744</c:v>
                </c:pt>
                <c:pt idx="1">
                  <c:v>1.8171779141104294</c:v>
                </c:pt>
                <c:pt idx="2">
                  <c:v>1.7466063348416287</c:v>
                </c:pt>
                <c:pt idx="3">
                  <c:v>1.6111111111111107</c:v>
                </c:pt>
                <c:pt idx="4">
                  <c:v>1.3959243085880642</c:v>
                </c:pt>
                <c:pt idx="5">
                  <c:v>1.7096466093600764</c:v>
                </c:pt>
                <c:pt idx="6">
                  <c:v>1.5490196078431373</c:v>
                </c:pt>
                <c:pt idx="7">
                  <c:v>1.6851963746223564</c:v>
                </c:pt>
                <c:pt idx="8">
                  <c:v>1.9280000000000002</c:v>
                </c:pt>
                <c:pt idx="9">
                  <c:v>2.1856410256410252</c:v>
                </c:pt>
                <c:pt idx="10">
                  <c:v>1.9050567595459236</c:v>
                </c:pt>
                <c:pt idx="11">
                  <c:v>2.0439999999999996</c:v>
                </c:pt>
                <c:pt idx="12">
                  <c:v>2.193548387096774</c:v>
                </c:pt>
                <c:pt idx="13">
                  <c:v>2.0710000000000002</c:v>
                </c:pt>
                <c:pt idx="14">
                  <c:v>2.2570000000000001</c:v>
                </c:pt>
                <c:pt idx="15">
                  <c:v>2.0100000000000002</c:v>
                </c:pt>
                <c:pt idx="16" formatCode="General">
                  <c:v>1.63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39-4D5B-BD84-C374E917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331552"/>
        <c:axId val="1378585344"/>
      </c:lineChart>
      <c:catAx>
        <c:axId val="1331331552"/>
        <c:scaling>
          <c:orientation val="minMax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>
                <a:lumMod val="95000"/>
                <a:lumOff val="5000"/>
              </a:sysClr>
            </a:solidFill>
          </a:ln>
        </c:spPr>
        <c:txPr>
          <a:bodyPr rot="0" vert="horz" anchor="ctr" anchorCtr="1"/>
          <a:lstStyle/>
          <a:p>
            <a:pPr>
              <a:defRPr sz="900" b="0">
                <a:ln>
                  <a:noFill/>
                </a:ln>
                <a:solidFill>
                  <a:sysClr val="windowText" lastClr="000000"/>
                </a:solidFill>
              </a:defRPr>
            </a:pPr>
            <a:endParaRPr lang="en-US"/>
          </a:p>
        </c:txPr>
        <c:crossAx val="1378585344"/>
        <c:crosses val="autoZero"/>
        <c:auto val="1"/>
        <c:lblAlgn val="ctr"/>
        <c:lblOffset val="100"/>
        <c:tickMarkSkip val="1"/>
        <c:noMultiLvlLbl val="0"/>
      </c:catAx>
      <c:valAx>
        <c:axId val="1378585344"/>
        <c:scaling>
          <c:orientation val="minMax"/>
          <c:max val="2.5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>
                <a:lumMod val="95000"/>
                <a:lumOff val="5000"/>
              </a:schemeClr>
            </a:solidFill>
          </a:ln>
        </c:spPr>
        <c:txPr>
          <a:bodyPr/>
          <a:lstStyle/>
          <a:p>
            <a:pPr>
              <a:defRPr sz="900" b="0"/>
            </a:pPr>
            <a:endParaRPr lang="en-US"/>
          </a:p>
        </c:txPr>
        <c:crossAx val="13313315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 b="0">
          <a:solidFill>
            <a:sysClr val="windowText" lastClr="000000"/>
          </a:solidFill>
          <a:latin typeface="Times New Roman" pitchFamily="18" charset="0"/>
          <a:cs typeface="Times New Roman" pitchFamily="18" charset="0"/>
        </a:defRPr>
      </a:pPr>
      <a:endParaRPr lang="en-US"/>
    </a:p>
  </c:txPr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Хөдөлмөр'!$V$23:$AL$23</c:f>
              <c:numCache>
                <c:formatCode>0.0%</c:formatCode>
                <c:ptCount val="17"/>
                <c:pt idx="0">
                  <c:v>0.11844645070142307</c:v>
                </c:pt>
                <c:pt idx="1">
                  <c:v>0.10137222290522792</c:v>
                </c:pt>
                <c:pt idx="2">
                  <c:v>9.8697337365996965E-2</c:v>
                </c:pt>
                <c:pt idx="3">
                  <c:v>8.1277602682170935E-2</c:v>
                </c:pt>
                <c:pt idx="4">
                  <c:v>6.5968783591076052E-2</c:v>
                </c:pt>
                <c:pt idx="5">
                  <c:v>6.5942509839401434E-2</c:v>
                </c:pt>
                <c:pt idx="6">
                  <c:v>7.3006348720875414E-2</c:v>
                </c:pt>
                <c:pt idx="7">
                  <c:v>7.5687400392389262E-2</c:v>
                </c:pt>
                <c:pt idx="8">
                  <c:v>8.7505730720989577E-2</c:v>
                </c:pt>
                <c:pt idx="9">
                  <c:v>8.3909003991721617E-2</c:v>
                </c:pt>
                <c:pt idx="10">
                  <c:v>7.4090799418320308E-2</c:v>
                </c:pt>
                <c:pt idx="11">
                  <c:v>8.1037648470775478E-2</c:v>
                </c:pt>
                <c:pt idx="12">
                  <c:v>8.4710252781078535E-2</c:v>
                </c:pt>
                <c:pt idx="13">
                  <c:v>7.8001155584401197E-2</c:v>
                </c:pt>
                <c:pt idx="14">
                  <c:v>5.4086196849431001E-2</c:v>
                </c:pt>
                <c:pt idx="15">
                  <c:v>5.2825251451467811E-2</c:v>
                </c:pt>
                <c:pt idx="16">
                  <c:v>6.6218487394957976E-2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Хөдөлмөр'!$V$24:$AL$24</c:f>
              <c:numCache>
                <c:formatCode>0.0%</c:formatCode>
                <c:ptCount val="17"/>
                <c:pt idx="0">
                  <c:v>2.3259436686843202E-2</c:v>
                </c:pt>
                <c:pt idx="1">
                  <c:v>1.377867367507846E-2</c:v>
                </c:pt>
                <c:pt idx="2">
                  <c:v>8.4653188587842584E-3</c:v>
                </c:pt>
                <c:pt idx="3">
                  <c:v>8.5862556519547707E-3</c:v>
                </c:pt>
                <c:pt idx="4">
                  <c:v>4.3627002297460023E-3</c:v>
                </c:pt>
                <c:pt idx="5">
                  <c:v>2.5313702341753898E-3</c:v>
                </c:pt>
                <c:pt idx="6">
                  <c:v>3.2058912093785126E-3</c:v>
                </c:pt>
                <c:pt idx="7">
                  <c:v>6.7381800338470674E-3</c:v>
                </c:pt>
                <c:pt idx="8">
                  <c:v>5.473811686345747E-3</c:v>
                </c:pt>
                <c:pt idx="9">
                  <c:v>2.291635943058729E-3</c:v>
                </c:pt>
                <c:pt idx="10">
                  <c:v>6.7550163352874826E-3</c:v>
                </c:pt>
                <c:pt idx="11">
                  <c:v>5.516492404427544E-3</c:v>
                </c:pt>
                <c:pt idx="12">
                  <c:v>3.2574003252533691E-3</c:v>
                </c:pt>
                <c:pt idx="13">
                  <c:v>4.9824683599407954E-3</c:v>
                </c:pt>
                <c:pt idx="14">
                  <c:v>1.1145761054063966E-2</c:v>
                </c:pt>
                <c:pt idx="15">
                  <c:v>8.0955106713549753E-3</c:v>
                </c:pt>
                <c:pt idx="16">
                  <c:v>4.2857142857142851E-3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Хөдөлмөр'!$V$25:$AL$25</c:f>
              <c:numCache>
                <c:formatCode>0.0%</c:formatCode>
                <c:ptCount val="17"/>
                <c:pt idx="0">
                  <c:v>5.2985089887180932E-2</c:v>
                </c:pt>
                <c:pt idx="1">
                  <c:v>4.6547511799251276E-2</c:v>
                </c:pt>
                <c:pt idx="2">
                  <c:v>3.8520589844892081E-2</c:v>
                </c:pt>
                <c:pt idx="3">
                  <c:v>4.2925516999519832E-2</c:v>
                </c:pt>
                <c:pt idx="4">
                  <c:v>6.1621386043119251E-2</c:v>
                </c:pt>
                <c:pt idx="5">
                  <c:v>5.4956333146143566E-2</c:v>
                </c:pt>
                <c:pt idx="6">
                  <c:v>4.7006556608592695E-2</c:v>
                </c:pt>
                <c:pt idx="7">
                  <c:v>5.1517386328554987E-2</c:v>
                </c:pt>
                <c:pt idx="8">
                  <c:v>8.6017382312038843E-2</c:v>
                </c:pt>
                <c:pt idx="9">
                  <c:v>5.6147213127317117E-2</c:v>
                </c:pt>
                <c:pt idx="10">
                  <c:v>4.2287782375888101E-2</c:v>
                </c:pt>
                <c:pt idx="11">
                  <c:v>3.5463982384397609E-2</c:v>
                </c:pt>
                <c:pt idx="12">
                  <c:v>3.6359145632767785E-2</c:v>
                </c:pt>
                <c:pt idx="13">
                  <c:v>3.4080831309900243E-2</c:v>
                </c:pt>
                <c:pt idx="14">
                  <c:v>3.1786393468077545E-2</c:v>
                </c:pt>
                <c:pt idx="15">
                  <c:v>3.4273079049198449E-2</c:v>
                </c:pt>
                <c:pt idx="16">
                  <c:v>2.5548640681297079E-2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Хөдөлмөр'!$V$22:$AL$22</c:f>
              <c:numCache>
                <c:formatCode>0.0%</c:formatCode>
                <c:ptCount val="17"/>
                <c:pt idx="0">
                  <c:v>0.18718267809463718</c:v>
                </c:pt>
                <c:pt idx="1">
                  <c:v>0.15633842066229148</c:v>
                </c:pt>
                <c:pt idx="2">
                  <c:v>0.14155527734254933</c:v>
                </c:pt>
                <c:pt idx="3">
                  <c:v>0.12893192275508158</c:v>
                </c:pt>
                <c:pt idx="4">
                  <c:v>0.12761894634843304</c:v>
                </c:pt>
                <c:pt idx="5">
                  <c:v>0.11966713985458782</c:v>
                </c:pt>
                <c:pt idx="6">
                  <c:v>0.1196363215682975</c:v>
                </c:pt>
                <c:pt idx="7">
                  <c:v>0.12969661628461751</c:v>
                </c:pt>
                <c:pt idx="8">
                  <c:v>0.17099906787292399</c:v>
                </c:pt>
                <c:pt idx="9">
                  <c:v>0.13750792735996825</c:v>
                </c:pt>
                <c:pt idx="10">
                  <c:v>0.11971480786690619</c:v>
                </c:pt>
                <c:pt idx="11">
                  <c:v>0.11894856873230576</c:v>
                </c:pt>
                <c:pt idx="12">
                  <c:v>0.12112837002883377</c:v>
                </c:pt>
                <c:pt idx="13">
                  <c:v>0.11423630436511094</c:v>
                </c:pt>
                <c:pt idx="14">
                  <c:v>9.4944862690958934E-2</c:v>
                </c:pt>
                <c:pt idx="15">
                  <c:v>9.3105899076048326E-2</c:v>
                </c:pt>
                <c:pt idx="16">
                  <c:v>9.4251555846708149E-2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Хөдөлмөр'!$V$20:$AL$20</c:f>
              <c:numCache>
                <c:formatCode>0.0%</c:formatCode>
                <c:ptCount val="17"/>
                <c:pt idx="0">
                  <c:v>0.60714165316652469</c:v>
                </c:pt>
                <c:pt idx="1">
                  <c:v>0.60808550133437156</c:v>
                </c:pt>
                <c:pt idx="2">
                  <c:v>0.60114151206054323</c:v>
                </c:pt>
                <c:pt idx="3">
                  <c:v>0.60671534476305544</c:v>
                </c:pt>
                <c:pt idx="4">
                  <c:v>0.5896744168537158</c:v>
                </c:pt>
                <c:pt idx="5">
                  <c:v>0.59756702318490984</c:v>
                </c:pt>
                <c:pt idx="6">
                  <c:v>0.5900540285100857</c:v>
                </c:pt>
                <c:pt idx="7">
                  <c:v>0.56993456275468835</c:v>
                </c:pt>
                <c:pt idx="8">
                  <c:v>0.54900461599832839</c:v>
                </c:pt>
                <c:pt idx="9">
                  <c:v>0.5682803910453551</c:v>
                </c:pt>
                <c:pt idx="10">
                  <c:v>0.57851201476563929</c:v>
                </c:pt>
                <c:pt idx="11">
                  <c:v>0.58275635969705319</c:v>
                </c:pt>
                <c:pt idx="12">
                  <c:v>0.57998657391661068</c:v>
                </c:pt>
                <c:pt idx="13">
                  <c:v>0.59349565998400977</c:v>
                </c:pt>
                <c:pt idx="14">
                  <c:v>0.59232050847369955</c:v>
                </c:pt>
                <c:pt idx="15">
                  <c:v>0.57927146984984124</c:v>
                </c:pt>
                <c:pt idx="16">
                  <c:v>0.56491811061001662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Хөдөлмөр'!$V$21:$AL$21</c:f>
              <c:numCache>
                <c:formatCode>0.0%</c:formatCode>
                <c:ptCount val="17"/>
                <c:pt idx="0">
                  <c:v>0.53522787927595539</c:v>
                </c:pt>
                <c:pt idx="1">
                  <c:v>0.54644252234766633</c:v>
                </c:pt>
                <c:pt idx="2">
                  <c:v>0.54181044543999823</c:v>
                </c:pt>
                <c:pt idx="3">
                  <c:v>0.55740297603022748</c:v>
                </c:pt>
                <c:pt idx="4">
                  <c:v>0.5507738422952223</c:v>
                </c:pt>
                <c:pt idx="5">
                  <c:v>0.55816195387883705</c:v>
                </c:pt>
                <c:pt idx="6">
                  <c:v>0.54697633834052106</c:v>
                </c:pt>
                <c:pt idx="7">
                  <c:v>0.526797697306013</c:v>
                </c:pt>
                <c:pt idx="8">
                  <c:v>0.50096356590619839</c:v>
                </c:pt>
                <c:pt idx="9">
                  <c:v>0.52059654944471323</c:v>
                </c:pt>
                <c:pt idx="10">
                  <c:v>0.53564959711854987</c:v>
                </c:pt>
                <c:pt idx="11">
                  <c:v>0.53553115467581469</c:v>
                </c:pt>
                <c:pt idx="12">
                  <c:v>0.53085576463050277</c:v>
                </c:pt>
                <c:pt idx="13">
                  <c:v>0.54720231267093022</c:v>
                </c:pt>
                <c:pt idx="14">
                  <c:v>0.56028414485443589</c:v>
                </c:pt>
                <c:pt idx="15">
                  <c:v>0.54867130879636195</c:v>
                </c:pt>
                <c:pt idx="16">
                  <c:v>0.52755755993353903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Хөдөлмөр'!$Z$29:$AL$29</c:f>
              <c:numCache>
                <c:formatCode>0.0%</c:formatCode>
                <c:ptCount val="13"/>
                <c:pt idx="0">
                  <c:v>-3.0205689821533703E-2</c:v>
                </c:pt>
                <c:pt idx="1">
                  <c:v>-2.490885796469958E-2</c:v>
                </c:pt>
                <c:pt idx="2">
                  <c:v>-6.5141507597680079E-3</c:v>
                </c:pt>
                <c:pt idx="3">
                  <c:v>-3.4345894067764504E-2</c:v>
                </c:pt>
                <c:pt idx="4">
                  <c:v>3.886181015075333E-2</c:v>
                </c:pt>
                <c:pt idx="5">
                  <c:v>1.803401099387867E-2</c:v>
                </c:pt>
                <c:pt idx="6">
                  <c:v>-5.5587349179880199E-3</c:v>
                </c:pt>
                <c:pt idx="7">
                  <c:v>7.6349589707655693E-3</c:v>
                </c:pt>
                <c:pt idx="8">
                  <c:v>-2.9415472936911808E-3</c:v>
                </c:pt>
                <c:pt idx="9">
                  <c:v>-3.6618673805303135E-3</c:v>
                </c:pt>
                <c:pt idx="10">
                  <c:v>1.2312692743469711E-2</c:v>
                </c:pt>
                <c:pt idx="11">
                  <c:v>1.1548995618000352E-2</c:v>
                </c:pt>
                <c:pt idx="12">
                  <c:v>8.2679928539019316E-4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Хөдөлмөр'!$Z$30:$AL$30</c:f>
              <c:numCache>
                <c:formatCode>0.0%</c:formatCode>
                <c:ptCount val="13"/>
                <c:pt idx="0">
                  <c:v>-7.1426759359617328E-3</c:v>
                </c:pt>
                <c:pt idx="1">
                  <c:v>-5.4982072746703019E-3</c:v>
                </c:pt>
                <c:pt idx="2">
                  <c:v>-2.702550726894448E-3</c:v>
                </c:pt>
                <c:pt idx="3">
                  <c:v>-8.0214466203145478E-3</c:v>
                </c:pt>
                <c:pt idx="4">
                  <c:v>-4.5657457997103704E-3</c:v>
                </c:pt>
                <c:pt idx="5">
                  <c:v>1.9448112351871617E-3</c:v>
                </c:pt>
                <c:pt idx="6">
                  <c:v>3.467725408529178E-3</c:v>
                </c:pt>
                <c:pt idx="7">
                  <c:v>1.0572986508549091E-2</c:v>
                </c:pt>
                <c:pt idx="8">
                  <c:v>6.6073427769988624E-3</c:v>
                </c:pt>
                <c:pt idx="9">
                  <c:v>4.3410628368845674E-3</c:v>
                </c:pt>
                <c:pt idx="10">
                  <c:v>-1.3513501616778255E-3</c:v>
                </c:pt>
                <c:pt idx="11">
                  <c:v>5.7438885788533723E-3</c:v>
                </c:pt>
                <c:pt idx="12">
                  <c:v>6.9440505898366589E-3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Хөдөлмөр'!$Z$31:$AL$31</c:f>
              <c:numCache>
                <c:formatCode>0.0%</c:formatCode>
                <c:ptCount val="13"/>
                <c:pt idx="0">
                  <c:v>-4.5322968798796968E-3</c:v>
                </c:pt>
                <c:pt idx="1">
                  <c:v>-6.6838926619152972E-3</c:v>
                </c:pt>
                <c:pt idx="2">
                  <c:v>-7.6344462755580959E-3</c:v>
                </c:pt>
                <c:pt idx="3">
                  <c:v>-9.4207611833674234E-3</c:v>
                </c:pt>
                <c:pt idx="4">
                  <c:v>-3.6472995544467677E-3</c:v>
                </c:pt>
                <c:pt idx="5">
                  <c:v>3.8347796372779287E-3</c:v>
                </c:pt>
                <c:pt idx="6">
                  <c:v>-6.0680942901579649E-3</c:v>
                </c:pt>
                <c:pt idx="7">
                  <c:v>-1.0216403868521479E-2</c:v>
                </c:pt>
                <c:pt idx="8">
                  <c:v>2.539703304714154E-2</c:v>
                </c:pt>
                <c:pt idx="9">
                  <c:v>2.633397243425098E-2</c:v>
                </c:pt>
                <c:pt idx="10">
                  <c:v>2.9180359908125807E-2</c:v>
                </c:pt>
                <c:pt idx="11">
                  <c:v>2.5109328185067829E-2</c:v>
                </c:pt>
                <c:pt idx="12">
                  <c:v>-1.3949247107531759E-2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Хөдөлмөр'!$Z$32:$AL$32</c:f>
              <c:numCache>
                <c:formatCode>0.0%</c:formatCode>
                <c:ptCount val="13"/>
                <c:pt idx="0">
                  <c:v>2.0570731737188017E-2</c:v>
                </c:pt>
                <c:pt idx="1">
                  <c:v>1.9993168111774515E-2</c:v>
                </c:pt>
                <c:pt idx="2">
                  <c:v>-1.8755217592532449E-3</c:v>
                </c:pt>
                <c:pt idx="3">
                  <c:v>-7.793416405890416E-3</c:v>
                </c:pt>
                <c:pt idx="4">
                  <c:v>-7.6671038186004624E-3</c:v>
                </c:pt>
                <c:pt idx="5">
                  <c:v>-5.4927206685763267E-3</c:v>
                </c:pt>
                <c:pt idx="6">
                  <c:v>5.7959824385813681E-3</c:v>
                </c:pt>
                <c:pt idx="7">
                  <c:v>1.4608328205420053E-2</c:v>
                </c:pt>
                <c:pt idx="8">
                  <c:v>6.2802935290699391E-3</c:v>
                </c:pt>
                <c:pt idx="9">
                  <c:v>-1.8919798864088545E-3</c:v>
                </c:pt>
                <c:pt idx="10">
                  <c:v>-4.2820633136162302E-3</c:v>
                </c:pt>
                <c:pt idx="11">
                  <c:v>-1.6294757126849083E-2</c:v>
                </c:pt>
                <c:pt idx="12">
                  <c:v>-9.8480390766787652E-3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B99E66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Хөдөлмөр'!$Z$33:$AL$33</c:f>
              <c:numCache>
                <c:formatCode>0.0%</c:formatCode>
                <c:ptCount val="13"/>
                <c:pt idx="0">
                  <c:v>4.0590344571784869E-4</c:v>
                </c:pt>
                <c:pt idx="1">
                  <c:v>6.3569257191336808E-3</c:v>
                </c:pt>
                <c:pt idx="2">
                  <c:v>1.2870854582181667E-2</c:v>
                </c:pt>
                <c:pt idx="3">
                  <c:v>3.7570291786116101E-3</c:v>
                </c:pt>
                <c:pt idx="4">
                  <c:v>-2.0275875621019176E-2</c:v>
                </c:pt>
                <c:pt idx="5">
                  <c:v>-1.943798752114614E-2</c:v>
                </c:pt>
                <c:pt idx="6">
                  <c:v>-1.6955969751366297E-2</c:v>
                </c:pt>
                <c:pt idx="7">
                  <c:v>-1.9720531690504046E-2</c:v>
                </c:pt>
                <c:pt idx="8">
                  <c:v>-3.6544198572927623E-3</c:v>
                </c:pt>
                <c:pt idx="9">
                  <c:v>-1.0219585428499062E-2</c:v>
                </c:pt>
                <c:pt idx="10">
                  <c:v>-1.7483918052717533E-3</c:v>
                </c:pt>
                <c:pt idx="11">
                  <c:v>4.6437307416926817E-3</c:v>
                </c:pt>
                <c:pt idx="12">
                  <c:v>5.0378927518148833E-3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Хөдөлмөр'!$Z$34:$AL$34</c:f>
              <c:numCache>
                <c:formatCode>0.0%</c:formatCode>
                <c:ptCount val="13"/>
                <c:pt idx="0">
                  <c:v>1.2184976498715371E-2</c:v>
                </c:pt>
                <c:pt idx="1">
                  <c:v>6.1082587547550068E-3</c:v>
                </c:pt>
                <c:pt idx="2">
                  <c:v>2.8392354307514665E-3</c:v>
                </c:pt>
                <c:pt idx="3">
                  <c:v>-2.0867709659477718E-3</c:v>
                </c:pt>
                <c:pt idx="4">
                  <c:v>-1.9882866064906381E-2</c:v>
                </c:pt>
                <c:pt idx="5">
                  <c:v>-1.2390261600313878E-2</c:v>
                </c:pt>
                <c:pt idx="6">
                  <c:v>-2.899691918363046E-3</c:v>
                </c:pt>
                <c:pt idx="7">
                  <c:v>2.107483433579545E-4</c:v>
                </c:pt>
                <c:pt idx="8">
                  <c:v>9.3043141113692725E-3</c:v>
                </c:pt>
                <c:pt idx="9">
                  <c:v>1.2878486416090875E-2</c:v>
                </c:pt>
                <c:pt idx="10">
                  <c:v>9.8767410188035695E-3</c:v>
                </c:pt>
                <c:pt idx="11">
                  <c:v>3.7325516297862476E-3</c:v>
                </c:pt>
                <c:pt idx="12">
                  <c:v>-9.6646012931034461E-3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Хөдөлмөр'!$Z$35:$AL$35</c:f>
              <c:numCache>
                <c:formatCode>0.0%</c:formatCode>
                <c:ptCount val="13"/>
                <c:pt idx="0">
                  <c:v>3.2624489449572219E-2</c:v>
                </c:pt>
                <c:pt idx="1">
                  <c:v>2.4430453701050611E-2</c:v>
                </c:pt>
                <c:pt idx="2">
                  <c:v>2.0354774664884671E-2</c:v>
                </c:pt>
                <c:pt idx="3">
                  <c:v>4.1634446530280774E-3</c:v>
                </c:pt>
                <c:pt idx="4">
                  <c:v>-8.1556317842206696E-2</c:v>
                </c:pt>
                <c:pt idx="5">
                  <c:v>-5.3560354537822541E-2</c:v>
                </c:pt>
                <c:pt idx="6">
                  <c:v>-1.1873430573637361E-2</c:v>
                </c:pt>
                <c:pt idx="7">
                  <c:v>-8.25208703106268E-4</c:v>
                </c:pt>
                <c:pt idx="8">
                  <c:v>2.8735779282520298E-2</c:v>
                </c:pt>
                <c:pt idx="9">
                  <c:v>2.5728032413269215E-2</c:v>
                </c:pt>
                <c:pt idx="10">
                  <c:v>4.9256053124347721E-3</c:v>
                </c:pt>
                <c:pt idx="11">
                  <c:v>-6.8121063497738376E-3</c:v>
                </c:pt>
                <c:pt idx="12">
                  <c:v>5.4561663452812907E-3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ser>
          <c:idx val="9"/>
          <c:order val="8"/>
          <c:tx>
            <c:strRef>
              <c:f>'3.1 Хөдөлмөр'!#REF!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Хөдөлмөр'!#REF!</c:f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C069-415D-8B52-C59E05864ED5}"/>
            </c:ext>
          </c:extLst>
        </c:ser>
        <c:ser>
          <c:idx val="8"/>
          <c:order val="9"/>
          <c:tx>
            <c:strRef>
              <c:f>'3.1 Хөдөлмөр'!#REF!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Хөдөлмөр'!#REF!</c:f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C069-415D-8B52-C59E05864ED5}"/>
            </c:ext>
          </c:extLst>
        </c:ser>
        <c:ser>
          <c:idx val="10"/>
          <c:order val="10"/>
          <c:tx>
            <c:strRef>
              <c:f>'3.1 Хөдөлмөр'!#REF!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Хөдөлмөр'!#REF!</c:f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Хөдөлмөр'!$Z$28:$AL$28</c:f>
              <c:numCache>
                <c:formatCode>0.0%</c:formatCode>
                <c:ptCount val="13"/>
                <c:pt idx="0">
                  <c:v>2.390456370190952E-2</c:v>
                </c:pt>
                <c:pt idx="1">
                  <c:v>1.9796987946105515E-2</c:v>
                </c:pt>
                <c:pt idx="2">
                  <c:v>1.733819515634405E-2</c:v>
                </c:pt>
                <c:pt idx="3">
                  <c:v>-5.3746973971739442E-2</c:v>
                </c:pt>
                <c:pt idx="4">
                  <c:v>-9.8737670393137744E-2</c:v>
                </c:pt>
                <c:pt idx="5">
                  <c:v>-6.7064347517939882E-2</c:v>
                </c:pt>
                <c:pt idx="6">
                  <c:v>-3.4087111507185019E-2</c:v>
                </c:pt>
                <c:pt idx="7">
                  <c:v>2.2648777659608488E-3</c:v>
                </c:pt>
                <c:pt idx="8">
                  <c:v>6.9733535440289041E-2</c:v>
                </c:pt>
                <c:pt idx="9">
                  <c:v>5.3504503852693341E-2</c:v>
                </c:pt>
                <c:pt idx="10">
                  <c:v>4.8908311551798755E-2</c:v>
                </c:pt>
                <c:pt idx="11">
                  <c:v>2.7671631276777298E-2</c:v>
                </c:pt>
                <c:pt idx="12">
                  <c:v>-1.519609233212349E-2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ser>
          <c:idx val="11"/>
          <c:order val="11"/>
          <c:tx>
            <c:strRef>
              <c:f>'3.1 Хөдөлмөр'!$A$36</c:f>
              <c:strCache>
                <c:ptCount val="1"/>
                <c:pt idx="0">
                  <c:v>ХАА бус ажиллагчид</c:v>
                </c:pt>
              </c:strCache>
            </c:strRef>
          </c:tx>
          <c:spPr>
            <a:ln w="31750" cap="rnd">
              <a:solidFill>
                <a:srgbClr val="B99E66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B99E6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  <c:extLst/>
            </c:multiLvlStrRef>
          </c:cat>
          <c:val>
            <c:numRef>
              <c:f>'3.1 Хөдөлмөр'!$Z$36:$AL$36</c:f>
              <c:numCache>
                <c:formatCode>0.0%</c:formatCode>
                <c:ptCount val="13"/>
                <c:pt idx="0">
                  <c:v>5.4110253523443133E-2</c:v>
                </c:pt>
                <c:pt idx="1">
                  <c:v>4.4705845910805141E-2</c:v>
                </c:pt>
                <c:pt idx="2">
                  <c:v>2.3852345916112128E-2</c:v>
                </c:pt>
                <c:pt idx="3">
                  <c:v>-1.940107990397489E-2</c:v>
                </c:pt>
                <c:pt idx="4">
                  <c:v>-0.13759948054389093</c:v>
                </c:pt>
                <c:pt idx="5">
                  <c:v>-8.5098358511818475E-2</c:v>
                </c:pt>
                <c:pt idx="6">
                  <c:v>-2.8528376589197067E-2</c:v>
                </c:pt>
                <c:pt idx="7">
                  <c:v>-5.3700812048046945E-3</c:v>
                </c:pt>
                <c:pt idx="8">
                  <c:v>7.2675082733980143E-2</c:v>
                </c:pt>
                <c:pt idx="9">
                  <c:v>5.7166371233223635E-2</c:v>
                </c:pt>
                <c:pt idx="10">
                  <c:v>3.6595618808329212E-2</c:v>
                </c:pt>
                <c:pt idx="11">
                  <c:v>1.6122635658777095E-2</c:v>
                </c:pt>
                <c:pt idx="12">
                  <c:v>-1.6022891617513725E-2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B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12000000000000001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6660133194711961"/>
          <c:y val="0.4491465290976559"/>
          <c:w val="0.53227551264382633"/>
          <c:h val="0.4362594722681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Хөдөлмөр'!$B$39:$AL$39</c15:sqref>
                  </c15:fullRef>
                </c:ext>
              </c:extLst>
              <c:f>('3.1 Хөдөлмөр'!$B$39:$Q$39,'3.1 Хөдөлмөр'!$Z$39:$AL$39)</c:f>
              <c:numCache>
                <c:formatCode>0.0%</c:formatCode>
                <c:ptCount val="13"/>
                <c:pt idx="0">
                  <c:v>8.7937701251633582E-2</c:v>
                </c:pt>
                <c:pt idx="1">
                  <c:v>8.6224506492544428E-2</c:v>
                </c:pt>
                <c:pt idx="2">
                  <c:v>8.8048696844992946E-2</c:v>
                </c:pt>
                <c:pt idx="3">
                  <c:v>6.8703014907686821E-2</c:v>
                </c:pt>
                <c:pt idx="4">
                  <c:v>4.3819957132650744E-2</c:v>
                </c:pt>
                <c:pt idx="5">
                  <c:v>5.4784745897090481E-2</c:v>
                </c:pt>
                <c:pt idx="6">
                  <c:v>5.2005358127807044E-2</c:v>
                </c:pt>
                <c:pt idx="7">
                  <c:v>8.2900384007228434E-2</c:v>
                </c:pt>
                <c:pt idx="8">
                  <c:v>0.10282150733896089</c:v>
                </c:pt>
                <c:pt idx="9">
                  <c:v>0.16088973241130478</c:v>
                </c:pt>
                <c:pt idx="10">
                  <c:v>0.17829720620178269</c:v>
                </c:pt>
                <c:pt idx="11">
                  <c:v>0.21695994993742174</c:v>
                </c:pt>
                <c:pt idx="12">
                  <c:v>0.26252486035445832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Хөдөлмөр'!$B$40:$AL$40</c15:sqref>
                  </c15:fullRef>
                </c:ext>
              </c:extLst>
              <c:f>('3.1 Хөдөлмөр'!$B$40:$Q$40,'3.1 Хөдөлмөр'!$Z$40:$AL$40)</c:f>
              <c:numCache>
                <c:formatCode>0.0%</c:formatCode>
                <c:ptCount val="13"/>
                <c:pt idx="0">
                  <c:v>0.10795570540008037</c:v>
                </c:pt>
                <c:pt idx="1">
                  <c:v>0.11940696939101181</c:v>
                </c:pt>
                <c:pt idx="2">
                  <c:v>0.11743772241992878</c:v>
                </c:pt>
                <c:pt idx="3">
                  <c:v>0.10048211702747167</c:v>
                </c:pt>
                <c:pt idx="4">
                  <c:v>3.1085196180939967E-2</c:v>
                </c:pt>
                <c:pt idx="5">
                  <c:v>5.3100158982511969E-2</c:v>
                </c:pt>
                <c:pt idx="6">
                  <c:v>5.4140127388535131E-2</c:v>
                </c:pt>
                <c:pt idx="7">
                  <c:v>7.2497238678582043E-2</c:v>
                </c:pt>
                <c:pt idx="8">
                  <c:v>0.12794755207782593</c:v>
                </c:pt>
                <c:pt idx="9">
                  <c:v>0.16767310789049916</c:v>
                </c:pt>
                <c:pt idx="10">
                  <c:v>0.16558610271903307</c:v>
                </c:pt>
                <c:pt idx="11">
                  <c:v>0.20335174609119</c:v>
                </c:pt>
                <c:pt idx="12">
                  <c:v>0.26830411549639077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68A5A5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68A5A5"/>
                </a:solidFill>
                <a:prstDash val="solid"/>
              </a:ln>
            </c:spPr>
          </c:marker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Хөдөлмөр'!$B$41:$AL$41</c15:sqref>
                  </c15:fullRef>
                </c:ext>
              </c:extLst>
              <c:f>('3.1 Хөдөлмөр'!$B$41:$Q$41,'3.1 Хөдөлмөр'!$Z$41:$AL$41)</c:f>
              <c:numCache>
                <c:formatCode>0.0%</c:formatCode>
                <c:ptCount val="13"/>
                <c:pt idx="0">
                  <c:v>2.0488083207137242E-2</c:v>
                </c:pt>
                <c:pt idx="1">
                  <c:v>4.5703767182419641E-2</c:v>
                </c:pt>
                <c:pt idx="2">
                  <c:v>6.3266462791244482E-2</c:v>
                </c:pt>
                <c:pt idx="3">
                  <c:v>3.0834284736128259E-2</c:v>
                </c:pt>
                <c:pt idx="4">
                  <c:v>2.146934991425975E-2</c:v>
                </c:pt>
                <c:pt idx="5">
                  <c:v>-7.0492857156470023E-3</c:v>
                </c:pt>
                <c:pt idx="6">
                  <c:v>-3.4876176018787453E-2</c:v>
                </c:pt>
                <c:pt idx="7">
                  <c:v>-2.5036348781661721E-2</c:v>
                </c:pt>
                <c:pt idx="8">
                  <c:v>-4.6177360024850844E-2</c:v>
                </c:pt>
                <c:pt idx="9">
                  <c:v>-6.3139709394810506E-4</c:v>
                </c:pt>
                <c:pt idx="10">
                  <c:v>2.5581282412090456E-2</c:v>
                </c:pt>
                <c:pt idx="11">
                  <c:v>6.7522532989185535E-2</c:v>
                </c:pt>
                <c:pt idx="12">
                  <c:v>0.12670482099722302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Хөдөлмөр'!$B$42:$AL$42</c15:sqref>
                  </c15:fullRef>
                </c:ext>
              </c:extLst>
              <c:f>('3.1 Хөдөлмөр'!$B$42:$Q$42,'3.1 Хөдөлмөр'!$Z$42:$AL$42)</c:f>
              <c:numCache>
                <c:formatCode>0.0%</c:formatCode>
                <c:ptCount val="13"/>
                <c:pt idx="0">
                  <c:v>0.19720402137177051</c:v>
                </c:pt>
                <c:pt idx="1">
                  <c:v>9.4408991135935816E-2</c:v>
                </c:pt>
                <c:pt idx="2">
                  <c:v>8.7965753296576077E-2</c:v>
                </c:pt>
                <c:pt idx="3">
                  <c:v>3.601099572388522E-2</c:v>
                </c:pt>
                <c:pt idx="4">
                  <c:v>-3.8849932755652739E-2</c:v>
                </c:pt>
                <c:pt idx="5">
                  <c:v>3.9107623922413737E-2</c:v>
                </c:pt>
                <c:pt idx="6">
                  <c:v>8.1784875665041223E-2</c:v>
                </c:pt>
                <c:pt idx="7">
                  <c:v>0.15324814438880296</c:v>
                </c:pt>
                <c:pt idx="8">
                  <c:v>0.23153720695279167</c:v>
                </c:pt>
                <c:pt idx="9">
                  <c:v>0.1585593573522539</c:v>
                </c:pt>
                <c:pt idx="10">
                  <c:v>0.10894199045100739</c:v>
                </c:pt>
                <c:pt idx="11">
                  <c:v>0.12422127742457767</c:v>
                </c:pt>
                <c:pt idx="12">
                  <c:v>5.6607957513933549E-2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30000000000000004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006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Хөдөлмөр'!$B$56:$AL$56</c15:sqref>
                  </c15:fullRef>
                </c:ext>
              </c:extLst>
              <c:f>('3.1 Хөдөлмөр'!$B$56:$Q$56,'3.1 Хөдөлмөр'!$Z$56:$AL$56)</c:f>
              <c:numCache>
                <c:formatCode>0.0%</c:formatCode>
                <c:ptCount val="13"/>
                <c:pt idx="0">
                  <c:v>0.11403794575247971</c:v>
                </c:pt>
                <c:pt idx="1">
                  <c:v>0.10265005691591941</c:v>
                </c:pt>
                <c:pt idx="2">
                  <c:v>9.2724066542115235E-2</c:v>
                </c:pt>
                <c:pt idx="3">
                  <c:v>8.2488834335576119E-2</c:v>
                </c:pt>
                <c:pt idx="4">
                  <c:v>7.1097463720129137E-2</c:v>
                </c:pt>
                <c:pt idx="5">
                  <c:v>6.3361260502860256E-2</c:v>
                </c:pt>
                <c:pt idx="6">
                  <c:v>5.4776174945849736E-2</c:v>
                </c:pt>
                <c:pt idx="7">
                  <c:v>5.8692509085225344E-2</c:v>
                </c:pt>
                <c:pt idx="8">
                  <c:v>7.3529980283759205E-2</c:v>
                </c:pt>
                <c:pt idx="9">
                  <c:v>0.1002093848354792</c:v>
                </c:pt>
                <c:pt idx="10">
                  <c:v>0.13137276066685488</c:v>
                </c:pt>
                <c:pt idx="11">
                  <c:v>0.16596982615435726</c:v>
                </c:pt>
                <c:pt idx="12">
                  <c:v>0.20613118945586809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B99E66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Хөдөлмөр'!$B$57:$AL$57</c15:sqref>
                  </c15:fullRef>
                </c:ext>
              </c:extLst>
              <c:f>('3.1 Хөдөлмөр'!$B$57:$Q$57,'3.1 Хөдөлмөр'!$Z$57:$AL$57)</c:f>
              <c:numCache>
                <c:formatCode>0.0%</c:formatCode>
                <c:ptCount val="13"/>
                <c:pt idx="0">
                  <c:v>-4.802927089007062E-2</c:v>
                </c:pt>
                <c:pt idx="1">
                  <c:v>-2.0936554991291646E-2</c:v>
                </c:pt>
                <c:pt idx="2">
                  <c:v>5.2123663019586967E-4</c:v>
                </c:pt>
                <c:pt idx="3">
                  <c:v>1.3981517126874039E-3</c:v>
                </c:pt>
                <c:pt idx="4">
                  <c:v>-2.9162272858280349E-2</c:v>
                </c:pt>
                <c:pt idx="5">
                  <c:v>-5.0826332689651199E-2</c:v>
                </c:pt>
                <c:pt idx="6">
                  <c:v>-6.3349269483649329E-2</c:v>
                </c:pt>
                <c:pt idx="7">
                  <c:v>-4.995306269410902E-2</c:v>
                </c:pt>
                <c:pt idx="8">
                  <c:v>-9.5719923367681512E-3</c:v>
                </c:pt>
                <c:pt idx="9">
                  <c:v>2.1335940130343001E-2</c:v>
                </c:pt>
                <c:pt idx="10">
                  <c:v>4.3162382336229828E-2</c:v>
                </c:pt>
                <c:pt idx="11">
                  <c:v>4.9612319686664019E-2</c:v>
                </c:pt>
                <c:pt idx="12">
                  <c:v>2.863060851466909E-2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Хөдөлмөр'!$B$58:$AL$58</c15:sqref>
                  </c15:fullRef>
                </c:ext>
              </c:extLst>
              <c:f>('3.1 Хөдөлмөр'!$B$58:$Q$58,'3.1 Хөдөлмөр'!$Z$58:$AL$58)</c:f>
              <c:numCache>
                <c:formatCode>0.0%</c:formatCode>
                <c:ptCount val="13"/>
                <c:pt idx="0">
                  <c:v>-1.9479339432319977E-2</c:v>
                </c:pt>
                <c:pt idx="1">
                  <c:v>2.2093104090004704E-2</c:v>
                </c:pt>
                <c:pt idx="2">
                  <c:v>4.3489705134529232E-2</c:v>
                </c:pt>
                <c:pt idx="3">
                  <c:v>4.775402997934463E-2</c:v>
                </c:pt>
                <c:pt idx="4">
                  <c:v>1.5073501576384136E-3</c:v>
                </c:pt>
                <c:pt idx="5">
                  <c:v>-2.3085692221099099E-2</c:v>
                </c:pt>
                <c:pt idx="6">
                  <c:v>-2.8484946413082496E-2</c:v>
                </c:pt>
                <c:pt idx="7">
                  <c:v>-1.6104108609814434E-2</c:v>
                </c:pt>
                <c:pt idx="8">
                  <c:v>1.7708918816449343E-2</c:v>
                </c:pt>
                <c:pt idx="9">
                  <c:v>2.5778071394185775E-3</c:v>
                </c:pt>
                <c:pt idx="10">
                  <c:v>-1.6785850412704039E-2</c:v>
                </c:pt>
                <c:pt idx="11">
                  <c:v>-4.6219302434061853E-2</c:v>
                </c:pt>
                <c:pt idx="12">
                  <c:v>-5.3698882580867746E-2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6"/>
              <c:layout>
                <c:manualLayout>
                  <c:x val="-3.5482770385534046E-2"/>
                  <c:y val="-6.0606060606060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8-41BB-9D25-B5172920CB34}"/>
                </c:ext>
              </c:extLst>
            </c:dLbl>
            <c:dLbl>
              <c:idx val="27"/>
              <c:layout>
                <c:manualLayout>
                  <c:x val="-2.4564994882292732E-2"/>
                  <c:y val="-0.14002089864158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8-41BB-9D25-B5172920C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Хөдөлмөр'!$B$1:$AL$2</c15:sqref>
                  </c15:fullRef>
                </c:ext>
              </c:extLst>
              <c:f>'3.1 Хөдөлмөр'!$B$1:$AL$2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Хөдөлмөр'!$B$55:$AL$55</c15:sqref>
                  </c15:fullRef>
                </c:ext>
              </c:extLst>
              <c:f>('3.1 Хөдөлмөр'!$B$55:$Q$55,'3.1 Хөдөлмөр'!$Z$55:$AL$55)</c:f>
              <c:numCache>
                <c:formatCode>0.0%</c:formatCode>
                <c:ptCount val="13"/>
                <c:pt idx="0">
                  <c:v>3.9873062105523202E-2</c:v>
                </c:pt>
                <c:pt idx="1">
                  <c:v>0.10341529121479025</c:v>
                </c:pt>
                <c:pt idx="2">
                  <c:v>0.14084065213573288</c:v>
                </c:pt>
                <c:pt idx="3">
                  <c:v>0.13576779714248707</c:v>
                </c:pt>
                <c:pt idx="4">
                  <c:v>4.1429263114501048E-2</c:v>
                </c:pt>
                <c:pt idx="5">
                  <c:v>-1.3986216762730794E-2</c:v>
                </c:pt>
                <c:pt idx="6">
                  <c:v>-4.018502384267867E-2</c:v>
                </c:pt>
                <c:pt idx="7">
                  <c:v>-1.0390058636232238E-2</c:v>
                </c:pt>
                <c:pt idx="8">
                  <c:v>8.208324113172373E-2</c:v>
                </c:pt>
                <c:pt idx="9">
                  <c:v>0.12658002545708136</c:v>
                </c:pt>
                <c:pt idx="10">
                  <c:v>0.1603947512756615</c:v>
                </c:pt>
                <c:pt idx="11">
                  <c:v>0.16725235850236292</c:v>
                </c:pt>
                <c:pt idx="12">
                  <c:v>0.17404121793204538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69367284547990482"/>
          <c:h val="0.11154129763178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зээл'!$B$4:$AQ$4</c15:sqref>
                  </c15:fullRef>
                </c:ext>
              </c:extLst>
              <c:f>'3.2.1 Мөнгө, зээл'!$AD$4:$AQ$4</c:f>
              <c:numCache>
                <c:formatCode>0.0%</c:formatCode>
                <c:ptCount val="14"/>
                <c:pt idx="0">
                  <c:v>-5.997280935686268E-2</c:v>
                </c:pt>
                <c:pt idx="1">
                  <c:v>1.8979842638695038E-2</c:v>
                </c:pt>
                <c:pt idx="2">
                  <c:v>6.9458457710663044E-2</c:v>
                </c:pt>
                <c:pt idx="3">
                  <c:v>4.3755366547775384E-2</c:v>
                </c:pt>
                <c:pt idx="4">
                  <c:v>4.0133627118802773E-3</c:v>
                </c:pt>
                <c:pt idx="5">
                  <c:v>2.3441100617615888E-2</c:v>
                </c:pt>
                <c:pt idx="6">
                  <c:v>-6.0520325004263208E-3</c:v>
                </c:pt>
                <c:pt idx="7">
                  <c:v>4.4161351092242264E-2</c:v>
                </c:pt>
                <c:pt idx="8">
                  <c:v>5.6742851377596784E-2</c:v>
                </c:pt>
                <c:pt idx="9">
                  <c:v>5.820842756391287E-3</c:v>
                </c:pt>
                <c:pt idx="10">
                  <c:v>-9.5315566170502044E-3</c:v>
                </c:pt>
                <c:pt idx="11">
                  <c:v>-4.2019361645604207E-2</c:v>
                </c:pt>
                <c:pt idx="12">
                  <c:v>-9.2506928515888001E-2</c:v>
                </c:pt>
                <c:pt idx="13">
                  <c:v>-7.0703603026520359E-2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8F-92D9-1C4AB59A1E43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93A9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зээл'!$B$5:$AQ$5</c15:sqref>
                  </c15:fullRef>
                </c:ext>
              </c:extLst>
              <c:f>'3.2.1 Мөнгө, зээл'!$AD$5:$AQ$5</c:f>
              <c:numCache>
                <c:formatCode>0.0%</c:formatCode>
                <c:ptCount val="14"/>
                <c:pt idx="0">
                  <c:v>8.2445360104954069E-2</c:v>
                </c:pt>
                <c:pt idx="1">
                  <c:v>3.9227294378966909E-2</c:v>
                </c:pt>
                <c:pt idx="2">
                  <c:v>5.3402491379106215E-2</c:v>
                </c:pt>
                <c:pt idx="3">
                  <c:v>0.12386793559307002</c:v>
                </c:pt>
                <c:pt idx="4">
                  <c:v>0.19162503662038893</c:v>
                </c:pt>
                <c:pt idx="5">
                  <c:v>0.15626297088740818</c:v>
                </c:pt>
                <c:pt idx="6">
                  <c:v>1.3875083938153579E-2</c:v>
                </c:pt>
                <c:pt idx="7">
                  <c:v>-8.2104955182295797E-2</c:v>
                </c:pt>
                <c:pt idx="8">
                  <c:v>-0.22132878936971886</c:v>
                </c:pt>
                <c:pt idx="9">
                  <c:v>-0.20561790757881729</c:v>
                </c:pt>
                <c:pt idx="10">
                  <c:v>-0.13463434035927638</c:v>
                </c:pt>
                <c:pt idx="11">
                  <c:v>-4.7155646360740835E-2</c:v>
                </c:pt>
                <c:pt idx="12">
                  <c:v>0.10270492150232712</c:v>
                </c:pt>
                <c:pt idx="13">
                  <c:v>6.7447980048743486E-2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3-428F-92D9-1C4AB59A1E43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зээл'!$B$6:$AQ$6</c15:sqref>
                  </c15:fullRef>
                </c:ext>
              </c:extLst>
              <c:f>'3.2.1 Мөнгө, зээл'!$AD$6:$AQ$6</c:f>
              <c:numCache>
                <c:formatCode>0.0%</c:formatCode>
                <c:ptCount val="14"/>
                <c:pt idx="0">
                  <c:v>3.5538861635054141E-3</c:v>
                </c:pt>
                <c:pt idx="1">
                  <c:v>-2.0435290284733516E-2</c:v>
                </c:pt>
                <c:pt idx="2">
                  <c:v>-1.8024461446825429E-2</c:v>
                </c:pt>
                <c:pt idx="3">
                  <c:v>-2.2796967278586742E-2</c:v>
                </c:pt>
                <c:pt idx="4">
                  <c:v>1.4757169497814408E-2</c:v>
                </c:pt>
                <c:pt idx="5">
                  <c:v>9.1702632791394123E-2</c:v>
                </c:pt>
                <c:pt idx="6">
                  <c:v>0.13964157649283954</c:v>
                </c:pt>
                <c:pt idx="7">
                  <c:v>0.16668541497289105</c:v>
                </c:pt>
                <c:pt idx="8">
                  <c:v>0.19742722143240199</c:v>
                </c:pt>
                <c:pt idx="9">
                  <c:v>0.16429564457986343</c:v>
                </c:pt>
                <c:pt idx="10">
                  <c:v>0.12780924640747604</c:v>
                </c:pt>
                <c:pt idx="11">
                  <c:v>9.3913954082827239E-2</c:v>
                </c:pt>
                <c:pt idx="12">
                  <c:v>9.1898478876011408E-2</c:v>
                </c:pt>
                <c:pt idx="13">
                  <c:v>7.2782114482568147E-2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3-428F-92D9-1C4AB59A1E43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зээл'!$B$7:$AQ$7</c15:sqref>
                  </c15:fullRef>
                </c:ext>
              </c:extLst>
              <c:f>'3.2.1 Мөнгө, зээл'!$AD$7:$AQ$7</c:f>
              <c:numCache>
                <c:formatCode>0.0%</c:formatCode>
                <c:ptCount val="14"/>
                <c:pt idx="0">
                  <c:v>1.2155575129714333E-2</c:v>
                </c:pt>
                <c:pt idx="1">
                  <c:v>1.7528719546112872E-2</c:v>
                </c:pt>
                <c:pt idx="2">
                  <c:v>-7.2960124374156655E-3</c:v>
                </c:pt>
                <c:pt idx="3">
                  <c:v>1.7711216457597639E-2</c:v>
                </c:pt>
                <c:pt idx="4">
                  <c:v>1.8734031283809769E-2</c:v>
                </c:pt>
                <c:pt idx="5">
                  <c:v>2.4166315205310675E-2</c:v>
                </c:pt>
                <c:pt idx="6">
                  <c:v>5.4644437723089904E-2</c:v>
                </c:pt>
                <c:pt idx="7">
                  <c:v>9.4373371404961864E-3</c:v>
                </c:pt>
                <c:pt idx="8">
                  <c:v>9.3964935493875187E-3</c:v>
                </c:pt>
                <c:pt idx="9">
                  <c:v>2.2635957663609648E-2</c:v>
                </c:pt>
                <c:pt idx="10">
                  <c:v>2.3897671624037848E-2</c:v>
                </c:pt>
                <c:pt idx="11">
                  <c:v>5.9909536295192939E-2</c:v>
                </c:pt>
                <c:pt idx="12">
                  <c:v>6.5065064716830392E-2</c:v>
                </c:pt>
                <c:pt idx="13">
                  <c:v>3.0800049502934228E-2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38100">
              <a:solidFill>
                <a:srgbClr val="122F83"/>
              </a:solidFill>
            </a:ln>
          </c:spPr>
          <c:marker>
            <c:symbol val="circle"/>
            <c:size val="2"/>
            <c:spPr>
              <a:solidFill>
                <a:schemeClr val="bg1"/>
              </a:solidFill>
              <a:ln w="38100" cap="flat" cmpd="sng" algn="ctr">
                <a:solidFill>
                  <a:srgbClr val="122F83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31"/>
              <c:layout>
                <c:manualLayout>
                  <c:x val="-7.8855514654862902E-2"/>
                  <c:y val="-5.875312165386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28F-92D9-1C4AB59A1E43}"/>
                </c:ext>
              </c:extLst>
            </c:dLbl>
            <c:dLbl>
              <c:idx val="32"/>
              <c:layout>
                <c:manualLayout>
                  <c:x val="-5.1256084525660793E-2"/>
                  <c:y val="-3.738835014337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28F-92D9-1C4AB59A1E43}"/>
                </c:ext>
              </c:extLst>
            </c:dLbl>
            <c:dLbl>
              <c:idx val="33"/>
              <c:layout>
                <c:manualLayout>
                  <c:x val="-7.8855514654862756E-3"/>
                  <c:y val="-4.807073589862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28F-92D9-1C4AB59A1E43}"/>
                </c:ext>
              </c:extLst>
            </c:dLbl>
            <c:dLbl>
              <c:idx val="75"/>
              <c:layout>
                <c:manualLayout>
                  <c:x val="-9.2970071689441977E-2"/>
                  <c:y val="-5.4342058870849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28F-92D9-1C4AB59A1E43}"/>
                </c:ext>
              </c:extLst>
            </c:dLbl>
            <c:dLbl>
              <c:idx val="77"/>
              <c:layout>
                <c:manualLayout>
                  <c:x val="-8.3673064520497623E-2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28F-92D9-1C4AB59A1E43}"/>
                </c:ext>
              </c:extLst>
            </c:dLbl>
            <c:dLbl>
              <c:idx val="79"/>
              <c:layout>
                <c:manualLayout>
                  <c:x val="0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28F-92D9-1C4AB59A1E43}"/>
                </c:ext>
              </c:extLst>
            </c:dLbl>
            <c:dLbl>
              <c:idx val="150"/>
              <c:layout>
                <c:manualLayout>
                  <c:x val="-4.5488197603597456E-3"/>
                  <c:y val="-7.06446765321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28F-92D9-1C4AB59A1E43}"/>
                </c:ext>
              </c:extLst>
            </c:dLbl>
            <c:dLbl>
              <c:idx val="193"/>
              <c:layout>
                <c:manualLayout>
                  <c:x val="-7.7329935926112925E-2"/>
                  <c:y val="-4.890785298376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28F-92D9-1C4AB59A1E43}"/>
                </c:ext>
              </c:extLst>
            </c:dLbl>
            <c:dLbl>
              <c:idx val="195"/>
              <c:layout>
                <c:manualLayout>
                  <c:x val="-8.6427575446832078E-2"/>
                  <c:y val="-6.52104706450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28F-92D9-1C4AB59A1E43}"/>
                </c:ext>
              </c:extLst>
            </c:dLbl>
            <c:dLbl>
              <c:idx val="197"/>
              <c:layout>
                <c:manualLayout>
                  <c:x val="-7.2781116165753432E-2"/>
                  <c:y val="-3.602450612909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28F-92D9-1C4AB59A1E43}"/>
                </c:ext>
              </c:extLst>
            </c:dLbl>
            <c:dLbl>
              <c:idx val="336"/>
              <c:layout>
                <c:manualLayout>
                  <c:x val="-5.4713804713804791E-2"/>
                  <c:y val="-4.36282563383354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28F-92D9-1C4AB59A1E43}"/>
                </c:ext>
              </c:extLst>
            </c:dLbl>
            <c:dLbl>
              <c:idx val="337"/>
              <c:layout>
                <c:manualLayout>
                  <c:x val="-5.4713804713804715E-2"/>
                  <c:y val="-5.998885246521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3-428F-92D9-1C4AB59A1E43}"/>
                </c:ext>
              </c:extLst>
            </c:dLbl>
            <c:dLbl>
              <c:idx val="339"/>
              <c:layout>
                <c:manualLayout>
                  <c:x val="-9.2592592592592587E-2"/>
                  <c:y val="-7.089591654979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28F-92D9-1C4AB59A1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зээл'!$B$1:$AO$2</c15:sqref>
                  </c15:fullRef>
                </c:ext>
              </c:extLst>
              <c:f>'3.2.1 Мөнгө, зээл'!$AD$1:$AO$2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зээл'!$B$8:$AQ$8</c15:sqref>
                  </c15:fullRef>
                </c:ext>
              </c:extLst>
              <c:f>'3.2.1 Мөнгө, зээл'!$AD$8:$AQ$8</c:f>
              <c:numCache>
                <c:formatCode>0.0%</c:formatCode>
                <c:ptCount val="14"/>
                <c:pt idx="0">
                  <c:v>5.0388672735718829E-2</c:v>
                </c:pt>
                <c:pt idx="1">
                  <c:v>6.735997999269859E-2</c:v>
                </c:pt>
                <c:pt idx="2">
                  <c:v>0.10971913328791798</c:v>
                </c:pt>
                <c:pt idx="3">
                  <c:v>0.17505081498023489</c:v>
                </c:pt>
                <c:pt idx="4">
                  <c:v>0.22912960011389333</c:v>
                </c:pt>
                <c:pt idx="5">
                  <c:v>0.29557301950172893</c:v>
                </c:pt>
                <c:pt idx="6">
                  <c:v>0.20210906565365674</c:v>
                </c:pt>
                <c:pt idx="7">
                  <c:v>0.13817914802333375</c:v>
                </c:pt>
                <c:pt idx="8">
                  <c:v>4.2237776989667297E-2</c:v>
                </c:pt>
                <c:pt idx="9">
                  <c:v>-1.2865462578953001E-2</c:v>
                </c:pt>
                <c:pt idx="10">
                  <c:v>7.5410210551871458E-3</c:v>
                </c:pt>
                <c:pt idx="11">
                  <c:v>6.4648482371675128E-2</c:v>
                </c:pt>
                <c:pt idx="12">
                  <c:v>0.16716153657928104</c:v>
                </c:pt>
                <c:pt idx="13">
                  <c:v>0.1003265410077256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"/>
          <c:min val="-0.2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1344"/>
        <c:crosses val="autoZero"/>
        <c:crossBetween val="between"/>
        <c:majorUnit val="0.1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AF945E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зээл'!$B$11:$AQ$11</c15:sqref>
                  </c15:fullRef>
                </c:ext>
              </c:extLst>
              <c:f>'3.2.1 Мөнгө, зээл'!$AD$11:$AQ$11</c:f>
              <c:numCache>
                <c:formatCode>0.0%</c:formatCode>
                <c:ptCount val="14"/>
                <c:pt idx="0">
                  <c:v>2.9980181284826379E-2</c:v>
                </c:pt>
                <c:pt idx="1">
                  <c:v>5.3024493965183666E-3</c:v>
                </c:pt>
                <c:pt idx="2">
                  <c:v>-3.9709060895926497E-2</c:v>
                </c:pt>
                <c:pt idx="3">
                  <c:v>-1.6493285317669026E-2</c:v>
                </c:pt>
                <c:pt idx="4">
                  <c:v>-1.5181514680494782E-2</c:v>
                </c:pt>
                <c:pt idx="5">
                  <c:v>5.5994811202424548E-3</c:v>
                </c:pt>
                <c:pt idx="6">
                  <c:v>1.7892759122645789E-3</c:v>
                </c:pt>
                <c:pt idx="7">
                  <c:v>1.4195009250043505E-2</c:v>
                </c:pt>
                <c:pt idx="8">
                  <c:v>1.967504997380079E-2</c:v>
                </c:pt>
                <c:pt idx="9">
                  <c:v>2.6250041910859372E-2</c:v>
                </c:pt>
                <c:pt idx="10">
                  <c:v>7.1034290669572425E-2</c:v>
                </c:pt>
                <c:pt idx="11">
                  <c:v>9.3391156313428522E-2</c:v>
                </c:pt>
                <c:pt idx="12">
                  <c:v>8.766610313829587E-2</c:v>
                </c:pt>
                <c:pt idx="13">
                  <c:v>1.6387856179627815E-2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E-44D1-97CD-16DB795B6C58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7367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зээл'!$B$12:$AQ$12</c15:sqref>
                  </c15:fullRef>
                </c:ext>
              </c:extLst>
              <c:f>'3.2.1 Мөнгө, зээл'!$AD$12:$AQ$12</c:f>
              <c:numCache>
                <c:formatCode>0.0%</c:formatCode>
                <c:ptCount val="14"/>
                <c:pt idx="0">
                  <c:v>-2.1692904424484707E-2</c:v>
                </c:pt>
                <c:pt idx="1">
                  <c:v>5.8228651165337948E-3</c:v>
                </c:pt>
                <c:pt idx="2">
                  <c:v>4.22185297500468E-2</c:v>
                </c:pt>
                <c:pt idx="3">
                  <c:v>0.10937083538982331</c:v>
                </c:pt>
                <c:pt idx="4">
                  <c:v>0.16890524704176271</c:v>
                </c:pt>
                <c:pt idx="5">
                  <c:v>0.18214453974717443</c:v>
                </c:pt>
                <c:pt idx="6">
                  <c:v>0.15488992484191411</c:v>
                </c:pt>
                <c:pt idx="7">
                  <c:v>6.0612966901459162E-2</c:v>
                </c:pt>
                <c:pt idx="8">
                  <c:v>-2.6169918434324587E-2</c:v>
                </c:pt>
                <c:pt idx="9">
                  <c:v>-4.8014665198123425E-2</c:v>
                </c:pt>
                <c:pt idx="10">
                  <c:v>-0.1004223554226458</c:v>
                </c:pt>
                <c:pt idx="11">
                  <c:v>-8.7277472273784809E-2</c:v>
                </c:pt>
                <c:pt idx="12">
                  <c:v>-2.3055499242863278E-2</c:v>
                </c:pt>
                <c:pt idx="13">
                  <c:v>-6.0909231458216393E-3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E-44D1-97CD-16DB795B6C58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зээл'!$B$14:$AQ$14</c15:sqref>
                  </c15:fullRef>
                </c:ext>
              </c:extLst>
              <c:f>'3.2.1 Мөнгө, зээл'!$AD$14:$AQ$14</c:f>
              <c:numCache>
                <c:formatCode>0.0%</c:formatCode>
                <c:ptCount val="14"/>
                <c:pt idx="0">
                  <c:v>4.0068810967150127E-2</c:v>
                </c:pt>
                <c:pt idx="1">
                  <c:v>7.0267507701659571E-2</c:v>
                </c:pt>
                <c:pt idx="2">
                  <c:v>0.10696278093092064</c:v>
                </c:pt>
                <c:pt idx="3">
                  <c:v>5.5583018896831468E-2</c:v>
                </c:pt>
                <c:pt idx="4">
                  <c:v>3.3432294170159367E-2</c:v>
                </c:pt>
                <c:pt idx="5">
                  <c:v>-2.9431514876228707E-3</c:v>
                </c:pt>
                <c:pt idx="6">
                  <c:v>-4.4950860435174864E-2</c:v>
                </c:pt>
                <c:pt idx="7">
                  <c:v>-3.0369490987909281E-2</c:v>
                </c:pt>
                <c:pt idx="8">
                  <c:v>-6.5489398450679871E-3</c:v>
                </c:pt>
                <c:pt idx="9">
                  <c:v>5.7776694683318612E-3</c:v>
                </c:pt>
                <c:pt idx="10">
                  <c:v>1.6599218753104699E-2</c:v>
                </c:pt>
                <c:pt idx="11">
                  <c:v>3.3623318919252139E-2</c:v>
                </c:pt>
                <c:pt idx="12">
                  <c:v>6.3161697073753811E-2</c:v>
                </c:pt>
                <c:pt idx="13">
                  <c:v>3.5591206048321999E-2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E-44D1-97CD-16DB795B6C58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зээл'!$B$13:$AQ$13</c15:sqref>
                  </c15:fullRef>
                </c:ext>
              </c:extLst>
              <c:f>'3.2.1 Мөнгө, зээл'!$AD$13:$AQ$13</c:f>
              <c:numCache>
                <c:formatCode>0.0%</c:formatCode>
                <c:ptCount val="14"/>
                <c:pt idx="0">
                  <c:v>-8.2475264725284259E-3</c:v>
                </c:pt>
                <c:pt idx="1">
                  <c:v>-2.8041649492233294E-2</c:v>
                </c:pt>
                <c:pt idx="2">
                  <c:v>-1.6666926710618753E-2</c:v>
                </c:pt>
                <c:pt idx="3">
                  <c:v>7.4212459177777131E-3</c:v>
                </c:pt>
                <c:pt idx="4">
                  <c:v>3.383435901507343E-2</c:v>
                </c:pt>
                <c:pt idx="5">
                  <c:v>0.10188037892501403</c:v>
                </c:pt>
                <c:pt idx="6">
                  <c:v>8.5677617590687247E-2</c:v>
                </c:pt>
                <c:pt idx="7">
                  <c:v>8.9899992796151726E-2</c:v>
                </c:pt>
                <c:pt idx="8">
                  <c:v>5.575919244888617E-2</c:v>
                </c:pt>
                <c:pt idx="9">
                  <c:v>7.6565680947955263E-3</c:v>
                </c:pt>
                <c:pt idx="10">
                  <c:v>2.2683687378199303E-2</c:v>
                </c:pt>
                <c:pt idx="11">
                  <c:v>2.5486610323019181E-2</c:v>
                </c:pt>
                <c:pt idx="12">
                  <c:v>3.7864203428987463E-2</c:v>
                </c:pt>
                <c:pt idx="13">
                  <c:v>5.3011754219354702E-2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8575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857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75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E-44D1-97CD-16DB795B6C58}"/>
                </c:ext>
              </c:extLst>
            </c:dLbl>
            <c:dLbl>
              <c:idx val="77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E-44D1-97CD-16DB795B6C58}"/>
                </c:ext>
              </c:extLst>
            </c:dLbl>
            <c:dLbl>
              <c:idx val="79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E-44D1-97CD-16DB795B6C58}"/>
                </c:ext>
              </c:extLst>
            </c:dLbl>
            <c:dLbl>
              <c:idx val="193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E-44D1-97CD-16DB795B6C58}"/>
                </c:ext>
              </c:extLst>
            </c:dLbl>
            <c:dLbl>
              <c:idx val="195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E-44D1-97CD-16DB795B6C58}"/>
                </c:ext>
              </c:extLst>
            </c:dLbl>
            <c:dLbl>
              <c:idx val="197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E-44D1-97CD-16DB795B6C58}"/>
                </c:ext>
              </c:extLst>
            </c:dLbl>
            <c:dLbl>
              <c:idx val="340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E-44D1-97CD-16DB795B6C58}"/>
                </c:ext>
              </c:extLst>
            </c:dLbl>
            <c:dLbl>
              <c:idx val="341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E-44D1-97CD-16DB795B6C58}"/>
                </c:ext>
              </c:extLst>
            </c:dLbl>
            <c:dLbl>
              <c:idx val="343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E-44D1-97CD-16DB795B6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зээл'!$B$16:$AQ$16</c15:sqref>
                  </c15:fullRef>
                </c:ext>
              </c:extLst>
              <c:f>'3.2.1 Мөнгө, зээл'!$AD$16:$AQ$16</c:f>
              <c:numCache>
                <c:formatCode>0.0%</c:formatCode>
                <c:ptCount val="14"/>
                <c:pt idx="0">
                  <c:v>3.8182012041311664E-2</c:v>
                </c:pt>
                <c:pt idx="1">
                  <c:v>5.5300566279041119E-2</c:v>
                </c:pt>
                <c:pt idx="2">
                  <c:v>9.7540475205528221E-2</c:v>
                </c:pt>
                <c:pt idx="3">
                  <c:v>0.16253755131985634</c:v>
                </c:pt>
                <c:pt idx="4">
                  <c:v>0.22912960011389338</c:v>
                </c:pt>
                <c:pt idx="5">
                  <c:v>0.29557301950172898</c:v>
                </c:pt>
                <c:pt idx="6">
                  <c:v>0.20210906565365683</c:v>
                </c:pt>
                <c:pt idx="7">
                  <c:v>0.13817914802333386</c:v>
                </c:pt>
                <c:pt idx="8">
                  <c:v>4.2237776989667353E-2</c:v>
                </c:pt>
                <c:pt idx="9">
                  <c:v>-1.2865462578953046E-2</c:v>
                </c:pt>
                <c:pt idx="10">
                  <c:v>7.5410210551871693E-3</c:v>
                </c:pt>
                <c:pt idx="11">
                  <c:v>6.4648482371675087E-2</c:v>
                </c:pt>
                <c:pt idx="12">
                  <c:v>0.16716153657928104</c:v>
                </c:pt>
                <c:pt idx="13">
                  <c:v>0.1003265410077256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83376838090789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зээл'!$A$30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зээл'!$Z$30:$AQ$30</c15:sqref>
                  </c15:fullRef>
                </c:ext>
              </c:extLst>
              <c:f>'3.2.1 Мөнгө, зээл'!$AD$30:$AQ$30</c:f>
              <c:numCache>
                <c:formatCode>0%</c:formatCode>
                <c:ptCount val="14"/>
                <c:pt idx="0">
                  <c:v>0.11234870191571901</c:v>
                </c:pt>
                <c:pt idx="1">
                  <c:v>9.5130463525701175E-2</c:v>
                </c:pt>
                <c:pt idx="2" formatCode="0.0%">
                  <c:v>9.0637579071920896E-2</c:v>
                </c:pt>
                <c:pt idx="3" formatCode="0.0%">
                  <c:v>9.2994415449276377E-2</c:v>
                </c:pt>
                <c:pt idx="4" formatCode="0.0%">
                  <c:v>9.2351941351835345E-2</c:v>
                </c:pt>
                <c:pt idx="5" formatCode="0.0%">
                  <c:v>9.6699975771794774E-2</c:v>
                </c:pt>
                <c:pt idx="6" formatCode="0.0%">
                  <c:v>8.3341664645898039E-2</c:v>
                </c:pt>
                <c:pt idx="7" formatCode="0.0%">
                  <c:v>7.3851950081540288E-2</c:v>
                </c:pt>
                <c:pt idx="8" formatCode="0.0%">
                  <c:v>6.5935729469690202E-2</c:v>
                </c:pt>
                <c:pt idx="9" formatCode="0.0%">
                  <c:v>5.9985126393649904E-2</c:v>
                </c:pt>
                <c:pt idx="10" formatCode="0.0%">
                  <c:v>6.4047541046859793E-2</c:v>
                </c:pt>
                <c:pt idx="11" formatCode="0.0%">
                  <c:v>5.8299750365078534E-2</c:v>
                </c:pt>
                <c:pt idx="12" formatCode="0.0%">
                  <c:v>6.6000000000000003E-2</c:v>
                </c:pt>
                <c:pt idx="13" formatCode="0.0%">
                  <c:v>6.4000000000000001E-2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1-4F50-813E-515F3DD75A6A}"/>
            </c:ext>
          </c:extLst>
        </c:ser>
        <c:ser>
          <c:idx val="13"/>
          <c:order val="1"/>
          <c:tx>
            <c:strRef>
              <c:f>'3.2.1 Мөнгө, зээл'!$A$31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зээл'!$Z$31:$AQ$31</c15:sqref>
                  </c15:fullRef>
                </c:ext>
              </c:extLst>
              <c:f>'3.2.1 Мөнгө, зээл'!$AD$31:$AQ$31</c:f>
              <c:numCache>
                <c:formatCode>0%</c:formatCode>
                <c:ptCount val="14"/>
                <c:pt idx="0">
                  <c:v>0.32061953086327211</c:v>
                </c:pt>
                <c:pt idx="1">
                  <c:v>0.32732680000983677</c:v>
                </c:pt>
                <c:pt idx="2">
                  <c:v>0.3337368721278669</c:v>
                </c:pt>
                <c:pt idx="3" formatCode="0.0%">
                  <c:v>0.28352610744224244</c:v>
                </c:pt>
                <c:pt idx="4" formatCode="0.0%">
                  <c:v>0.27288484649311168</c:v>
                </c:pt>
                <c:pt idx="5" formatCode="0.0%">
                  <c:v>0.25367203223130463</c:v>
                </c:pt>
                <c:pt idx="6" formatCode="0.0%">
                  <c:v>0.23949400099633875</c:v>
                </c:pt>
                <c:pt idx="7" formatCode="0.0%">
                  <c:v>0.23352335455977419</c:v>
                </c:pt>
                <c:pt idx="8" formatCode="0.0%">
                  <c:v>0.2737316054758101</c:v>
                </c:pt>
                <c:pt idx="9" formatCode="0.0%">
                  <c:v>0.28616053033391559</c:v>
                </c:pt>
                <c:pt idx="10" formatCode="0.0%">
                  <c:v>0.32237316561750606</c:v>
                </c:pt>
                <c:pt idx="11" formatCode="0.0%">
                  <c:v>0.3393570704818486</c:v>
                </c:pt>
                <c:pt idx="12" formatCode="0.0%">
                  <c:v>0.36299999999999999</c:v>
                </c:pt>
                <c:pt idx="13" formatCode="0.0%">
                  <c:v>0.315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1-4F50-813E-515F3DD75A6A}"/>
            </c:ext>
          </c:extLst>
        </c:ser>
        <c:ser>
          <c:idx val="0"/>
          <c:order val="2"/>
          <c:tx>
            <c:strRef>
              <c:f>'3.2.1 Мөнгө, зээл'!$A$32</c:f>
              <c:strCache>
                <c:ptCount val="1"/>
                <c:pt idx="0">
                  <c:v>Эх үүсвэрийн долларжилт, ханшийн нөлөөг засварласан</c:v>
                </c:pt>
              </c:strCache>
            </c:strRef>
          </c:tx>
          <c:spPr>
            <a:ln w="285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зээл'!$Z$32:$AQ$32</c15:sqref>
                  </c15:fullRef>
                </c:ext>
              </c:extLst>
              <c:f>'3.2.1 Мөнгө, зээл'!$AD$32:$AQ$32</c:f>
              <c:numCache>
                <c:formatCode>0%</c:formatCode>
                <c:ptCount val="14"/>
                <c:pt idx="0">
                  <c:v>0.31138535165870379</c:v>
                </c:pt>
                <c:pt idx="1">
                  <c:v>0.31451220018403009</c:v>
                </c:pt>
                <c:pt idx="2">
                  <c:v>0.31776144295705111</c:v>
                </c:pt>
                <c:pt idx="3" formatCode="0.0%">
                  <c:v>0.26966684038939026</c:v>
                </c:pt>
                <c:pt idx="4" formatCode="0.0%">
                  <c:v>0.258973036340716</c:v>
                </c:pt>
                <c:pt idx="5" formatCode="0.0%">
                  <c:v>0.24073200283290813</c:v>
                </c:pt>
                <c:pt idx="6" formatCode="0.0%">
                  <c:v>0.22695426147980466</c:v>
                </c:pt>
                <c:pt idx="7" formatCode="0.0%">
                  <c:v>0.22079507885991645</c:v>
                </c:pt>
                <c:pt idx="8" formatCode="0.0%">
                  <c:v>0.25603603224642779</c:v>
                </c:pt>
                <c:pt idx="9" formatCode="0.0%">
                  <c:v>0.25372167832313264</c:v>
                </c:pt>
                <c:pt idx="10" formatCode="0.0%">
                  <c:v>0.27902831317703425</c:v>
                </c:pt>
                <c:pt idx="11" formatCode="0.0%">
                  <c:v>0.28322309779131094</c:v>
                </c:pt>
                <c:pt idx="12" formatCode="0.0%">
                  <c:v>0.30010921179102806</c:v>
                </c:pt>
                <c:pt idx="13" formatCode="0.0%">
                  <c:v>0.26000597719379581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11-4F50-813E-515F3DD7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0817416808144942"/>
          <c:h val="0.87888060396410672"/>
        </c:manualLayout>
      </c:layout>
      <c:barChart>
        <c:barDir val="col"/>
        <c:grouping val="stacked"/>
        <c:varyColors val="0"/>
        <c:ser>
          <c:idx val="0"/>
          <c:order val="2"/>
          <c:tx>
            <c:strRef>
              <c:f>'3.2.1 Мөнгө, зээл'!$A$27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зээл'!$V$27:$AQ$27</c15:sqref>
                  </c15:fullRef>
                </c:ext>
              </c:extLst>
              <c:f>'3.2.1 Мөнгө, зээл'!$AD$27:$AQ$27</c:f>
              <c:numCache>
                <c:formatCode>0.0%</c:formatCode>
                <c:ptCount val="14"/>
                <c:pt idx="0">
                  <c:v>6.7044674848875524E-4</c:v>
                </c:pt>
                <c:pt idx="1">
                  <c:v>5.9202180312986309E-3</c:v>
                </c:pt>
                <c:pt idx="2">
                  <c:v>1.29290111553447E-3</c:v>
                </c:pt>
                <c:pt idx="3">
                  <c:v>7.1611288020882067E-3</c:v>
                </c:pt>
                <c:pt idx="4">
                  <c:v>1.7255939015476549E-2</c:v>
                </c:pt>
                <c:pt idx="5">
                  <c:v>1.5916599977743438E-2</c:v>
                </c:pt>
                <c:pt idx="6">
                  <c:v>2.5431703160087547E-2</c:v>
                </c:pt>
                <c:pt idx="7">
                  <c:v>2.6657343485016263E-2</c:v>
                </c:pt>
                <c:pt idx="8">
                  <c:v>2.4985722019000664E-2</c:v>
                </c:pt>
                <c:pt idx="9">
                  <c:v>2.4309653894061659E-2</c:v>
                </c:pt>
                <c:pt idx="10">
                  <c:v>1.7415887390788976E-2</c:v>
                </c:pt>
                <c:pt idx="11">
                  <c:v>1.1802386703358092E-2</c:v>
                </c:pt>
                <c:pt idx="12">
                  <c:v>3.0678430595682225E-3</c:v>
                </c:pt>
                <c:pt idx="13">
                  <c:v>-1.6429175586684178E-4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86E-BE49-56DD408BD5B5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зээл'!$V$23:$AQ$23</c15:sqref>
                  </c15:fullRef>
                </c:ext>
              </c:extLst>
              <c:f>'3.2.1 Мөнгө, зээл'!$AD$23:$AQ$23</c:f>
              <c:numCache>
                <c:formatCode>0.0%</c:formatCode>
                <c:ptCount val="14"/>
                <c:pt idx="0">
                  <c:v>9.9671908974227879E-3</c:v>
                </c:pt>
                <c:pt idx="1">
                  <c:v>-2.0864654275083478E-3</c:v>
                </c:pt>
                <c:pt idx="2">
                  <c:v>1.0446584431992091E-2</c:v>
                </c:pt>
                <c:pt idx="3">
                  <c:v>1.3424092591840629E-2</c:v>
                </c:pt>
                <c:pt idx="4">
                  <c:v>1.6418595820394646E-2</c:v>
                </c:pt>
                <c:pt idx="5">
                  <c:v>1.6123593408739482E-2</c:v>
                </c:pt>
                <c:pt idx="6">
                  <c:v>2.2762231760731787E-2</c:v>
                </c:pt>
                <c:pt idx="7">
                  <c:v>5.4195093760623534E-3</c:v>
                </c:pt>
                <c:pt idx="8">
                  <c:v>2.7908665673055614E-3</c:v>
                </c:pt>
                <c:pt idx="9">
                  <c:v>-2.1094623216003825E-3</c:v>
                </c:pt>
                <c:pt idx="10">
                  <c:v>-1.7147130096670554E-2</c:v>
                </c:pt>
                <c:pt idx="11">
                  <c:v>-3.2800998046197231E-2</c:v>
                </c:pt>
                <c:pt idx="12">
                  <c:v>-2.3115179831484412E-2</c:v>
                </c:pt>
                <c:pt idx="13">
                  <c:v>-2.1261077778027212E-2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D-4D80-B79A-39B93A43DB33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зээл'!$V$25:$AQ$25</c15:sqref>
                  </c15:fullRef>
                </c:ext>
              </c:extLst>
              <c:f>'3.2.1 Мөнгө, зээл'!$AD$25:$AQ$25</c:f>
              <c:numCache>
                <c:formatCode>0.0%</c:formatCode>
                <c:ptCount val="14"/>
                <c:pt idx="0">
                  <c:v>6.6133225864726383E-3</c:v>
                </c:pt>
                <c:pt idx="1">
                  <c:v>4.7786506507976672E-3</c:v>
                </c:pt>
                <c:pt idx="2">
                  <c:v>-4.4827241223114106E-3</c:v>
                </c:pt>
                <c:pt idx="3">
                  <c:v>-6.3530171981027337E-3</c:v>
                </c:pt>
                <c:pt idx="4">
                  <c:v>-7.5010138714238887E-3</c:v>
                </c:pt>
                <c:pt idx="5">
                  <c:v>-2.6189119230060278E-3</c:v>
                </c:pt>
                <c:pt idx="6">
                  <c:v>7.3308418007154022E-3</c:v>
                </c:pt>
                <c:pt idx="7">
                  <c:v>7.5555995722873795E-3</c:v>
                </c:pt>
                <c:pt idx="8">
                  <c:v>1.7312391724952858E-2</c:v>
                </c:pt>
                <c:pt idx="9">
                  <c:v>1.2830835599911408E-2</c:v>
                </c:pt>
                <c:pt idx="10">
                  <c:v>6.8785655325520568E-3</c:v>
                </c:pt>
                <c:pt idx="11">
                  <c:v>6.8712390752272198E-3</c:v>
                </c:pt>
                <c:pt idx="12">
                  <c:v>5.6999372862105734E-4</c:v>
                </c:pt>
                <c:pt idx="13">
                  <c:v>3.6868819817912902E-4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D-4D80-B79A-39B93A43DB33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зээл'!$V$26:$AQ$26</c15:sqref>
                  </c15:fullRef>
                </c:ext>
              </c:extLst>
              <c:f>'3.2.1 Мөнгө, зээл'!$AD$26:$AQ$26</c:f>
              <c:numCache>
                <c:formatCode>0.0%</c:formatCode>
                <c:ptCount val="14"/>
                <c:pt idx="0">
                  <c:v>1.8679288896788052E-2</c:v>
                </c:pt>
                <c:pt idx="1">
                  <c:v>2.1219937913611502E-3</c:v>
                </c:pt>
                <c:pt idx="2">
                  <c:v>-5.1513644258861261E-3</c:v>
                </c:pt>
                <c:pt idx="3">
                  <c:v>-8.0871312274989338E-3</c:v>
                </c:pt>
                <c:pt idx="4">
                  <c:v>2.2253095996471943E-3</c:v>
                </c:pt>
                <c:pt idx="5">
                  <c:v>4.1371317086968104E-2</c:v>
                </c:pt>
                <c:pt idx="6">
                  <c:v>5.1556722766584996E-2</c:v>
                </c:pt>
                <c:pt idx="7">
                  <c:v>8.0565688823369022E-2</c:v>
                </c:pt>
                <c:pt idx="8">
                  <c:v>8.8855482827449442E-2</c:v>
                </c:pt>
                <c:pt idx="9">
                  <c:v>6.9080287161508769E-2</c:v>
                </c:pt>
                <c:pt idx="10">
                  <c:v>5.4549195107212206E-2</c:v>
                </c:pt>
                <c:pt idx="11">
                  <c:v>3.0550469928023988E-2</c:v>
                </c:pt>
                <c:pt idx="12">
                  <c:v>1.701298139388556E-2</c:v>
                </c:pt>
                <c:pt idx="13">
                  <c:v>9.6279029721258701E-3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D-4D80-B79A-39B93A43DB33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зээл'!$V$24:$AQ$24</c15:sqref>
                  </c15:fullRef>
                </c:ext>
              </c:extLst>
              <c:f>'3.2.1 Мөнгө, зээл'!$AD$24:$AQ$24</c:f>
              <c:numCache>
                <c:formatCode>0.0%</c:formatCode>
                <c:ptCount val="14"/>
                <c:pt idx="0">
                  <c:v>2.0310444274925161E-4</c:v>
                </c:pt>
                <c:pt idx="1">
                  <c:v>-2.4478495615356819E-3</c:v>
                </c:pt>
                <c:pt idx="2">
                  <c:v>-1.9357838192974395E-3</c:v>
                </c:pt>
                <c:pt idx="3">
                  <c:v>-2.2451171436186084E-3</c:v>
                </c:pt>
                <c:pt idx="4">
                  <c:v>-2.5441125342842443E-3</c:v>
                </c:pt>
                <c:pt idx="5">
                  <c:v>1.7091861010135986E-2</c:v>
                </c:pt>
                <c:pt idx="6">
                  <c:v>1.1301475373063096E-2</c:v>
                </c:pt>
                <c:pt idx="7">
                  <c:v>1.6222140432681137E-2</c:v>
                </c:pt>
                <c:pt idx="8">
                  <c:v>1.0800696963519778E-2</c:v>
                </c:pt>
                <c:pt idx="9">
                  <c:v>3.4115881472466195E-3</c:v>
                </c:pt>
                <c:pt idx="10">
                  <c:v>1.0221730191439439E-2</c:v>
                </c:pt>
                <c:pt idx="11">
                  <c:v>-6.67587067619112E-3</c:v>
                </c:pt>
                <c:pt idx="12">
                  <c:v>7.4435103892770372E-3</c:v>
                </c:pt>
                <c:pt idx="13">
                  <c:v>5.7052160797203847E-3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7D-4D80-B79A-39B93A43DB33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D4D9E4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зээл'!$V$21:$AQ$21</c15:sqref>
                  </c15:fullRef>
                </c:ext>
              </c:extLst>
              <c:f>'3.2.1 Мөнгө, зээл'!$AD$21:$AQ$21</c:f>
              <c:numCache>
                <c:formatCode>0.0%</c:formatCode>
                <c:ptCount val="14"/>
                <c:pt idx="0">
                  <c:v>-2.5305484092749621E-4</c:v>
                </c:pt>
                <c:pt idx="1">
                  <c:v>-1.3163516612777431E-4</c:v>
                </c:pt>
                <c:pt idx="2">
                  <c:v>9.009819569698688E-3</c:v>
                </c:pt>
                <c:pt idx="3">
                  <c:v>1.2995234163059498E-2</c:v>
                </c:pt>
                <c:pt idx="4">
                  <c:v>2.2392317494956075E-2</c:v>
                </c:pt>
                <c:pt idx="5">
                  <c:v>2.9252064900020566E-2</c:v>
                </c:pt>
                <c:pt idx="6">
                  <c:v>4.637320302797885E-2</c:v>
                </c:pt>
                <c:pt idx="7">
                  <c:v>3.9602029658826976E-2</c:v>
                </c:pt>
                <c:pt idx="8">
                  <c:v>4.8019477730625371E-2</c:v>
                </c:pt>
                <c:pt idx="9">
                  <c:v>4.3395359437560808E-2</c:v>
                </c:pt>
                <c:pt idx="10">
                  <c:v>1.0954484831351363E-2</c:v>
                </c:pt>
                <c:pt idx="11">
                  <c:v>1.9425357148206999E-2</c:v>
                </c:pt>
                <c:pt idx="12">
                  <c:v>-3.7611371711294807E-3</c:v>
                </c:pt>
                <c:pt idx="13">
                  <c:v>-2.238692013770967E-3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D-4D80-B79A-39B93A43DB33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зээл'!$V$20:$AQ$20</c15:sqref>
                  </c15:fullRef>
                </c:ext>
              </c:extLst>
              <c:f>'3.2.1 Мөнгө, зээл'!$AD$20:$AQ$20</c:f>
              <c:numCache>
                <c:formatCode>0.0%</c:formatCode>
                <c:ptCount val="14"/>
                <c:pt idx="0">
                  <c:v>-5.542886591795481E-2</c:v>
                </c:pt>
                <c:pt idx="1">
                  <c:v>-5.5843426783680178E-2</c:v>
                </c:pt>
                <c:pt idx="2">
                  <c:v>-5.4332529195890954E-2</c:v>
                </c:pt>
                <c:pt idx="3">
                  <c:v>-6.697329635028805E-2</c:v>
                </c:pt>
                <c:pt idx="4">
                  <c:v>-2.0079449836592825E-2</c:v>
                </c:pt>
                <c:pt idx="5">
                  <c:v>-1.4466777590436873E-2</c:v>
                </c:pt>
                <c:pt idx="6">
                  <c:v>3.0773734888052385E-4</c:v>
                </c:pt>
                <c:pt idx="7">
                  <c:v>3.7261065169216484E-2</c:v>
                </c:pt>
                <c:pt idx="8">
                  <c:v>5.944152321926327E-2</c:v>
                </c:pt>
                <c:pt idx="9">
                  <c:v>7.4982072007293149E-2</c:v>
                </c:pt>
                <c:pt idx="10">
                  <c:v>5.3949369239926853E-2</c:v>
                </c:pt>
                <c:pt idx="11">
                  <c:v>3.570844107753704E-2</c:v>
                </c:pt>
                <c:pt idx="12">
                  <c:v>5.0927539525922959E-2</c:v>
                </c:pt>
                <c:pt idx="13">
                  <c:v>4.9914676320054266E-2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D80-B79A-39B93A43DB33}"/>
                </c:ext>
              </c:extLst>
            </c:dLbl>
            <c:dLbl>
              <c:idx val="37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D80-B79A-39B93A43DB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зээл'!$V$19:$AQ$19</c15:sqref>
                  </c15:fullRef>
                </c:ext>
              </c:extLst>
              <c:f>'3.2.1 Мөнгө, зээл'!$AD$19:$AQ$19</c:f>
              <c:numCache>
                <c:formatCode>0.0%</c:formatCode>
                <c:ptCount val="14"/>
                <c:pt idx="0">
                  <c:v>-1.9548567186960873E-2</c:v>
                </c:pt>
                <c:pt idx="1">
                  <c:v>-4.7688514465394641E-2</c:v>
                </c:pt>
                <c:pt idx="2">
                  <c:v>-4.5153096446160682E-2</c:v>
                </c:pt>
                <c:pt idx="3">
                  <c:v>-5.0078106362519942E-2</c:v>
                </c:pt>
                <c:pt idx="4">
                  <c:v>2.8167585688173534E-2</c:v>
                </c:pt>
                <c:pt idx="5">
                  <c:v>0.10266974687016481</c:v>
                </c:pt>
                <c:pt idx="6">
                  <c:v>0.16506391523804229</c:v>
                </c:pt>
                <c:pt idx="7">
                  <c:v>0.21328337651745963</c:v>
                </c:pt>
                <c:pt idx="8">
                  <c:v>0.25220616105211702</c:v>
                </c:pt>
                <c:pt idx="9">
                  <c:v>0.22590033392598202</c:v>
                </c:pt>
                <c:pt idx="10">
                  <c:v>0.13682210219660035</c:v>
                </c:pt>
                <c:pt idx="11">
                  <c:v>6.4881025209965013E-2</c:v>
                </c:pt>
                <c:pt idx="12">
                  <c:v>5.214555109466084E-2</c:v>
                </c:pt>
                <c:pt idx="13">
                  <c:v>4.1952422022414566E-2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57D-4D80-B79A-39B93A43DB33}"/>
            </c:ext>
          </c:extLst>
        </c:ser>
        <c:ser>
          <c:idx val="2"/>
          <c:order val="1"/>
          <c:tx>
            <c:strRef>
              <c:f>'3.2.1 Мөнгө, зээл'!$A$22</c:f>
              <c:strCache>
                <c:ptCount val="1"/>
                <c:pt idx="0">
                  <c:v>Бизнесийн зээлийн өсөлтөд үзүүлэх нөлөө</c:v>
                </c:pt>
              </c:strCache>
            </c:strRef>
          </c:tx>
          <c:spPr>
            <a:ln>
              <a:solidFill>
                <a:srgbClr val="C00000"/>
              </a:solidFill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зээл'!$V$1:$AQ$2</c15:sqref>
                  </c15:fullRef>
                </c:ext>
              </c:extLst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зээл'!$V$22:$AQ$22</c15:sqref>
                  </c15:fullRef>
                </c:ext>
              </c:extLst>
              <c:f>'3.2.1 Мөнгө, зээл'!$AD$22:$AQ$22</c:f>
              <c:numCache>
                <c:formatCode>0.0%</c:formatCode>
                <c:ptCount val="14"/>
                <c:pt idx="0">
                  <c:v>3.6133353571921489E-2</c:v>
                </c:pt>
                <c:pt idx="1">
                  <c:v>8.2865474844134191E-3</c:v>
                </c:pt>
                <c:pt idx="2">
                  <c:v>1.6961318003158658E-4</c:v>
                </c:pt>
                <c:pt idx="3">
                  <c:v>3.8999558247085593E-3</c:v>
                </c:pt>
                <c:pt idx="4">
                  <c:v>2.5854718029810257E-2</c:v>
                </c:pt>
                <c:pt idx="5">
                  <c:v>8.7884459560580983E-2</c:v>
                </c:pt>
                <c:pt idx="6">
                  <c:v>0.11838297486118284</c:v>
                </c:pt>
                <c:pt idx="7">
                  <c:v>0.13642028168941617</c:v>
                </c:pt>
                <c:pt idx="8">
                  <c:v>0.14474516010222832</c:v>
                </c:pt>
                <c:pt idx="9">
                  <c:v>0.10752290248112809</c:v>
                </c:pt>
                <c:pt idx="10">
                  <c:v>7.1918248125322132E-2</c:v>
                </c:pt>
                <c:pt idx="11">
                  <c:v>9.7472269842209507E-3</c:v>
                </c:pt>
                <c:pt idx="12">
                  <c:v>4.9791487398674634E-3</c:v>
                </c:pt>
                <c:pt idx="13">
                  <c:v>-5.7235622838686696E-3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2000000000000006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69166342948175485"/>
          <c:y val="3.0692904311961913E-3"/>
          <c:w val="0.30833654063406618"/>
          <c:h val="0.99693070956880381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зээл'!$A$57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497B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зээл'!$AD$57:$AQ$57</c:f>
              <c:numCache>
                <c:formatCode>0.0%</c:formatCode>
                <c:ptCount val="14"/>
                <c:pt idx="0">
                  <c:v>-4.0636447090049932E-2</c:v>
                </c:pt>
                <c:pt idx="1">
                  <c:v>-2.2150071267613529E-2</c:v>
                </c:pt>
                <c:pt idx="2">
                  <c:v>-5.1192556449660923E-3</c:v>
                </c:pt>
                <c:pt idx="3">
                  <c:v>2.1725831269557475E-2</c:v>
                </c:pt>
                <c:pt idx="4">
                  <c:v>1.1439493560331662E-2</c:v>
                </c:pt>
                <c:pt idx="5">
                  <c:v>-1.7816885673934666E-2</c:v>
                </c:pt>
                <c:pt idx="6">
                  <c:v>-1.6027628857902713E-2</c:v>
                </c:pt>
                <c:pt idx="7">
                  <c:v>3.6349298102825743E-2</c:v>
                </c:pt>
                <c:pt idx="8">
                  <c:v>7.4408448302177493E-2</c:v>
                </c:pt>
                <c:pt idx="9">
                  <c:v>8.9514508650280794E-2</c:v>
                </c:pt>
                <c:pt idx="10">
                  <c:v>6.6554067497166081E-2</c:v>
                </c:pt>
                <c:pt idx="11">
                  <c:v>-6.072301619000426E-2</c:v>
                </c:pt>
                <c:pt idx="12">
                  <c:v>-6.0702419301701532E-2</c:v>
                </c:pt>
                <c:pt idx="13">
                  <c:v>-6.1575001586361026E-2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E-46F5-B470-B21F1A3AEBAD}"/>
            </c:ext>
          </c:extLst>
        </c:ser>
        <c:ser>
          <c:idx val="5"/>
          <c:order val="3"/>
          <c:tx>
            <c:strRef>
              <c:f>'3.2.1 Мөнгө, зээл'!$A$58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зээл'!$AD$58:$AQ$58</c:f>
              <c:numCache>
                <c:formatCode>0.0%</c:formatCode>
                <c:ptCount val="14"/>
                <c:pt idx="0">
                  <c:v>1.9517993624237118E-2</c:v>
                </c:pt>
                <c:pt idx="1">
                  <c:v>-1.7045828444790238E-2</c:v>
                </c:pt>
                <c:pt idx="2">
                  <c:v>-1.8893323902579771E-2</c:v>
                </c:pt>
                <c:pt idx="3">
                  <c:v>-4.7481445177864666E-3</c:v>
                </c:pt>
                <c:pt idx="4">
                  <c:v>-8.4656436232899597E-3</c:v>
                </c:pt>
                <c:pt idx="5">
                  <c:v>8.2000064896825525E-3</c:v>
                </c:pt>
                <c:pt idx="6">
                  <c:v>1.3566220400621797E-2</c:v>
                </c:pt>
                <c:pt idx="7">
                  <c:v>-5.2476219923839025E-3</c:v>
                </c:pt>
                <c:pt idx="8">
                  <c:v>-3.1658805309678654E-3</c:v>
                </c:pt>
                <c:pt idx="9">
                  <c:v>-3.1611009123342776E-3</c:v>
                </c:pt>
                <c:pt idx="10">
                  <c:v>1.4842377165687226E-2</c:v>
                </c:pt>
                <c:pt idx="11">
                  <c:v>-2.6071862029022272E-2</c:v>
                </c:pt>
                <c:pt idx="12">
                  <c:v>-7.5091645562083047E-3</c:v>
                </c:pt>
                <c:pt idx="13">
                  <c:v>-9.7204423986352231E-3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E-46F5-B470-B21F1A3AEBAD}"/>
            </c:ext>
          </c:extLst>
        </c:ser>
        <c:ser>
          <c:idx val="6"/>
          <c:order val="4"/>
          <c:tx>
            <c:strRef>
              <c:f>'3.2.1 Мөнгө, зээл'!$A$59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зээл'!$AD$59:$AQ$59</c:f>
              <c:numCache>
                <c:formatCode>0.0%</c:formatCode>
                <c:ptCount val="14"/>
                <c:pt idx="0">
                  <c:v>-4.2058786837601024E-2</c:v>
                </c:pt>
                <c:pt idx="1">
                  <c:v>9.3854663871960932E-3</c:v>
                </c:pt>
                <c:pt idx="2">
                  <c:v>1.2454848064635864E-2</c:v>
                </c:pt>
                <c:pt idx="3">
                  <c:v>2.1793280535375117E-2</c:v>
                </c:pt>
                <c:pt idx="4">
                  <c:v>3.301009435798221E-2</c:v>
                </c:pt>
                <c:pt idx="5">
                  <c:v>2.4375148054768987E-2</c:v>
                </c:pt>
                <c:pt idx="6">
                  <c:v>1.656147142460046E-2</c:v>
                </c:pt>
                <c:pt idx="7">
                  <c:v>1.0241838613154667E-2</c:v>
                </c:pt>
                <c:pt idx="8">
                  <c:v>8.8727249683614468E-3</c:v>
                </c:pt>
                <c:pt idx="9">
                  <c:v>4.1482762209520815E-3</c:v>
                </c:pt>
                <c:pt idx="10">
                  <c:v>4.6572273895532791E-2</c:v>
                </c:pt>
                <c:pt idx="11">
                  <c:v>4.2670809540539596E-2</c:v>
                </c:pt>
                <c:pt idx="12">
                  <c:v>4.0151713828590646E-2</c:v>
                </c:pt>
                <c:pt idx="13">
                  <c:v>5.9278696667066574E-2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E-46F5-B470-B21F1A3AEBAD}"/>
            </c:ext>
          </c:extLst>
        </c:ser>
        <c:ser>
          <c:idx val="7"/>
          <c:order val="5"/>
          <c:tx>
            <c:strRef>
              <c:f>'3.2.1 Мөнгө, зээл'!$A$60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зээл'!$AD$60:$AQ$60</c:f>
              <c:numCache>
                <c:formatCode>0.0%</c:formatCode>
                <c:ptCount val="14"/>
                <c:pt idx="0">
                  <c:v>1.6681977167152791E-4</c:v>
                </c:pt>
                <c:pt idx="1">
                  <c:v>-8.832978068811231E-3</c:v>
                </c:pt>
                <c:pt idx="2">
                  <c:v>-9.0948159668235422E-3</c:v>
                </c:pt>
                <c:pt idx="3">
                  <c:v>6.848779414926294E-3</c:v>
                </c:pt>
                <c:pt idx="4">
                  <c:v>6.3486887030519282E-3</c:v>
                </c:pt>
                <c:pt idx="5">
                  <c:v>3.0588999264824467E-3</c:v>
                </c:pt>
                <c:pt idx="6">
                  <c:v>-7.8069769326365671E-3</c:v>
                </c:pt>
                <c:pt idx="7">
                  <c:v>-1.2396227602997502E-2</c:v>
                </c:pt>
                <c:pt idx="8">
                  <c:v>-1.1817299434545474E-2</c:v>
                </c:pt>
                <c:pt idx="9">
                  <c:v>-3.3090070446497792E-3</c:v>
                </c:pt>
                <c:pt idx="10">
                  <c:v>7.4424147482021349E-2</c:v>
                </c:pt>
                <c:pt idx="11">
                  <c:v>4.9571966685787699E-2</c:v>
                </c:pt>
                <c:pt idx="12">
                  <c:v>8.7215718429107664E-2</c:v>
                </c:pt>
                <c:pt idx="13">
                  <c:v>9.5424131329972073E-2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E-46F5-B470-B21F1A3AEBAD}"/>
            </c:ext>
          </c:extLst>
        </c:ser>
        <c:ser>
          <c:idx val="10"/>
          <c:order val="6"/>
          <c:tx>
            <c:strRef>
              <c:f>'3.2.1 Мөнгө, зээл'!$A$61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D4D9E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зээл'!$AD$61:$AQ$61</c:f>
              <c:numCache>
                <c:formatCode>0.0%</c:formatCode>
                <c:ptCount val="14"/>
                <c:pt idx="0">
                  <c:v>6.162421762089699E-3</c:v>
                </c:pt>
                <c:pt idx="1">
                  <c:v>-2.4672977840709542E-3</c:v>
                </c:pt>
                <c:pt idx="2">
                  <c:v>1.8859246384704164E-2</c:v>
                </c:pt>
                <c:pt idx="3">
                  <c:v>2.6130810993865099E-2</c:v>
                </c:pt>
                <c:pt idx="4">
                  <c:v>2.6850909982863557E-2</c:v>
                </c:pt>
                <c:pt idx="5">
                  <c:v>2.4030370899607613E-2</c:v>
                </c:pt>
                <c:pt idx="6">
                  <c:v>-4.7161275940413618E-3</c:v>
                </c:pt>
                <c:pt idx="7">
                  <c:v>-1.7399401936295879E-2</c:v>
                </c:pt>
                <c:pt idx="8">
                  <c:v>-2.8082952308564373E-2</c:v>
                </c:pt>
                <c:pt idx="9">
                  <c:v>-2.5195596850001202E-2</c:v>
                </c:pt>
                <c:pt idx="10">
                  <c:v>-1.934871696618615E-2</c:v>
                </c:pt>
                <c:pt idx="11">
                  <c:v>-2.1114985479725318E-2</c:v>
                </c:pt>
                <c:pt idx="12">
                  <c:v>-1.4185961562413089E-2</c:v>
                </c:pt>
                <c:pt idx="13">
                  <c:v>-1.0821101760392625E-2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3E-46F5-B470-B21F1A3AEBAD}"/>
            </c:ext>
          </c:extLst>
        </c:ser>
        <c:ser>
          <c:idx val="11"/>
          <c:order val="7"/>
          <c:tx>
            <c:strRef>
              <c:f>'3.2.1 Мөнгө, зээл'!$A$62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зээл'!$AD$62:$AQ$62</c:f>
              <c:numCache>
                <c:formatCode>0.0%</c:formatCode>
                <c:ptCount val="14"/>
                <c:pt idx="0">
                  <c:v>2.9399351676610248E-2</c:v>
                </c:pt>
                <c:pt idx="1">
                  <c:v>3.7474296107484178E-2</c:v>
                </c:pt>
                <c:pt idx="2">
                  <c:v>4.3854808515854833E-2</c:v>
                </c:pt>
                <c:pt idx="3">
                  <c:v>4.4966245951090188E-2</c:v>
                </c:pt>
                <c:pt idx="4">
                  <c:v>4.5208767976119398E-2</c:v>
                </c:pt>
                <c:pt idx="5">
                  <c:v>2.3973153298174388E-2</c:v>
                </c:pt>
                <c:pt idx="6">
                  <c:v>1.4722837562170653E-2</c:v>
                </c:pt>
                <c:pt idx="7">
                  <c:v>1.1762939124628285E-2</c:v>
                </c:pt>
                <c:pt idx="8">
                  <c:v>3.7912203022484915E-3</c:v>
                </c:pt>
                <c:pt idx="9">
                  <c:v>-7.7261673250519384E-3</c:v>
                </c:pt>
                <c:pt idx="10">
                  <c:v>-6.7104028973267848E-3</c:v>
                </c:pt>
                <c:pt idx="11">
                  <c:v>-1.485491789857213E-2</c:v>
                </c:pt>
                <c:pt idx="12">
                  <c:v>-1.1511032965291833E-2</c:v>
                </c:pt>
                <c:pt idx="13">
                  <c:v>-1.0315862912370636E-2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4-4821-8A21-0E5DE4E7939C}"/>
            </c:ext>
          </c:extLst>
        </c:ser>
        <c:ser>
          <c:idx val="1"/>
          <c:order val="8"/>
          <c:tx>
            <c:strRef>
              <c:f>'3.2.1 Мөнгө, зээл'!$A$63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зээл'!$AD$63:$AQ$63</c:f>
              <c:numCache>
                <c:formatCode>0.0%</c:formatCode>
                <c:ptCount val="14"/>
                <c:pt idx="0">
                  <c:v>9.9691292045622007E-3</c:v>
                </c:pt>
                <c:pt idx="1">
                  <c:v>5.5645387602587257E-3</c:v>
                </c:pt>
                <c:pt idx="2">
                  <c:v>-4.3296400434670854E-2</c:v>
                </c:pt>
                <c:pt idx="3">
                  <c:v>-1.5930992208236044E-2</c:v>
                </c:pt>
                <c:pt idx="4">
                  <c:v>-1.2248984871893437E-2</c:v>
                </c:pt>
                <c:pt idx="5">
                  <c:v>-4.6154185013953478E-2</c:v>
                </c:pt>
                <c:pt idx="6">
                  <c:v>-9.4073464177267876E-3</c:v>
                </c:pt>
                <c:pt idx="7">
                  <c:v>1.2053545652434071E-2</c:v>
                </c:pt>
                <c:pt idx="8">
                  <c:v>7.5238968179074037E-3</c:v>
                </c:pt>
                <c:pt idx="9">
                  <c:v>2.0450527642242637E-2</c:v>
                </c:pt>
                <c:pt idx="10">
                  <c:v>0.1169575486639973</c:v>
                </c:pt>
                <c:pt idx="11">
                  <c:v>4.3977673535969958E-3</c:v>
                </c:pt>
                <c:pt idx="12">
                  <c:v>1.4441042756166589E-2</c:v>
                </c:pt>
                <c:pt idx="13">
                  <c:v>9.7792108526472132E-3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6-45FB-BA55-359E3043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2742896"/>
        <c:axId val="192755952"/>
      </c:barChart>
      <c:lineChart>
        <c:grouping val="standard"/>
        <c:varyColors val="0"/>
        <c:ser>
          <c:idx val="0"/>
          <c:order val="0"/>
          <c:tx>
            <c:strRef>
              <c:f>'3.2.1 Мөнгө, зээл'!$A$55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зээл'!$AD$55:$AQ$55</c:f>
              <c:numCache>
                <c:formatCode>0.0%</c:formatCode>
                <c:ptCount val="14"/>
                <c:pt idx="0">
                  <c:v>0.10752932483180382</c:v>
                </c:pt>
                <c:pt idx="1">
                  <c:v>0.11113321902634944</c:v>
                </c:pt>
                <c:pt idx="2">
                  <c:v>0.11430690554216888</c:v>
                </c:pt>
                <c:pt idx="3">
                  <c:v>0.11754441579849147</c:v>
                </c:pt>
                <c:pt idx="4">
                  <c:v>0.11526596380928839</c:v>
                </c:pt>
                <c:pt idx="5">
                  <c:v>0.10276768877255603</c:v>
                </c:pt>
                <c:pt idx="6">
                  <c:v>9.8788365702949091E-2</c:v>
                </c:pt>
                <c:pt idx="7">
                  <c:v>0.10030739921205091</c:v>
                </c:pt>
                <c:pt idx="8">
                  <c:v>9.679367576981654E-2</c:v>
                </c:pt>
                <c:pt idx="9">
                  <c:v>9.0094304933096933E-2</c:v>
                </c:pt>
                <c:pt idx="10">
                  <c:v>0.11238533553166929</c:v>
                </c:pt>
                <c:pt idx="11">
                  <c:v>9.1735078875001833E-2</c:v>
                </c:pt>
                <c:pt idx="12">
                  <c:v>9.6403090549525602E-2</c:v>
                </c:pt>
                <c:pt idx="13">
                  <c:v>9.7137685555186495E-2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33E-46F5-B470-B21F1A3AEBAD}"/>
            </c:ext>
          </c:extLst>
        </c:ser>
        <c:ser>
          <c:idx val="2"/>
          <c:order val="1"/>
          <c:tx>
            <c:strRef>
              <c:f>'3.2.1 Мөнгө, зээл'!$A$56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'3.2.1 Мөнгө, зээл'!$AD$56:$AQ$56</c:f>
              <c:numCache>
                <c:formatCode>0.0%</c:formatCode>
                <c:ptCount val="14"/>
                <c:pt idx="0">
                  <c:v>-1.7479517888480168E-2</c:v>
                </c:pt>
                <c:pt idx="1">
                  <c:v>1.9281256896530466E-3</c:v>
                </c:pt>
                <c:pt idx="2">
                  <c:v>-1.2348929838453971E-3</c:v>
                </c:pt>
                <c:pt idx="3">
                  <c:v>0.10078581143879167</c:v>
                </c:pt>
                <c:pt idx="4">
                  <c:v>0.10214332608516535</c:v>
                </c:pt>
                <c:pt idx="5">
                  <c:v>1.9666507980827846E-2</c:v>
                </c:pt>
                <c:pt idx="6">
                  <c:v>6.8924495850854819E-3</c:v>
                </c:pt>
                <c:pt idx="7">
                  <c:v>3.536436996136548E-2</c:v>
                </c:pt>
                <c:pt idx="8">
                  <c:v>5.1530158116617118E-2</c:v>
                </c:pt>
                <c:pt idx="9">
                  <c:v>7.4721440381438325E-2</c:v>
                </c:pt>
                <c:pt idx="10">
                  <c:v>0.29329129484089184</c:v>
                </c:pt>
                <c:pt idx="11">
                  <c:v>-2.6124238017399694E-2</c:v>
                </c:pt>
                <c:pt idx="12">
                  <c:v>4.7899896628250144E-2</c:v>
                </c:pt>
                <c:pt idx="13">
                  <c:v>7.2049630191926353E-2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4180616112852848E-2"/>
          <c:y val="0.85252338755461199"/>
          <c:w val="0.91695000765641244"/>
          <c:h val="0.11697232986942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497B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зээл'!$AD$46:$AQ$46</c:f>
              <c:numCache>
                <c:formatCode>0.0%</c:formatCode>
                <c:ptCount val="14"/>
                <c:pt idx="0">
                  <c:v>0.12495663081321119</c:v>
                </c:pt>
                <c:pt idx="1">
                  <c:v>8.2678433383943831E-2</c:v>
                </c:pt>
                <c:pt idx="2">
                  <c:v>0.1217808968149246</c:v>
                </c:pt>
                <c:pt idx="3">
                  <c:v>0.16727763741145135</c:v>
                </c:pt>
                <c:pt idx="4">
                  <c:v>-1.9538979030431131E-2</c:v>
                </c:pt>
                <c:pt idx="5">
                  <c:v>5.7173472945712511E-2</c:v>
                </c:pt>
                <c:pt idx="6">
                  <c:v>-1.9596983553022449E-2</c:v>
                </c:pt>
                <c:pt idx="7">
                  <c:v>-3.2094887278280602E-2</c:v>
                </c:pt>
                <c:pt idx="8">
                  <c:v>1.451762525640274E-2</c:v>
                </c:pt>
                <c:pt idx="9">
                  <c:v>-1.0220209219919098E-2</c:v>
                </c:pt>
                <c:pt idx="10">
                  <c:v>2.0886005308773012E-3</c:v>
                </c:pt>
                <c:pt idx="11">
                  <c:v>2.2804676236570904E-3</c:v>
                </c:pt>
                <c:pt idx="12">
                  <c:v>6.8891926628925626E-2</c:v>
                </c:pt>
                <c:pt idx="13">
                  <c:v>6.9566145228491499E-2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D-47FE-90E4-66D1153F5115}"/>
            </c:ext>
          </c:extLst>
        </c:ser>
        <c:ser>
          <c:idx val="5"/>
          <c:order val="3"/>
          <c:tx>
            <c:strRef>
              <c:f>'3.2.1 Мөнгө, зээл'!$A$47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зээл'!$AD$47:$AQ$47</c:f>
              <c:numCache>
                <c:formatCode>0.0%</c:formatCode>
                <c:ptCount val="14"/>
                <c:pt idx="0">
                  <c:v>6.1278671715407504E-2</c:v>
                </c:pt>
                <c:pt idx="1">
                  <c:v>5.0783875989451596E-2</c:v>
                </c:pt>
                <c:pt idx="2">
                  <c:v>8.3363027578763557E-2</c:v>
                </c:pt>
                <c:pt idx="3">
                  <c:v>3.8021146954549091E-2</c:v>
                </c:pt>
                <c:pt idx="4">
                  <c:v>-6.0896103438115292E-3</c:v>
                </c:pt>
                <c:pt idx="5">
                  <c:v>5.1267092968781069E-2</c:v>
                </c:pt>
                <c:pt idx="6">
                  <c:v>-2.1579857836961508E-3</c:v>
                </c:pt>
                <c:pt idx="7">
                  <c:v>7.3490896680035001E-2</c:v>
                </c:pt>
                <c:pt idx="8">
                  <c:v>3.650648853368979E-2</c:v>
                </c:pt>
                <c:pt idx="9">
                  <c:v>4.1981048764889249E-2</c:v>
                </c:pt>
                <c:pt idx="10">
                  <c:v>4.9997418758234401E-2</c:v>
                </c:pt>
                <c:pt idx="11">
                  <c:v>-0.12246168344256057</c:v>
                </c:pt>
                <c:pt idx="12">
                  <c:v>2.9857983454035411E-2</c:v>
                </c:pt>
                <c:pt idx="13">
                  <c:v>8.1338671877204782E-2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8D-47FE-90E4-66D1153F5115}"/>
            </c:ext>
          </c:extLst>
        </c:ser>
        <c:ser>
          <c:idx val="6"/>
          <c:order val="4"/>
          <c:tx>
            <c:strRef>
              <c:f>'3.2.1 Мөнгө, зээл'!$A$48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зээл'!$AD$48:$AQ$48</c:f>
              <c:numCache>
                <c:formatCode>0.0%</c:formatCode>
                <c:ptCount val="14"/>
                <c:pt idx="0">
                  <c:v>-4.1328540612561963E-2</c:v>
                </c:pt>
                <c:pt idx="1">
                  <c:v>4.7259337912257025E-2</c:v>
                </c:pt>
                <c:pt idx="2">
                  <c:v>-1.6435797830238373E-2</c:v>
                </c:pt>
                <c:pt idx="3">
                  <c:v>-8.1935411248880863E-3</c:v>
                </c:pt>
                <c:pt idx="4">
                  <c:v>-3.1349388875655193E-2</c:v>
                </c:pt>
                <c:pt idx="5">
                  <c:v>-4.5677047671489571E-2</c:v>
                </c:pt>
                <c:pt idx="6">
                  <c:v>-5.5352785096224121E-2</c:v>
                </c:pt>
                <c:pt idx="7">
                  <c:v>-8.7574419680176346E-2</c:v>
                </c:pt>
                <c:pt idx="8">
                  <c:v>-9.2530303482666512E-2</c:v>
                </c:pt>
                <c:pt idx="9">
                  <c:v>-7.8335723026557849E-2</c:v>
                </c:pt>
                <c:pt idx="10">
                  <c:v>-3.4315006452506967E-3</c:v>
                </c:pt>
                <c:pt idx="11">
                  <c:v>9.7967352433332919E-2</c:v>
                </c:pt>
                <c:pt idx="12">
                  <c:v>0.11959671123934876</c:v>
                </c:pt>
                <c:pt idx="13">
                  <c:v>9.4876900746788451E-2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8D-47FE-90E4-66D1153F5115}"/>
            </c:ext>
          </c:extLst>
        </c:ser>
        <c:ser>
          <c:idx val="7"/>
          <c:order val="5"/>
          <c:tx>
            <c:strRef>
              <c:f>'3.2.1 Мөнгө, зээл'!$A$49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зээл'!$AD$49:$AQ$49</c:f>
              <c:numCache>
                <c:formatCode>0.0%</c:formatCode>
                <c:ptCount val="14"/>
                <c:pt idx="0">
                  <c:v>0.13482787251757422</c:v>
                </c:pt>
                <c:pt idx="1">
                  <c:v>0.12652013019974709</c:v>
                </c:pt>
                <c:pt idx="2">
                  <c:v>-1.5286077289449895E-2</c:v>
                </c:pt>
                <c:pt idx="3">
                  <c:v>0.10826505239832393</c:v>
                </c:pt>
                <c:pt idx="4">
                  <c:v>8.3773208941252796E-3</c:v>
                </c:pt>
                <c:pt idx="5">
                  <c:v>4.4540037348197491E-3</c:v>
                </c:pt>
                <c:pt idx="6">
                  <c:v>-3.9568111609239688E-3</c:v>
                </c:pt>
                <c:pt idx="7">
                  <c:v>-5.5279676548969772E-2</c:v>
                </c:pt>
                <c:pt idx="8">
                  <c:v>-5.3739359831856008E-2</c:v>
                </c:pt>
                <c:pt idx="9">
                  <c:v>2.5868313599160132E-2</c:v>
                </c:pt>
                <c:pt idx="10">
                  <c:v>1.6343036405695659E-2</c:v>
                </c:pt>
                <c:pt idx="11">
                  <c:v>2.8955779616692257E-2</c:v>
                </c:pt>
                <c:pt idx="12">
                  <c:v>5.802831325118081E-2</c:v>
                </c:pt>
                <c:pt idx="13">
                  <c:v>4.1624622473682024E-2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D-47FE-90E4-66D1153F5115}"/>
            </c:ext>
          </c:extLst>
        </c:ser>
        <c:ser>
          <c:idx val="10"/>
          <c:order val="6"/>
          <c:tx>
            <c:strRef>
              <c:f>'3.2.1 Мөнгө, зээл'!$A$50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D4D9E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зээл'!$AD$50:$AQ$50</c:f>
              <c:numCache>
                <c:formatCode>0.0%</c:formatCode>
                <c:ptCount val="14"/>
                <c:pt idx="0">
                  <c:v>-5.0429397477024128E-3</c:v>
                </c:pt>
                <c:pt idx="1">
                  <c:v>1.1541876048725514E-2</c:v>
                </c:pt>
                <c:pt idx="2">
                  <c:v>1.4712095477763796E-3</c:v>
                </c:pt>
                <c:pt idx="3">
                  <c:v>1.3035452145006114E-2</c:v>
                </c:pt>
                <c:pt idx="4">
                  <c:v>6.8108277687392253E-3</c:v>
                </c:pt>
                <c:pt idx="5">
                  <c:v>6.9868556404055118E-3</c:v>
                </c:pt>
                <c:pt idx="6">
                  <c:v>9.1158878973337729E-3</c:v>
                </c:pt>
                <c:pt idx="7">
                  <c:v>1.5194751576718446E-4</c:v>
                </c:pt>
                <c:pt idx="8">
                  <c:v>-9.2045391885433991E-3</c:v>
                </c:pt>
                <c:pt idx="9">
                  <c:v>1.163475308853597E-2</c:v>
                </c:pt>
                <c:pt idx="10">
                  <c:v>2.4321286872493776E-2</c:v>
                </c:pt>
                <c:pt idx="11">
                  <c:v>4.6789233475211758E-2</c:v>
                </c:pt>
                <c:pt idx="12">
                  <c:v>5.1727417289584111E-2</c:v>
                </c:pt>
                <c:pt idx="13">
                  <c:v>2.8698552586080586E-2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8D-47FE-90E4-66D1153F5115}"/>
            </c:ext>
          </c:extLst>
        </c:ser>
        <c:ser>
          <c:idx val="1"/>
          <c:order val="7"/>
          <c:tx>
            <c:strRef>
              <c:f>'3.2.1 Мөнгө, зээл'!$A$51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'3.2.1 Мөнгө, зээл'!$AD$51:$AQ$51</c:f>
              <c:numCache>
                <c:formatCode>0.0%</c:formatCode>
                <c:ptCount val="14"/>
                <c:pt idx="0">
                  <c:v>-2.7496759143942662E-2</c:v>
                </c:pt>
                <c:pt idx="1">
                  <c:v>-2.002114815272419E-2</c:v>
                </c:pt>
                <c:pt idx="2">
                  <c:v>-4.9571628049870101E-2</c:v>
                </c:pt>
                <c:pt idx="3">
                  <c:v>-6.5177860344332594E-2</c:v>
                </c:pt>
                <c:pt idx="4">
                  <c:v>-2.1370449466526359E-2</c:v>
                </c:pt>
                <c:pt idx="5">
                  <c:v>-3.6916842574561286E-2</c:v>
                </c:pt>
                <c:pt idx="6">
                  <c:v>-2.0964880009303428E-2</c:v>
                </c:pt>
                <c:pt idx="7">
                  <c:v>-1.1664485602851403E-2</c:v>
                </c:pt>
                <c:pt idx="8">
                  <c:v>6.7785527876276551E-3</c:v>
                </c:pt>
                <c:pt idx="9">
                  <c:v>3.7876705580425149E-2</c:v>
                </c:pt>
                <c:pt idx="10">
                  <c:v>8.7848088820379588E-2</c:v>
                </c:pt>
                <c:pt idx="11">
                  <c:v>6.1661356462365015E-2</c:v>
                </c:pt>
                <c:pt idx="12">
                  <c:v>3.8499464341201772E-2</c:v>
                </c:pt>
                <c:pt idx="13">
                  <c:v>2.3876544504245385E-2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8E9-B500-82A55E9780BC}"/>
            </c:ext>
          </c:extLst>
        </c:ser>
        <c:ser>
          <c:idx val="11"/>
          <c:order val="8"/>
          <c:tx>
            <c:strRef>
              <c:f>'3.2.1 Мөнгө, зээл'!$A$52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зээл'!$AD$52:$AQ$52</c:f>
              <c:numCache>
                <c:formatCode>0.0%</c:formatCode>
                <c:ptCount val="14"/>
                <c:pt idx="0">
                  <c:v>9.8303457847678799E-3</c:v>
                </c:pt>
                <c:pt idx="1">
                  <c:v>4.1071943887121876E-2</c:v>
                </c:pt>
                <c:pt idx="2">
                  <c:v>3.9076964240418371E-2</c:v>
                </c:pt>
                <c:pt idx="3">
                  <c:v>0.29688117520576052</c:v>
                </c:pt>
                <c:pt idx="4">
                  <c:v>0.1804062739904887</c:v>
                </c:pt>
                <c:pt idx="5">
                  <c:v>0.14561992996932296</c:v>
                </c:pt>
                <c:pt idx="6">
                  <c:v>2.4073795460426053E-2</c:v>
                </c:pt>
                <c:pt idx="7">
                  <c:v>-0.14959203765386878</c:v>
                </c:pt>
                <c:pt idx="8">
                  <c:v>-0.1463566722709016</c:v>
                </c:pt>
                <c:pt idx="9">
                  <c:v>-0.10088228846028577</c:v>
                </c:pt>
                <c:pt idx="10">
                  <c:v>-8.7032220116494169E-2</c:v>
                </c:pt>
                <c:pt idx="11">
                  <c:v>8.9614522741544522E-2</c:v>
                </c:pt>
                <c:pt idx="12">
                  <c:v>6.0457548442439113E-2</c:v>
                </c:pt>
                <c:pt idx="13">
                  <c:v>4.8754365074813899E-2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2742896"/>
        <c:axId val="192755952"/>
      </c:barChart>
      <c:lineChart>
        <c:grouping val="standard"/>
        <c:varyColors val="0"/>
        <c:ser>
          <c:idx val="0"/>
          <c:order val="0"/>
          <c:tx>
            <c:strRef>
              <c:f>'3.2.1 Мөнгө, зээл'!$A$44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зээл'!$AD$1:$AQ$2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зээл'!$AD$44:$AQ$44</c:f>
              <c:numCache>
                <c:formatCode>0.0%</c:formatCode>
                <c:ptCount val="14"/>
                <c:pt idx="0">
                  <c:v>6.7280165462886218E-2</c:v>
                </c:pt>
                <c:pt idx="1">
                  <c:v>5.8202379788590712E-2</c:v>
                </c:pt>
                <c:pt idx="2">
                  <c:v>6.6464093278466155E-2</c:v>
                </c:pt>
                <c:pt idx="3">
                  <c:v>7.4233330340535059E-2</c:v>
                </c:pt>
                <c:pt idx="4">
                  <c:v>7.3109186136997031E-2</c:v>
                </c:pt>
                <c:pt idx="5">
                  <c:v>6.2437579092801371E-2</c:v>
                </c:pt>
                <c:pt idx="6">
                  <c:v>5.312045123865574E-2</c:v>
                </c:pt>
                <c:pt idx="7">
                  <c:v>4.5119244633630672E-2</c:v>
                </c:pt>
                <c:pt idx="8">
                  <c:v>4.41368874873308E-2</c:v>
                </c:pt>
                <c:pt idx="9">
                  <c:v>4.726097150518125E-2</c:v>
                </c:pt>
                <c:pt idx="10">
                  <c:v>5.0938882721824938E-2</c:v>
                </c:pt>
                <c:pt idx="11">
                  <c:v>5.1047940367799034E-2</c:v>
                </c:pt>
                <c:pt idx="12">
                  <c:v>5.9864301616466234E-2</c:v>
                </c:pt>
                <c:pt idx="13">
                  <c:v>5.8690889527181572E-2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18D-47FE-90E4-66D1153F5115}"/>
            </c:ext>
          </c:extLst>
        </c:ser>
        <c:ser>
          <c:idx val="2"/>
          <c:order val="1"/>
          <c:tx>
            <c:strRef>
              <c:f>'3.2.1 Мөнгө, зээл'!$A$45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'3.2.1 Мөнгө, зээл'!$AD$45:$AQ$45</c:f>
              <c:numCache>
                <c:formatCode>0.0%</c:formatCode>
                <c:ptCount val="14"/>
                <c:pt idx="0">
                  <c:v>0.25702528132675373</c:v>
                </c:pt>
                <c:pt idx="1">
                  <c:v>0.33983444926852274</c:v>
                </c:pt>
                <c:pt idx="2">
                  <c:v>0.16439859501232454</c:v>
                </c:pt>
                <c:pt idx="3">
                  <c:v>0.55010906264587034</c:v>
                </c:pt>
                <c:pt idx="4">
                  <c:v>0.117245994936929</c:v>
                </c:pt>
                <c:pt idx="5">
                  <c:v>0.18290746501299093</c:v>
                </c:pt>
                <c:pt idx="6">
                  <c:v>-6.8839762245410302E-2</c:v>
                </c:pt>
                <c:pt idx="7">
                  <c:v>-0.26256266256834471</c:v>
                </c:pt>
                <c:pt idx="8">
                  <c:v>-0.24402820819624732</c:v>
                </c:pt>
                <c:pt idx="9">
                  <c:v>-7.2077399673752221E-2</c:v>
                </c:pt>
                <c:pt idx="10">
                  <c:v>9.0134710625935865E-2</c:v>
                </c:pt>
                <c:pt idx="11">
                  <c:v>0.20480702891024299</c:v>
                </c:pt>
                <c:pt idx="12">
                  <c:v>0.42705936464671562</c:v>
                </c:pt>
                <c:pt idx="13">
                  <c:v>0.38873580249130657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1898118671706475E-2"/>
          <c:y val="0.8629727083487605"/>
          <c:w val="0.94015028060080008"/>
          <c:h val="0.11697232986942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835532911630555"/>
          <c:h val="0.77446289577091576"/>
        </c:manualLayout>
      </c:layout>
      <c:areaChart>
        <c:grouping val="stacked"/>
        <c:varyColors val="0"/>
        <c:ser>
          <c:idx val="5"/>
          <c:order val="4"/>
          <c:tx>
            <c:strRef>
              <c:f>'1. Инфляц'!$J$2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Инфляц'!$J$3:$J$91</c15:sqref>
                  </c15:fullRef>
                </c:ext>
              </c:extLst>
              <c:f>'1. Инфляц'!$J$27:$J$91</c:f>
              <c:numCache>
                <c:formatCode>0.0%</c:formatCode>
                <c:ptCount val="65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0.08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Инфляц'!$K$2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Инфляц'!$K$3:$K$91</c15:sqref>
                  </c15:fullRef>
                </c:ext>
              </c:extLst>
              <c:f>'1. Инфляц'!$K$27:$K$91</c:f>
              <c:numCache>
                <c:formatCode>0.0%</c:formatCode>
                <c:ptCount val="65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24448"/>
        <c:axId val="212825984"/>
      </c:areaChart>
      <c:barChart>
        <c:barDir val="col"/>
        <c:grouping val="clustered"/>
        <c:varyColors val="0"/>
        <c:ser>
          <c:idx val="1"/>
          <c:order val="2"/>
          <c:tx>
            <c:strRef>
              <c:f>'1. Инфляц'!$I$2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dLbl>
              <c:idx val="64"/>
              <c:layout>
                <c:manualLayout>
                  <c:x val="3.4118048447628599E-2"/>
                  <c:y val="4.3339706819630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8-4D7B-9EB3-BF63DDE05E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Инфляц'!$I$3:$I$91</c15:sqref>
                  </c15:fullRef>
                </c:ext>
              </c:extLst>
              <c:f>'1. Инфляц'!$I$27:$I$91</c:f>
              <c:numCache>
                <c:formatCode>0.0%</c:formatCode>
                <c:ptCount val="65"/>
                <c:pt idx="0">
                  <c:v>1.3771163047181068E-2</c:v>
                </c:pt>
                <c:pt idx="1">
                  <c:v>8.4876712315844483E-3</c:v>
                </c:pt>
                <c:pt idx="2">
                  <c:v>9.2095964521219376E-3</c:v>
                </c:pt>
                <c:pt idx="3">
                  <c:v>6.3433436510795804E-3</c:v>
                </c:pt>
                <c:pt idx="4">
                  <c:v>5.9781766056461461E-3</c:v>
                </c:pt>
                <c:pt idx="5">
                  <c:v>4.7613537309596499E-3</c:v>
                </c:pt>
                <c:pt idx="6">
                  <c:v>5.3510974655641697E-3</c:v>
                </c:pt>
                <c:pt idx="7">
                  <c:v>-8.1912632142105979E-3</c:v>
                </c:pt>
                <c:pt idx="8">
                  <c:v>-6.2823823661828371E-4</c:v>
                </c:pt>
                <c:pt idx="9">
                  <c:v>9.6233889784420601E-3</c:v>
                </c:pt>
                <c:pt idx="10">
                  <c:v>1.7920537811153325E-2</c:v>
                </c:pt>
                <c:pt idx="11">
                  <c:v>6.063480899823892E-3</c:v>
                </c:pt>
                <c:pt idx="12">
                  <c:v>5.8023415119583532E-3</c:v>
                </c:pt>
                <c:pt idx="13">
                  <c:v>4.6395404441650356E-3</c:v>
                </c:pt>
                <c:pt idx="14">
                  <c:v>7.3473347335328842E-3</c:v>
                </c:pt>
                <c:pt idx="15">
                  <c:v>9.5130020728602105E-3</c:v>
                </c:pt>
                <c:pt idx="16">
                  <c:v>1.4581804574685497E-2</c:v>
                </c:pt>
                <c:pt idx="17">
                  <c:v>7.7283596343740157E-3</c:v>
                </c:pt>
                <c:pt idx="18">
                  <c:v>-4.4512986546652034E-4</c:v>
                </c:pt>
                <c:pt idx="19">
                  <c:v>3.5094882356716539E-3</c:v>
                </c:pt>
                <c:pt idx="20">
                  <c:v>3.0888246131044461E-4</c:v>
                </c:pt>
                <c:pt idx="21">
                  <c:v>-3.3224621462606407E-3</c:v>
                </c:pt>
                <c:pt idx="22">
                  <c:v>-4.4750303734885089E-3</c:v>
                </c:pt>
                <c:pt idx="23">
                  <c:v>6.1023420533585782E-3</c:v>
                </c:pt>
                <c:pt idx="24">
                  <c:v>9.1848264764622378E-3</c:v>
                </c:pt>
                <c:pt idx="25">
                  <c:v>1.1888035355527959E-2</c:v>
                </c:pt>
                <c:pt idx="26">
                  <c:v>8.07277653101246E-3</c:v>
                </c:pt>
                <c:pt idx="27">
                  <c:v>-7.516429099149402E-3</c:v>
                </c:pt>
                <c:pt idx="28">
                  <c:v>1.3519633333316516E-3</c:v>
                </c:pt>
                <c:pt idx="29">
                  <c:v>3.3237450220169329E-3</c:v>
                </c:pt>
                <c:pt idx="30">
                  <c:v>5.6647092199955118E-3</c:v>
                </c:pt>
                <c:pt idx="31">
                  <c:v>-9.0540546384674236E-3</c:v>
                </c:pt>
                <c:pt idx="32">
                  <c:v>-3.0555966412016966E-3</c:v>
                </c:pt>
                <c:pt idx="33">
                  <c:v>5.4691066849539283E-3</c:v>
                </c:pt>
                <c:pt idx="34">
                  <c:v>4.7956544438472193E-3</c:v>
                </c:pt>
                <c:pt idx="35">
                  <c:v>-3.7777289527149982E-3</c:v>
                </c:pt>
                <c:pt idx="36">
                  <c:v>8.3449217469073744E-3</c:v>
                </c:pt>
                <c:pt idx="37">
                  <c:v>1.1537537486084881E-2</c:v>
                </c:pt>
                <c:pt idx="38">
                  <c:v>5.7149878573126145E-3</c:v>
                </c:pt>
                <c:pt idx="39">
                  <c:v>2.1269253809227395E-2</c:v>
                </c:pt>
                <c:pt idx="40">
                  <c:v>9.2559088831665193E-3</c:v>
                </c:pt>
                <c:pt idx="41">
                  <c:v>9.3743099976417721E-3</c:v>
                </c:pt>
                <c:pt idx="42">
                  <c:v>1.4688533232749545E-2</c:v>
                </c:pt>
                <c:pt idx="43">
                  <c:v>8.2335999674358895E-3</c:v>
                </c:pt>
                <c:pt idx="44">
                  <c:v>3.2348890908426853E-3</c:v>
                </c:pt>
                <c:pt idx="45">
                  <c:v>7.0188092084917386E-3</c:v>
                </c:pt>
                <c:pt idx="46">
                  <c:v>1.0340090901096888E-2</c:v>
                </c:pt>
                <c:pt idx="47">
                  <c:v>2.1389792945283981E-2</c:v>
                </c:pt>
                <c:pt idx="48">
                  <c:v>1.9743470580112055E-2</c:v>
                </c:pt>
                <c:pt idx="49">
                  <c:v>1.3288252049868055E-2</c:v>
                </c:pt>
                <c:pt idx="50">
                  <c:v>9.3955284153239838E-3</c:v>
                </c:pt>
                <c:pt idx="51">
                  <c:v>2.1708686222973173E-2</c:v>
                </c:pt>
                <c:pt idx="52">
                  <c:v>1.3103682832799279E-2</c:v>
                </c:pt>
                <c:pt idx="53">
                  <c:v>1.5528039488143186E-2</c:v>
                </c:pt>
                <c:pt idx="54">
                  <c:v>1.0364248471842474E-2</c:v>
                </c:pt>
                <c:pt idx="55">
                  <c:v>-9.2615165145463196E-3</c:v>
                </c:pt>
                <c:pt idx="56">
                  <c:v>-2.0042876238867136E-3</c:v>
                </c:pt>
                <c:pt idx="57">
                  <c:v>1.26520368332943E-2</c:v>
                </c:pt>
                <c:pt idx="58">
                  <c:v>1.1098079562541718E-2</c:v>
                </c:pt>
                <c:pt idx="59">
                  <c:v>9.7558472330918633E-3</c:v>
                </c:pt>
                <c:pt idx="60">
                  <c:v>1.1546941000632804E-2</c:v>
                </c:pt>
                <c:pt idx="61">
                  <c:v>1.1949677712161488E-2</c:v>
                </c:pt>
                <c:pt idx="62">
                  <c:v>9.8757199860795009E-3</c:v>
                </c:pt>
                <c:pt idx="63">
                  <c:v>1.3263388034862711E-2</c:v>
                </c:pt>
                <c:pt idx="64">
                  <c:v>1.2994050981023797E-2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24448"/>
        <c:axId val="212825984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dLbls>
            <c:dLbl>
              <c:idx val="64"/>
              <c:layout>
                <c:manualLayout>
                  <c:x val="0"/>
                  <c:y val="-1.5296367112810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8-4D7B-9EB3-BF63DDE0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Инфляц'!$F$3:$F$91</c15:sqref>
                  </c15:fullRef>
                </c:ext>
              </c:extLst>
              <c:f>'1. Инфляц'!$F$27:$F$91</c:f>
              <c:numCache>
                <c:formatCode>0.0%</c:formatCode>
                <c:ptCount val="65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937843"/>
              </a:solidFill>
            </a:ln>
          </c:spPr>
          <c:marker>
            <c:symbol val="none"/>
          </c:marker>
          <c:dLbls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8-4D7B-9EB3-BF63DDE0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99E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Инфляц'!$G$3:$G$91</c15:sqref>
                  </c15:fullRef>
                </c:ext>
              </c:extLst>
              <c:f>'1. Инфляц'!$G$27:$G$91</c:f>
              <c:numCache>
                <c:formatCode>0.0%</c:formatCode>
                <c:ptCount val="65"/>
                <c:pt idx="0">
                  <c:v>8.0258308565034131E-2</c:v>
                </c:pt>
                <c:pt idx="1">
                  <c:v>8.1358993732355778E-2</c:v>
                </c:pt>
                <c:pt idx="2">
                  <c:v>7.6915677251461201E-2</c:v>
                </c:pt>
                <c:pt idx="3">
                  <c:v>6.6909736962180499E-2</c:v>
                </c:pt>
                <c:pt idx="4">
                  <c:v>6.5715156660060448E-2</c:v>
                </c:pt>
                <c:pt idx="5">
                  <c:v>7.9574164668088088E-2</c:v>
                </c:pt>
                <c:pt idx="6">
                  <c:v>8.7723020467057156E-2</c:v>
                </c:pt>
                <c:pt idx="7">
                  <c:v>6.4461301768564683E-2</c:v>
                </c:pt>
                <c:pt idx="8">
                  <c:v>5.9247435025859163E-2</c:v>
                </c:pt>
                <c:pt idx="9">
                  <c:v>6.8174821404141772E-2</c:v>
                </c:pt>
                <c:pt idx="10">
                  <c:v>9.2914618251905612E-2</c:v>
                </c:pt>
                <c:pt idx="11">
                  <c:v>9.6657399469243899E-2</c:v>
                </c:pt>
                <c:pt idx="12">
                  <c:v>8.1165183495044424E-2</c:v>
                </c:pt>
                <c:pt idx="13">
                  <c:v>7.8514381845889547E-2</c:v>
                </c:pt>
                <c:pt idx="14">
                  <c:v>7.461023273325873E-2</c:v>
                </c:pt>
                <c:pt idx="15">
                  <c:v>7.8388947719530755E-2</c:v>
                </c:pt>
                <c:pt idx="16">
                  <c:v>8.9163195546823948E-2</c:v>
                </c:pt>
                <c:pt idx="17">
                  <c:v>9.823940405821685E-2</c:v>
                </c:pt>
                <c:pt idx="18">
                  <c:v>9.0475061146852775E-2</c:v>
                </c:pt>
                <c:pt idx="19">
                  <c:v>0.10464280588263142</c:v>
                </c:pt>
                <c:pt idx="20">
                  <c:v>0.10477467571642629</c:v>
                </c:pt>
                <c:pt idx="21">
                  <c:v>8.464596387090273E-2</c:v>
                </c:pt>
                <c:pt idx="22">
                  <c:v>5.0292447594843193E-2</c:v>
                </c:pt>
                <c:pt idx="23">
                  <c:v>5.0071517419120415E-2</c:v>
                </c:pt>
                <c:pt idx="24">
                  <c:v>6.0010561954667807E-2</c:v>
                </c:pt>
                <c:pt idx="25">
                  <c:v>6.8985513020160649E-2</c:v>
                </c:pt>
                <c:pt idx="26">
                  <c:v>6.9236802515267648E-2</c:v>
                </c:pt>
                <c:pt idx="27">
                  <c:v>5.4173177188233446E-2</c:v>
                </c:pt>
                <c:pt idx="28">
                  <c:v>3.6997204044698195E-2</c:v>
                </c:pt>
                <c:pt idx="29">
                  <c:v>2.5511145118099376E-2</c:v>
                </c:pt>
                <c:pt idx="30">
                  <c:v>3.2871003806962396E-2</c:v>
                </c:pt>
                <c:pt idx="31">
                  <c:v>1.9208843133119657E-2</c:v>
                </c:pt>
                <c:pt idx="32">
                  <c:v>1.7881038299486063E-2</c:v>
                </c:pt>
                <c:pt idx="33">
                  <c:v>3.2501492681558108E-2</c:v>
                </c:pt>
                <c:pt idx="34">
                  <c:v>4.853720264788719E-2</c:v>
                </c:pt>
                <c:pt idx="35">
                  <c:v>2.9259937114885837E-2</c:v>
                </c:pt>
                <c:pt idx="36">
                  <c:v>2.1751665677776977E-2</c:v>
                </c:pt>
                <c:pt idx="37">
                  <c:v>2.3348539702199744E-2</c:v>
                </c:pt>
                <c:pt idx="38">
                  <c:v>2.0551777708757379E-2</c:v>
                </c:pt>
                <c:pt idx="39">
                  <c:v>5.3418193182540596E-2</c:v>
                </c:pt>
                <c:pt idx="40">
                  <c:v>6.2713529776037946E-2</c:v>
                </c:pt>
                <c:pt idx="41">
                  <c:v>7.0665899219989781E-2</c:v>
                </c:pt>
                <c:pt idx="42">
                  <c:v>7.8137363002654947E-2</c:v>
                </c:pt>
                <c:pt idx="43">
                  <c:v>9.3134536993306982E-2</c:v>
                </c:pt>
                <c:pt idx="44">
                  <c:v>9.8914597311303476E-2</c:v>
                </c:pt>
                <c:pt idx="45">
                  <c:v>9.4572982304924391E-2</c:v>
                </c:pt>
                <c:pt idx="46">
                  <c:v>9.8824293525262341E-2</c:v>
                </c:pt>
                <c:pt idx="47">
                  <c:v>0.13898176678156848</c:v>
                </c:pt>
                <c:pt idx="48">
                  <c:v>0.15541074231575491</c:v>
                </c:pt>
                <c:pt idx="49">
                  <c:v>0.15429072807860411</c:v>
                </c:pt>
                <c:pt idx="50">
                  <c:v>0.15890878288282306</c:v>
                </c:pt>
                <c:pt idx="51">
                  <c:v>0.15685781423557144</c:v>
                </c:pt>
                <c:pt idx="52">
                  <c:v>0.16200938258943132</c:v>
                </c:pt>
                <c:pt idx="53">
                  <c:v>0.16591769171525583</c:v>
                </c:pt>
                <c:pt idx="54">
                  <c:v>0.15811378458786729</c:v>
                </c:pt>
                <c:pt idx="55">
                  <c:v>0.14838744908253276</c:v>
                </c:pt>
                <c:pt idx="56">
                  <c:v>0.1402941851155366</c:v>
                </c:pt>
                <c:pt idx="57">
                  <c:v>0.14627769744199881</c:v>
                </c:pt>
                <c:pt idx="58">
                  <c:v>0.14541223929437108</c:v>
                </c:pt>
                <c:pt idx="59">
                  <c:v>0.12859791818843758</c:v>
                </c:pt>
                <c:pt idx="60">
                  <c:v>0.11986477043120436</c:v>
                </c:pt>
                <c:pt idx="61">
                  <c:v>0.12066453769609442</c:v>
                </c:pt>
                <c:pt idx="62">
                  <c:v>0.12109492765387775</c:v>
                </c:pt>
                <c:pt idx="63">
                  <c:v>0.10883467141254832</c:v>
                </c:pt>
                <c:pt idx="64">
                  <c:v>0.10812625359823125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5875">
              <a:solidFill>
                <a:srgbClr val="373334"/>
              </a:solidFill>
            </a:ln>
          </c:spPr>
          <c:marker>
            <c:symbol val="none"/>
          </c:marker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61"/>
              <c:layout>
                <c:manualLayout>
                  <c:x val="4.5022284189911263E-2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Инфляц'!$E$3:$E$91</c15:sqref>
                  </c15:fullRef>
                </c:ext>
              </c:extLst>
              <c:f>'1. Инфляц'!$E$27:$E$91</c:f>
              <c:numCache>
                <c:formatCode>0.0%</c:formatCode>
                <c:ptCount val="65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  <c:pt idx="59">
                  <c:v>0.06</c:v>
                </c:pt>
                <c:pt idx="60">
                  <c:v>0.06</c:v>
                </c:pt>
                <c:pt idx="61">
                  <c:v>0.06</c:v>
                </c:pt>
                <c:pt idx="62">
                  <c:v>0.06</c:v>
                </c:pt>
                <c:pt idx="63">
                  <c:v>0.06</c:v>
                </c:pt>
                <c:pt idx="64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800000000000000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444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4706625080258"/>
          <c:y val="0"/>
          <c:w val="0.69835035206064955"/>
          <c:h val="0.1049256510240235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10307499767757E-2"/>
          <c:y val="3.2582199551948979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</c:spPr>
          <c:cat>
            <c:strLit>
              <c:ptCount val="65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Хүү'!$DF$4:$HB$4</c15:sqref>
                  </c15:fullRef>
                </c:ext>
              </c:extLst>
              <c:f>'3.2.2 Хүү'!$EP$4:$HB$4</c:f>
              <c:numCache>
                <c:formatCode>0.0</c:formatCode>
                <c:ptCount val="65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11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9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7.5</c:v>
                </c:pt>
                <c:pt idx="49">
                  <c:v>7.5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15</c:v>
                </c:pt>
                <c:pt idx="60" formatCode="0.00">
                  <c:v>15</c:v>
                </c:pt>
                <c:pt idx="61" formatCode="0.00">
                  <c:v>15</c:v>
                </c:pt>
                <c:pt idx="62" formatCode="0.00">
                  <c:v>14</c:v>
                </c:pt>
                <c:pt idx="63" formatCode="0.00">
                  <c:v>14</c:v>
                </c:pt>
                <c:pt idx="64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65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Хүү'!$DF$5:$HB$5</c15:sqref>
                  </c15:fullRef>
                </c:ext>
              </c:extLst>
              <c:f>'3.2.2 Хүү'!$EP$5:$HB$5</c:f>
              <c:numCache>
                <c:formatCode>0.0</c:formatCode>
                <c:ptCount val="65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5.5</c:v>
                </c:pt>
                <c:pt idx="49">
                  <c:v>5.5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11</c:v>
                </c:pt>
                <c:pt idx="60" formatCode="0.00">
                  <c:v>11</c:v>
                </c:pt>
                <c:pt idx="61" formatCode="0.00">
                  <c:v>11</c:v>
                </c:pt>
                <c:pt idx="62" formatCode="0.00">
                  <c:v>12</c:v>
                </c:pt>
                <c:pt idx="63" formatCode="0.00">
                  <c:v>12</c:v>
                </c:pt>
                <c:pt idx="64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Хүү'!$DF$1:$HB$2</c15:sqref>
                  </c15:fullRef>
                </c:ext>
              </c:extLst>
              <c:f>'3.2.2 Хүү'!$EP$1:$HB$2</c:f>
              <c:multiLvlStrCache>
                <c:ptCount val="6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Хүү'!$DF$6:$HB$6</c15:sqref>
                  </c15:fullRef>
                </c:ext>
              </c:extLst>
              <c:f>'3.2.2 Хүү'!$EP$6:$HB$6</c:f>
              <c:numCache>
                <c:formatCode>0.0</c:formatCode>
                <c:ptCount val="65"/>
                <c:pt idx="0">
                  <c:v>10.76</c:v>
                </c:pt>
                <c:pt idx="1">
                  <c:v>10.98</c:v>
                </c:pt>
                <c:pt idx="2">
                  <c:v>10.66</c:v>
                </c:pt>
                <c:pt idx="3">
                  <c:v>9.9499999999999993</c:v>
                </c:pt>
                <c:pt idx="4">
                  <c:v>9.9600000000000009</c:v>
                </c:pt>
                <c:pt idx="5">
                  <c:v>10.050000000000001</c:v>
                </c:pt>
                <c:pt idx="6">
                  <c:v>9.76</c:v>
                </c:pt>
                <c:pt idx="7">
                  <c:v>9.99</c:v>
                </c:pt>
                <c:pt idx="8">
                  <c:v>10.039996462494083</c:v>
                </c:pt>
                <c:pt idx="9">
                  <c:v>10.039999999999999</c:v>
                </c:pt>
                <c:pt idx="10">
                  <c:v>10.18</c:v>
                </c:pt>
                <c:pt idx="11">
                  <c:v>10.8</c:v>
                </c:pt>
                <c:pt idx="12">
                  <c:v>11.120320850040809</c:v>
                </c:pt>
                <c:pt idx="13">
                  <c:v>11.01</c:v>
                </c:pt>
                <c:pt idx="14">
                  <c:v>10.94</c:v>
                </c:pt>
                <c:pt idx="15">
                  <c:v>11.02</c:v>
                </c:pt>
                <c:pt idx="16">
                  <c:v>11.03</c:v>
                </c:pt>
                <c:pt idx="17">
                  <c:v>11.13</c:v>
                </c:pt>
                <c:pt idx="18">
                  <c:v>10.99</c:v>
                </c:pt>
                <c:pt idx="19">
                  <c:v>11.260126744303591</c:v>
                </c:pt>
                <c:pt idx="20">
                  <c:v>11.12</c:v>
                </c:pt>
                <c:pt idx="21">
                  <c:v>11.064393423142832</c:v>
                </c:pt>
                <c:pt idx="22">
                  <c:v>11.200810519915644</c:v>
                </c:pt>
                <c:pt idx="23">
                  <c:v>11.019156654702048</c:v>
                </c:pt>
                <c:pt idx="24">
                  <c:v>10.858213967164311</c:v>
                </c:pt>
                <c:pt idx="25">
                  <c:v>10.950667764785241</c:v>
                </c:pt>
                <c:pt idx="26">
                  <c:v>10.175598952373024</c:v>
                </c:pt>
                <c:pt idx="27">
                  <c:v>9.8692556253068808</c:v>
                </c:pt>
                <c:pt idx="28">
                  <c:v>8.9320650494937208</c:v>
                </c:pt>
                <c:pt idx="29">
                  <c:v>8.9544414350355286</c:v>
                </c:pt>
                <c:pt idx="30">
                  <c:v>8.8548521800368079</c:v>
                </c:pt>
                <c:pt idx="31">
                  <c:v>8.731248292792495</c:v>
                </c:pt>
                <c:pt idx="32">
                  <c:v>8.2151625462051534</c:v>
                </c:pt>
                <c:pt idx="33">
                  <c:v>7.6655274594852774</c:v>
                </c:pt>
                <c:pt idx="34">
                  <c:v>7.1704660942070646</c:v>
                </c:pt>
                <c:pt idx="35">
                  <c:v>5.64611438157627</c:v>
                </c:pt>
                <c:pt idx="36">
                  <c:v>6.2787936492099865</c:v>
                </c:pt>
                <c:pt idx="37">
                  <c:v>6.2503526010591193</c:v>
                </c:pt>
                <c:pt idx="38">
                  <c:v>6.0611722319211401</c:v>
                </c:pt>
                <c:pt idx="39">
                  <c:v>6.050100195322905</c:v>
                </c:pt>
                <c:pt idx="40">
                  <c:v>6.0454590648071642</c:v>
                </c:pt>
                <c:pt idx="41">
                  <c:v>6.0395596527805377</c:v>
                </c:pt>
                <c:pt idx="42">
                  <c:v>6.0398996629510764</c:v>
                </c:pt>
                <c:pt idx="43">
                  <c:v>6.0146512426955603</c:v>
                </c:pt>
                <c:pt idx="44">
                  <c:v>5.9986771327913964</c:v>
                </c:pt>
                <c:pt idx="45">
                  <c:v>6.0716080456909269</c:v>
                </c:pt>
                <c:pt idx="46">
                  <c:v>6.0750191082197134</c:v>
                </c:pt>
                <c:pt idx="47">
                  <c:v>6.164643156846048</c:v>
                </c:pt>
                <c:pt idx="48">
                  <c:v>6.1089278586699898</c:v>
                </c:pt>
                <c:pt idx="49">
                  <c:v>6.5362855406809972</c:v>
                </c:pt>
                <c:pt idx="50">
                  <c:v>7.3584644600760569</c:v>
                </c:pt>
                <c:pt idx="51">
                  <c:v>8.7775147066433838</c:v>
                </c:pt>
                <c:pt idx="52">
                  <c:v>9.0438168249696496</c:v>
                </c:pt>
                <c:pt idx="53">
                  <c:v>9.5088060793285578</c:v>
                </c:pt>
                <c:pt idx="54">
                  <c:v>10.119357185430188</c:v>
                </c:pt>
                <c:pt idx="55">
                  <c:v>10.053382283229958</c:v>
                </c:pt>
                <c:pt idx="56">
                  <c:v>11.460420191596153</c:v>
                </c:pt>
                <c:pt idx="57">
                  <c:v>12.400249719760675</c:v>
                </c:pt>
                <c:pt idx="58">
                  <c:v>12.564712913035994</c:v>
                </c:pt>
                <c:pt idx="59">
                  <c:v>12.958181391471911</c:v>
                </c:pt>
                <c:pt idx="60" formatCode="0.00">
                  <c:v>12.966743708515207</c:v>
                </c:pt>
                <c:pt idx="61" formatCode="0.00">
                  <c:v>12.995500079997594</c:v>
                </c:pt>
                <c:pt idx="62" formatCode="0.00">
                  <c:v>13.108685537410677</c:v>
                </c:pt>
                <c:pt idx="63" formatCode="0.00">
                  <c:v>12.906952022402225</c:v>
                </c:pt>
                <c:pt idx="64" formatCode="#,##0.00">
                  <c:v>12.960660607273873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Хүү'!$DF$1:$HB$2</c15:sqref>
                  </c15:fullRef>
                </c:ext>
              </c:extLst>
              <c:f>'3.2.2 Хүү'!$EP$1:$HB$2</c:f>
              <c:multiLvlStrCache>
                <c:ptCount val="6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Хүү'!$DF$7:$HB$7</c15:sqref>
                  </c15:fullRef>
                </c:ext>
              </c:extLst>
              <c:f>'3.2.2 Хүү'!$EP$7:$HB$7</c:f>
              <c:numCache>
                <c:formatCode>0.0</c:formatCode>
                <c:ptCount val="65"/>
                <c:pt idx="0">
                  <c:v>11.44</c:v>
                </c:pt>
                <c:pt idx="1">
                  <c:v>11.06</c:v>
                </c:pt>
                <c:pt idx="2">
                  <c:v>9.82</c:v>
                </c:pt>
                <c:pt idx="3">
                  <c:v>9.57</c:v>
                </c:pt>
                <c:pt idx="4">
                  <c:v>9.81</c:v>
                </c:pt>
                <c:pt idx="5">
                  <c:v>10.97</c:v>
                </c:pt>
                <c:pt idx="6">
                  <c:v>10.07</c:v>
                </c:pt>
                <c:pt idx="7">
                  <c:v>10.14</c:v>
                </c:pt>
                <c:pt idx="8">
                  <c:v>10.097796981038742</c:v>
                </c:pt>
                <c:pt idx="9">
                  <c:v>10.51</c:v>
                </c:pt>
                <c:pt idx="10">
                  <c:v>10.79</c:v>
                </c:pt>
                <c:pt idx="11">
                  <c:v>11.13</c:v>
                </c:pt>
                <c:pt idx="12">
                  <c:v>10.003376737414108</c:v>
                </c:pt>
                <c:pt idx="13">
                  <c:v>10.81</c:v>
                </c:pt>
                <c:pt idx="14">
                  <c:v>10.31</c:v>
                </c:pt>
                <c:pt idx="15">
                  <c:v>11.25</c:v>
                </c:pt>
                <c:pt idx="16">
                  <c:v>11.2</c:v>
                </c:pt>
                <c:pt idx="17">
                  <c:v>11.15</c:v>
                </c:pt>
                <c:pt idx="18">
                  <c:v>10.7</c:v>
                </c:pt>
                <c:pt idx="19">
                  <c:v>11.375891121192481</c:v>
                </c:pt>
                <c:pt idx="20">
                  <c:v>11.94</c:v>
                </c:pt>
                <c:pt idx="21">
                  <c:v>10.803274083636975</c:v>
                </c:pt>
                <c:pt idx="22">
                  <c:v>12.126075499550911</c:v>
                </c:pt>
                <c:pt idx="23">
                  <c:v>11.602145238980512</c:v>
                </c:pt>
                <c:pt idx="24">
                  <c:v>12.111111111111111</c:v>
                </c:pt>
                <c:pt idx="25">
                  <c:v>11.914566967388948</c:v>
                </c:pt>
                <c:pt idx="26">
                  <c:v>11.476154315378007</c:v>
                </c:pt>
                <c:pt idx="27">
                  <c:v>11.819725635006799</c:v>
                </c:pt>
                <c:pt idx="28">
                  <c:v>9.9685948837008631</c:v>
                </c:pt>
                <c:pt idx="29">
                  <c:v>10.077769613667851</c:v>
                </c:pt>
                <c:pt idx="30">
                  <c:v>10.2980353558626</c:v>
                </c:pt>
                <c:pt idx="31">
                  <c:v>9.5811428023136056</c:v>
                </c:pt>
                <c:pt idx="32">
                  <c:v>9.0207945076217442</c:v>
                </c:pt>
                <c:pt idx="33">
                  <c:v>8.271460382079356</c:v>
                </c:pt>
                <c:pt idx="34">
                  <c:v>6.8856304985337244</c:v>
                </c:pt>
                <c:pt idx="35">
                  <c:v>6.1084507042253522</c:v>
                </c:pt>
                <c:pt idx="36">
                  <c:v>6.9569447980201273</c:v>
                </c:pt>
                <c:pt idx="37">
                  <c:v>6.6458522080983089</c:v>
                </c:pt>
                <c:pt idx="38">
                  <c:v>6.4487446341497181</c:v>
                </c:pt>
                <c:pt idx="39">
                  <c:v>6.4826546003016583</c:v>
                </c:pt>
                <c:pt idx="40">
                  <c:v>6.589608156246161</c:v>
                </c:pt>
                <c:pt idx="41">
                  <c:v>6.7021389465239416</c:v>
                </c:pt>
                <c:pt idx="42">
                  <c:v>6.3127835983270124</c:v>
                </c:pt>
                <c:pt idx="43">
                  <c:v>6.1062687803093301</c:v>
                </c:pt>
                <c:pt idx="44">
                  <c:v>6.6085742304204347</c:v>
                </c:pt>
                <c:pt idx="45">
                  <c:v>6.0919762000686681</c:v>
                </c:pt>
                <c:pt idx="46">
                  <c:v>6.7112564057253934</c:v>
                </c:pt>
                <c:pt idx="47">
                  <c:v>6.8006610118445749</c:v>
                </c:pt>
                <c:pt idx="48">
                  <c:v>6.1785892850141142</c:v>
                </c:pt>
                <c:pt idx="49">
                  <c:v>6.5618941514787936</c:v>
                </c:pt>
                <c:pt idx="50">
                  <c:v>7.2885853802415328</c:v>
                </c:pt>
                <c:pt idx="51">
                  <c:v>8.3548488895137751</c:v>
                </c:pt>
                <c:pt idx="52">
                  <c:v>9.1159245761369032</c:v>
                </c:pt>
                <c:pt idx="53">
                  <c:v>9.6397316427941568</c:v>
                </c:pt>
                <c:pt idx="54">
                  <c:v>10.351524262823217</c:v>
                </c:pt>
                <c:pt idx="55">
                  <c:v>10.038850667745852</c:v>
                </c:pt>
                <c:pt idx="56">
                  <c:v>11.551162690921572</c:v>
                </c:pt>
                <c:pt idx="57">
                  <c:v>12.698045133109334</c:v>
                </c:pt>
                <c:pt idx="58">
                  <c:v>13.030140656396515</c:v>
                </c:pt>
                <c:pt idx="59">
                  <c:v>13.302834100625343</c:v>
                </c:pt>
                <c:pt idx="60" formatCode="0.00">
                  <c:v>12.840110488433243</c:v>
                </c:pt>
                <c:pt idx="61" formatCode="0.00">
                  <c:v>12.957816377171216</c:v>
                </c:pt>
                <c:pt idx="62" formatCode="0.00">
                  <c:v>13.445811226231333</c:v>
                </c:pt>
                <c:pt idx="63" formatCode="0.00">
                  <c:v>12.708267025177472</c:v>
                </c:pt>
                <c:pt idx="64" formatCode="#,##0.00">
                  <c:v>12.84673514645505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Хүү'!$DF$1:$HB$2</c15:sqref>
                  </c15:fullRef>
                </c:ext>
              </c:extLst>
              <c:f>'3.2.2 Хүү'!$EP$1:$HB$2</c:f>
              <c:multiLvlStrCache>
                <c:ptCount val="6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Хүү'!$DF$8:$HB$8</c15:sqref>
                  </c15:fullRef>
                </c:ext>
              </c:extLst>
              <c:f>'3.2.2 Хүү'!$EP$8:$HB$8</c:f>
              <c:numCache>
                <c:formatCode>0.0</c:formatCode>
                <c:ptCount val="65"/>
                <c:pt idx="0">
                  <c:v>11.06</c:v>
                </c:pt>
                <c:pt idx="1">
                  <c:v>11.18</c:v>
                </c:pt>
                <c:pt idx="2">
                  <c:v>10.68</c:v>
                </c:pt>
                <c:pt idx="3">
                  <c:v>10.02</c:v>
                </c:pt>
                <c:pt idx="4">
                  <c:v>9.9499999999999993</c:v>
                </c:pt>
                <c:pt idx="5">
                  <c:v>10.02</c:v>
                </c:pt>
                <c:pt idx="6">
                  <c:v>10.039999999999999</c:v>
                </c:pt>
                <c:pt idx="7">
                  <c:v>10</c:v>
                </c:pt>
                <c:pt idx="8">
                  <c:v>10.076060406251244</c:v>
                </c:pt>
                <c:pt idx="9">
                  <c:v>9.9700000000000006</c:v>
                </c:pt>
                <c:pt idx="10">
                  <c:v>10.199999999999999</c:v>
                </c:pt>
                <c:pt idx="11">
                  <c:v>10.54</c:v>
                </c:pt>
                <c:pt idx="12">
                  <c:v>11.160305539755239</c:v>
                </c:pt>
                <c:pt idx="13">
                  <c:v>11.14</c:v>
                </c:pt>
                <c:pt idx="14">
                  <c:v>11.09</c:v>
                </c:pt>
                <c:pt idx="15">
                  <c:v>11.06</c:v>
                </c:pt>
                <c:pt idx="16">
                  <c:v>11.02</c:v>
                </c:pt>
                <c:pt idx="17">
                  <c:v>11.11</c:v>
                </c:pt>
                <c:pt idx="18">
                  <c:v>10.97</c:v>
                </c:pt>
                <c:pt idx="19">
                  <c:v>11.096007637488499</c:v>
                </c:pt>
                <c:pt idx="20">
                  <c:v>11.1</c:v>
                </c:pt>
                <c:pt idx="21">
                  <c:v>11.09987540215131</c:v>
                </c:pt>
                <c:pt idx="22">
                  <c:v>11.132581925189397</c:v>
                </c:pt>
                <c:pt idx="23">
                  <c:v>10.915288067229953</c:v>
                </c:pt>
                <c:pt idx="24">
                  <c:v>10.633386169924517</c:v>
                </c:pt>
                <c:pt idx="25">
                  <c:v>11</c:v>
                </c:pt>
                <c:pt idx="26">
                  <c:v>9.9206489873458708</c:v>
                </c:pt>
                <c:pt idx="27">
                  <c:v>9.7143006601642892</c:v>
                </c:pt>
                <c:pt idx="28">
                  <c:v>8.9161692919003723</c:v>
                </c:pt>
                <c:pt idx="29">
                  <c:v>8.8796367724952621</c:v>
                </c:pt>
                <c:pt idx="30">
                  <c:v>8.8284497288187236</c:v>
                </c:pt>
                <c:pt idx="31">
                  <c:v>8.6659325441727582</c:v>
                </c:pt>
                <c:pt idx="32">
                  <c:v>8.7013999782512759</c:v>
                </c:pt>
                <c:pt idx="33">
                  <c:v>7.8759725854732556</c:v>
                </c:pt>
                <c:pt idx="34">
                  <c:v>6.9890261241427147</c:v>
                </c:pt>
                <c:pt idx="35">
                  <c:v>5.4060638735777324</c:v>
                </c:pt>
                <c:pt idx="36">
                  <c:v>6.0225823175024358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6.0810695403820816</c:v>
                </c:pt>
                <c:pt idx="46">
                  <c:v>6.0724296302697773</c:v>
                </c:pt>
                <c:pt idx="47">
                  <c:v>6.1904431684943928</c:v>
                </c:pt>
                <c:pt idx="48">
                  <c:v>6.1035788198500702</c:v>
                </c:pt>
                <c:pt idx="49">
                  <c:v>6.5856464889340067</c:v>
                </c:pt>
                <c:pt idx="50">
                  <c:v>6.6053046703550189</c:v>
                </c:pt>
                <c:pt idx="51">
                  <c:v>9</c:v>
                </c:pt>
                <c:pt idx="52">
                  <c:v>9</c:v>
                </c:pt>
                <c:pt idx="53">
                  <c:v>9.596679022478197</c:v>
                </c:pt>
                <c:pt idx="54">
                  <c:v>10</c:v>
                </c:pt>
                <c:pt idx="55">
                  <c:v>10</c:v>
                </c:pt>
                <c:pt idx="56">
                  <c:v>10.782657124696883</c:v>
                </c:pt>
                <c:pt idx="57">
                  <c:v>12</c:v>
                </c:pt>
                <c:pt idx="58">
                  <c:v>12</c:v>
                </c:pt>
                <c:pt idx="59">
                  <c:v>12.725487188112707</c:v>
                </c:pt>
                <c:pt idx="60" formatCode="0.00">
                  <c:v>13</c:v>
                </c:pt>
                <c:pt idx="61" formatCode="0.00">
                  <c:v>13</c:v>
                </c:pt>
                <c:pt idx="62" formatCode="0.00">
                  <c:v>13</c:v>
                </c:pt>
                <c:pt idx="63" formatCode="0.00">
                  <c:v>13</c:v>
                </c:pt>
                <c:pt idx="64" formatCode="#,##0.00">
                  <c:v>13.006176824667607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ser>
          <c:idx val="6"/>
          <c:order val="5"/>
          <c:tx>
            <c:v>Бодлогын хүү</c:v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Хүү'!$DF$1:$HB$2</c15:sqref>
                  </c15:fullRef>
                </c:ext>
              </c:extLst>
              <c:f>'3.2.2 Хүү'!$EP$1:$HB$2</c:f>
              <c:multiLvlStrCache>
                <c:ptCount val="6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Хүү'!$DF$18:$HB$18</c15:sqref>
                  </c15:fullRef>
                </c:ext>
              </c:extLst>
              <c:f>'3.2.2 Хүү'!$EP$18:$HB$18</c:f>
              <c:numCache>
                <c:formatCode>0.0</c:formatCode>
                <c:ptCount val="65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6.5</c:v>
                </c:pt>
                <c:pt idx="49" formatCode="General">
                  <c:v>6.5</c:v>
                </c:pt>
                <c:pt idx="50" formatCode="General">
                  <c:v>9</c:v>
                </c:pt>
                <c:pt idx="51" formatCode="General">
                  <c:v>9</c:v>
                </c:pt>
                <c:pt idx="52" formatCode="General">
                  <c:v>9</c:v>
                </c:pt>
                <c:pt idx="53" formatCode="General">
                  <c:v>10</c:v>
                </c:pt>
                <c:pt idx="54" formatCode="General">
                  <c:v>10</c:v>
                </c:pt>
                <c:pt idx="55">
                  <c:v>10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13</c:v>
                </c:pt>
                <c:pt idx="60" formatCode="0.00">
                  <c:v>13</c:v>
                </c:pt>
                <c:pt idx="61" formatCode="0.00">
                  <c:v>13</c:v>
                </c:pt>
                <c:pt idx="62" formatCode="0.00">
                  <c:v>13</c:v>
                </c:pt>
                <c:pt idx="63" formatCode="0.00">
                  <c:v>13</c:v>
                </c:pt>
                <c:pt idx="64" formatCode="General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valAx>
        <c:axId val="514520192"/>
        <c:scaling>
          <c:orientation val="minMax"/>
          <c:max val="20"/>
          <c:min val="4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14521728"/>
        <c:crosses val="max"/>
        <c:crossBetween val="between"/>
        <c:majorUnit val="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spPr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37686889949019714"/>
          <c:y val="5.2466110826975478E-2"/>
          <c:w val="0.5717073539590859"/>
          <c:h val="0.2532337568500412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2561468278003713"/>
        </c:manualLayout>
      </c:layout>
      <c:areaChart>
        <c:grouping val="standard"/>
        <c:varyColors val="0"/>
        <c:ser>
          <c:idx val="4"/>
          <c:order val="5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Хүү'!$DF$1:$HA$2</c15:sqref>
                  </c15:fullRef>
                </c:ext>
              </c:extLst>
              <c:f>'3.2.2 Хүү'!$EP$1:$HA$2</c:f>
              <c:multiLvlStrCache>
                <c:ptCount val="6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Хүү'!$DF$11:$HB$11</c15:sqref>
                  </c15:fullRef>
                </c:ext>
              </c:extLst>
              <c:f>'3.2.2 Хүү'!$EP$11:$HB$11</c:f>
              <c:numCache>
                <c:formatCode>0.0</c:formatCode>
                <c:ptCount val="65"/>
                <c:pt idx="0">
                  <c:v>19.225069245456048</c:v>
                </c:pt>
                <c:pt idx="1">
                  <c:v>18.942324253903049</c:v>
                </c:pt>
                <c:pt idx="2">
                  <c:v>18.904731561477959</c:v>
                </c:pt>
                <c:pt idx="3">
                  <c:v>19.09</c:v>
                </c:pt>
                <c:pt idx="4">
                  <c:v>18.5</c:v>
                </c:pt>
                <c:pt idx="5">
                  <c:v>17.739999999999998</c:v>
                </c:pt>
                <c:pt idx="6">
                  <c:v>17.635857473206748</c:v>
                </c:pt>
                <c:pt idx="7">
                  <c:v>17.999806462636645</c:v>
                </c:pt>
                <c:pt idx="8">
                  <c:v>17.600000000000001</c:v>
                </c:pt>
                <c:pt idx="9">
                  <c:v>17.530066793800632</c:v>
                </c:pt>
                <c:pt idx="10">
                  <c:v>16.988692330621689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17.010808942074192</c:v>
                </c:pt>
                <c:pt idx="14">
                  <c:v>17.066568928765601</c:v>
                </c:pt>
                <c:pt idx="15">
                  <c:v>17.2805208970113</c:v>
                </c:pt>
                <c:pt idx="16">
                  <c:v>17.100000000000001</c:v>
                </c:pt>
                <c:pt idx="17">
                  <c:v>16.88</c:v>
                </c:pt>
                <c:pt idx="18">
                  <c:v>16.969403321993962</c:v>
                </c:pt>
                <c:pt idx="19">
                  <c:v>16.897533779012999</c:v>
                </c:pt>
                <c:pt idx="20">
                  <c:v>16.67870808243012</c:v>
                </c:pt>
                <c:pt idx="21">
                  <c:v>16.685835885023209</c:v>
                </c:pt>
                <c:pt idx="22">
                  <c:v>16.810765883603835</c:v>
                </c:pt>
                <c:pt idx="23">
                  <c:v>16.58164717339471</c:v>
                </c:pt>
                <c:pt idx="24">
                  <c:v>16.812325244365361</c:v>
                </c:pt>
                <c:pt idx="25">
                  <c:v>16.647337796537446</c:v>
                </c:pt>
                <c:pt idx="26">
                  <c:v>16.40979463529899</c:v>
                </c:pt>
                <c:pt idx="27">
                  <c:v>16.458646173187901</c:v>
                </c:pt>
                <c:pt idx="28">
                  <c:v>16.220668067995259</c:v>
                </c:pt>
                <c:pt idx="29">
                  <c:v>16.062419710182596</c:v>
                </c:pt>
                <c:pt idx="30">
                  <c:v>15.285319139043276</c:v>
                </c:pt>
                <c:pt idx="31">
                  <c:v>15.981080199756107</c:v>
                </c:pt>
                <c:pt idx="32">
                  <c:v>16.193087007873082</c:v>
                </c:pt>
                <c:pt idx="33">
                  <c:v>15.7095324048189</c:v>
                </c:pt>
                <c:pt idx="34">
                  <c:v>15.534351173279067</c:v>
                </c:pt>
                <c:pt idx="35">
                  <c:v>14.365900843535345</c:v>
                </c:pt>
                <c:pt idx="36">
                  <c:v>15.2</c:v>
                </c:pt>
                <c:pt idx="37">
                  <c:v>15.184842524449488</c:v>
                </c:pt>
                <c:pt idx="38">
                  <c:v>13.357981422153109</c:v>
                </c:pt>
                <c:pt idx="39">
                  <c:v>11.926263821119569</c:v>
                </c:pt>
                <c:pt idx="40">
                  <c:v>11.527216885079824</c:v>
                </c:pt>
                <c:pt idx="41">
                  <c:v>12.080978490082771</c:v>
                </c:pt>
                <c:pt idx="42">
                  <c:v>12.764932890234675</c:v>
                </c:pt>
                <c:pt idx="43">
                  <c:v>13.38739969297422</c:v>
                </c:pt>
                <c:pt idx="44">
                  <c:v>13.6613264743534</c:v>
                </c:pt>
                <c:pt idx="45">
                  <c:v>13.795858926855713</c:v>
                </c:pt>
                <c:pt idx="46">
                  <c:v>13.832057490312074</c:v>
                </c:pt>
                <c:pt idx="47">
                  <c:v>13.172840510112501</c:v>
                </c:pt>
                <c:pt idx="48">
                  <c:v>14.085229308343498</c:v>
                </c:pt>
                <c:pt idx="49">
                  <c:v>14.140847056320812</c:v>
                </c:pt>
                <c:pt idx="50">
                  <c:v>14.339280936950969</c:v>
                </c:pt>
                <c:pt idx="51">
                  <c:v>14.253925761541565</c:v>
                </c:pt>
                <c:pt idx="52">
                  <c:v>13.846409736048939</c:v>
                </c:pt>
                <c:pt idx="53">
                  <c:v>14.234609708550943</c:v>
                </c:pt>
                <c:pt idx="54">
                  <c:v>13.987626577736036</c:v>
                </c:pt>
                <c:pt idx="55">
                  <c:v>14.360346865001832</c:v>
                </c:pt>
                <c:pt idx="56">
                  <c:v>14.418208490617703</c:v>
                </c:pt>
                <c:pt idx="57">
                  <c:v>14.834259753709301</c:v>
                </c:pt>
                <c:pt idx="58">
                  <c:v>14.912831250836746</c:v>
                </c:pt>
                <c:pt idx="59">
                  <c:v>15.174079310796474</c:v>
                </c:pt>
                <c:pt idx="60" formatCode="0.00">
                  <c:v>15.901863200861399</c:v>
                </c:pt>
                <c:pt idx="61" formatCode="0.00">
                  <c:v>15.76111359709477</c:v>
                </c:pt>
                <c:pt idx="62" formatCode="0.00">
                  <c:v>16.294098800703065</c:v>
                </c:pt>
                <c:pt idx="63" formatCode="0.00">
                  <c:v>16.43</c:v>
                </c:pt>
                <c:pt idx="64" formatCode="0.00">
                  <c:v>16.32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1C3-42E6-BEEF-E880337418F9}"/>
            </c:ext>
          </c:extLst>
        </c:ser>
        <c:ser>
          <c:idx val="7"/>
          <c:order val="6"/>
          <c:tx>
            <c:v/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Хүү'!$DF$1:$HA$2</c15:sqref>
                  </c15:fullRef>
                </c:ext>
              </c:extLst>
              <c:f>'3.2.2 Хүү'!$EP$1:$HA$2</c:f>
              <c:multiLvlStrCache>
                <c:ptCount val="6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Хүү'!$DF$12:$HB$12</c15:sqref>
                  </c15:fullRef>
                </c:ext>
              </c:extLst>
              <c:f>'3.2.2 Хүү'!$EP$12:$HB$12</c:f>
              <c:numCache>
                <c:formatCode>0.0</c:formatCode>
                <c:ptCount val="65"/>
                <c:pt idx="0">
                  <c:v>12.3883091820831</c:v>
                </c:pt>
                <c:pt idx="1">
                  <c:v>11.929932224716254</c:v>
                </c:pt>
                <c:pt idx="2">
                  <c:v>11.423812958453686</c:v>
                </c:pt>
                <c:pt idx="3">
                  <c:v>11.468842053448</c:v>
                </c:pt>
                <c:pt idx="4">
                  <c:v>11.9329601836194</c:v>
                </c:pt>
                <c:pt idx="5">
                  <c:v>10.829130176021152</c:v>
                </c:pt>
                <c:pt idx="6">
                  <c:v>10.680814515098133</c:v>
                </c:pt>
                <c:pt idx="7">
                  <c:v>12.101719568406518</c:v>
                </c:pt>
                <c:pt idx="8">
                  <c:v>11.4</c:v>
                </c:pt>
                <c:pt idx="9">
                  <c:v>11.708786150071168</c:v>
                </c:pt>
                <c:pt idx="10">
                  <c:v>11.637162709146626</c:v>
                </c:pt>
                <c:pt idx="11">
                  <c:v>11.2</c:v>
                </c:pt>
                <c:pt idx="12">
                  <c:v>10.6</c:v>
                </c:pt>
                <c:pt idx="13">
                  <c:v>10.603894214102093</c:v>
                </c:pt>
                <c:pt idx="14">
                  <c:v>12.707194494493701</c:v>
                </c:pt>
                <c:pt idx="15">
                  <c:v>11.078072693222202</c:v>
                </c:pt>
                <c:pt idx="16">
                  <c:v>9.4</c:v>
                </c:pt>
                <c:pt idx="17">
                  <c:v>10.574890332205255</c:v>
                </c:pt>
                <c:pt idx="18">
                  <c:v>10.332360224390586</c:v>
                </c:pt>
                <c:pt idx="19">
                  <c:v>11.033416996864817</c:v>
                </c:pt>
                <c:pt idx="20">
                  <c:v>11.034100922319666</c:v>
                </c:pt>
                <c:pt idx="21">
                  <c:v>11.131975920130657</c:v>
                </c:pt>
                <c:pt idx="22">
                  <c:v>10.950652245260736</c:v>
                </c:pt>
                <c:pt idx="23">
                  <c:v>10.545271427293045</c:v>
                </c:pt>
                <c:pt idx="24">
                  <c:v>10.594760306755569</c:v>
                </c:pt>
                <c:pt idx="25">
                  <c:v>9.8109801670732377</c:v>
                </c:pt>
                <c:pt idx="26">
                  <c:v>11.129863706508059</c:v>
                </c:pt>
                <c:pt idx="27">
                  <c:v>10.937460931725999</c:v>
                </c:pt>
                <c:pt idx="28">
                  <c:v>10.728377281218608</c:v>
                </c:pt>
                <c:pt idx="29">
                  <c:v>10.029931159000936</c:v>
                </c:pt>
                <c:pt idx="30">
                  <c:v>10.531098239667498</c:v>
                </c:pt>
                <c:pt idx="31">
                  <c:v>10.425937157096177</c:v>
                </c:pt>
                <c:pt idx="32">
                  <c:v>9.9532319885850047</c:v>
                </c:pt>
                <c:pt idx="33">
                  <c:v>10.421124975617809</c:v>
                </c:pt>
                <c:pt idx="34">
                  <c:v>10.159678825543265</c:v>
                </c:pt>
                <c:pt idx="35">
                  <c:v>8.3617912585665106</c:v>
                </c:pt>
                <c:pt idx="36">
                  <c:v>7.9</c:v>
                </c:pt>
                <c:pt idx="37">
                  <c:v>7.1306092437107811</c:v>
                </c:pt>
                <c:pt idx="38">
                  <c:v>6.8939208358318371</c:v>
                </c:pt>
                <c:pt idx="39">
                  <c:v>5.9086629651508913</c:v>
                </c:pt>
                <c:pt idx="40">
                  <c:v>6.4894555741433395</c:v>
                </c:pt>
                <c:pt idx="41">
                  <c:v>6.0525126915708682</c:v>
                </c:pt>
                <c:pt idx="42">
                  <c:v>6.7062955427943312</c:v>
                </c:pt>
                <c:pt idx="43">
                  <c:v>7.554676016888652</c:v>
                </c:pt>
                <c:pt idx="44">
                  <c:v>6.7448019342426155</c:v>
                </c:pt>
                <c:pt idx="45">
                  <c:v>6.7401210465271362</c:v>
                </c:pt>
                <c:pt idx="46">
                  <c:v>5.3999094116637263</c:v>
                </c:pt>
                <c:pt idx="47">
                  <c:v>5.757907447231621</c:v>
                </c:pt>
                <c:pt idx="48">
                  <c:v>7.2539206949983051</c:v>
                </c:pt>
                <c:pt idx="49">
                  <c:v>6.473124071744917</c:v>
                </c:pt>
                <c:pt idx="50">
                  <c:v>6.7214850494218688</c:v>
                </c:pt>
                <c:pt idx="51">
                  <c:v>7.8541339067334368</c:v>
                </c:pt>
                <c:pt idx="52">
                  <c:v>7.6453067544972573</c:v>
                </c:pt>
                <c:pt idx="53">
                  <c:v>7.4984028913507013</c:v>
                </c:pt>
                <c:pt idx="54">
                  <c:v>8.2745353110602871</c:v>
                </c:pt>
                <c:pt idx="55">
                  <c:v>9.1849069194508353</c:v>
                </c:pt>
                <c:pt idx="56">
                  <c:v>8.8478397402919544</c:v>
                </c:pt>
                <c:pt idx="57">
                  <c:v>11.398883282633198</c:v>
                </c:pt>
                <c:pt idx="58">
                  <c:v>11.054370710501592</c:v>
                </c:pt>
                <c:pt idx="59">
                  <c:v>10.927301200532888</c:v>
                </c:pt>
                <c:pt idx="60" formatCode="0.00">
                  <c:v>10.640726281833707</c:v>
                </c:pt>
                <c:pt idx="61" formatCode="0.00">
                  <c:v>10.829471273418037</c:v>
                </c:pt>
                <c:pt idx="62" formatCode="0.00">
                  <c:v>10.509777625158021</c:v>
                </c:pt>
                <c:pt idx="63" formatCode="0.00">
                  <c:v>10.816209112047304</c:v>
                </c:pt>
                <c:pt idx="64" formatCode="0.00">
                  <c:v>11.19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1C3-42E6-BEEF-E8803374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Хүү'!$DF$9:$HB$9</c15:sqref>
                  </c15:fullRef>
                </c:ext>
              </c:extLst>
              <c:f>'3.2.2 Хүү'!$EP$9:$HB$9</c:f>
              <c:numCache>
                <c:formatCode>0.0</c:formatCode>
                <c:ptCount val="65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6.5</c:v>
                </c:pt>
                <c:pt idx="49" formatCode="General">
                  <c:v>6.5</c:v>
                </c:pt>
                <c:pt idx="50" formatCode="General">
                  <c:v>9</c:v>
                </c:pt>
                <c:pt idx="51" formatCode="General">
                  <c:v>9</c:v>
                </c:pt>
                <c:pt idx="52" formatCode="General">
                  <c:v>9</c:v>
                </c:pt>
                <c:pt idx="53" formatCode="General">
                  <c:v>10</c:v>
                </c:pt>
                <c:pt idx="54" formatCode="General">
                  <c:v>10</c:v>
                </c:pt>
                <c:pt idx="55">
                  <c:v>10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13</c:v>
                </c:pt>
                <c:pt idx="60" formatCode="0.00">
                  <c:v>13</c:v>
                </c:pt>
                <c:pt idx="61" formatCode="0.00">
                  <c:v>13</c:v>
                </c:pt>
                <c:pt idx="62" formatCode="0.00">
                  <c:v>13</c:v>
                </c:pt>
                <c:pt idx="63" formatCode="0.00">
                  <c:v>13</c:v>
                </c:pt>
                <c:pt idx="64" formatCode="General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3-42E6-BEEF-E880337418F9}"/>
            </c:ext>
          </c:extLst>
        </c:ser>
        <c:ser>
          <c:idx val="1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AF945E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Хүү'!$DF$13:$HB$13</c15:sqref>
                  </c15:fullRef>
                </c:ext>
              </c:extLst>
              <c:f>'3.2.2 Хүү'!$EP$13:$HB$13</c:f>
              <c:numCache>
                <c:formatCode>0.0</c:formatCode>
                <c:ptCount val="65"/>
                <c:pt idx="0">
                  <c:v>19.225069245456048</c:v>
                </c:pt>
                <c:pt idx="1">
                  <c:v>18.942324253903049</c:v>
                </c:pt>
                <c:pt idx="2">
                  <c:v>18.904731561477959</c:v>
                </c:pt>
                <c:pt idx="3">
                  <c:v>19.09</c:v>
                </c:pt>
                <c:pt idx="4">
                  <c:v>18.5</c:v>
                </c:pt>
                <c:pt idx="5">
                  <c:v>17.739999999999998</c:v>
                </c:pt>
                <c:pt idx="6">
                  <c:v>17.635857473206748</c:v>
                </c:pt>
                <c:pt idx="7">
                  <c:v>17.999806462636645</c:v>
                </c:pt>
                <c:pt idx="8">
                  <c:v>17.600000000000001</c:v>
                </c:pt>
                <c:pt idx="9">
                  <c:v>17.530066793800632</c:v>
                </c:pt>
                <c:pt idx="10">
                  <c:v>16.988692330621689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17.010808942074192</c:v>
                </c:pt>
                <c:pt idx="14">
                  <c:v>17.066568928765601</c:v>
                </c:pt>
                <c:pt idx="15">
                  <c:v>17.2805208970113</c:v>
                </c:pt>
                <c:pt idx="16">
                  <c:v>17.100000000000001</c:v>
                </c:pt>
                <c:pt idx="17">
                  <c:v>16.88</c:v>
                </c:pt>
                <c:pt idx="18">
                  <c:v>16.969403321993962</c:v>
                </c:pt>
                <c:pt idx="19">
                  <c:v>16.897533779012999</c:v>
                </c:pt>
                <c:pt idx="20">
                  <c:v>16.67870808243012</c:v>
                </c:pt>
                <c:pt idx="21">
                  <c:v>16.685835885023209</c:v>
                </c:pt>
                <c:pt idx="22">
                  <c:v>16.810765883603835</c:v>
                </c:pt>
                <c:pt idx="23">
                  <c:v>16.58164717339471</c:v>
                </c:pt>
                <c:pt idx="24">
                  <c:v>16.812325244365361</c:v>
                </c:pt>
                <c:pt idx="25">
                  <c:v>16.647337796537446</c:v>
                </c:pt>
                <c:pt idx="26">
                  <c:v>16.40979463529899</c:v>
                </c:pt>
                <c:pt idx="27">
                  <c:v>16.458646173187901</c:v>
                </c:pt>
                <c:pt idx="28">
                  <c:v>16.220668067995259</c:v>
                </c:pt>
                <c:pt idx="29">
                  <c:v>16.062419710182596</c:v>
                </c:pt>
                <c:pt idx="30">
                  <c:v>15.285319139043276</c:v>
                </c:pt>
                <c:pt idx="31">
                  <c:v>15.981080199756107</c:v>
                </c:pt>
                <c:pt idx="32">
                  <c:v>16.193087007873082</c:v>
                </c:pt>
                <c:pt idx="33">
                  <c:v>15.7095324048189</c:v>
                </c:pt>
                <c:pt idx="34">
                  <c:v>15.534351173279067</c:v>
                </c:pt>
                <c:pt idx="35">
                  <c:v>14.365900843535345</c:v>
                </c:pt>
                <c:pt idx="36">
                  <c:v>15.2</c:v>
                </c:pt>
                <c:pt idx="37">
                  <c:v>15.184842524449488</c:v>
                </c:pt>
                <c:pt idx="38">
                  <c:v>13.357981422153109</c:v>
                </c:pt>
                <c:pt idx="39">
                  <c:v>11.926263821119569</c:v>
                </c:pt>
                <c:pt idx="40">
                  <c:v>11.527216885079824</c:v>
                </c:pt>
                <c:pt idx="41">
                  <c:v>12.080978490082771</c:v>
                </c:pt>
                <c:pt idx="42">
                  <c:v>12.764932890234675</c:v>
                </c:pt>
                <c:pt idx="43">
                  <c:v>13.38739969297422</c:v>
                </c:pt>
                <c:pt idx="44">
                  <c:v>13.6613264743534</c:v>
                </c:pt>
                <c:pt idx="45">
                  <c:v>13.795858926855713</c:v>
                </c:pt>
                <c:pt idx="46">
                  <c:v>13.832057490312074</c:v>
                </c:pt>
                <c:pt idx="47">
                  <c:v>13.172840510112501</c:v>
                </c:pt>
                <c:pt idx="48">
                  <c:v>14.085229308343498</c:v>
                </c:pt>
                <c:pt idx="49">
                  <c:v>14.140847056320812</c:v>
                </c:pt>
                <c:pt idx="50">
                  <c:v>14.339280936950969</c:v>
                </c:pt>
                <c:pt idx="51">
                  <c:v>14.253925761541565</c:v>
                </c:pt>
                <c:pt idx="52">
                  <c:v>13.846409736048939</c:v>
                </c:pt>
                <c:pt idx="53">
                  <c:v>14.234609708550943</c:v>
                </c:pt>
                <c:pt idx="54">
                  <c:v>13.987626577736036</c:v>
                </c:pt>
                <c:pt idx="55">
                  <c:v>14.360346865001832</c:v>
                </c:pt>
                <c:pt idx="56">
                  <c:v>14.418208490617703</c:v>
                </c:pt>
                <c:pt idx="57">
                  <c:v>14.834259753709301</c:v>
                </c:pt>
                <c:pt idx="58">
                  <c:v>14.912831250836746</c:v>
                </c:pt>
                <c:pt idx="59">
                  <c:v>15.174079310796474</c:v>
                </c:pt>
                <c:pt idx="60" formatCode="0.00">
                  <c:v>15.901863200861399</c:v>
                </c:pt>
                <c:pt idx="61" formatCode="0.00">
                  <c:v>15.76111359709477</c:v>
                </c:pt>
                <c:pt idx="62" formatCode="0.00">
                  <c:v>16.294098800703065</c:v>
                </c:pt>
                <c:pt idx="63" formatCode="0.00">
                  <c:v>16.43</c:v>
                </c:pt>
                <c:pt idx="64" formatCode="General">
                  <c:v>16.32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41C3-42E6-BEEF-E880337418F9}"/>
            </c:ext>
          </c:extLst>
        </c:ser>
        <c:ser>
          <c:idx val="2"/>
          <c:order val="2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 w="15875">
              <a:solidFill>
                <a:srgbClr val="AF945E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Хүү'!$DF$17:$HB$17</c15:sqref>
                  </c15:fullRef>
                </c:ext>
              </c:extLst>
              <c:f>'3.2.2 Хүү'!$EP$17:$HB$17</c:f>
              <c:numCache>
                <c:formatCode>0.0</c:formatCode>
                <c:ptCount val="65"/>
                <c:pt idx="0">
                  <c:v>19.417674961701923</c:v>
                </c:pt>
                <c:pt idx="1">
                  <c:v>19.087221235829073</c:v>
                </c:pt>
                <c:pt idx="2">
                  <c:v>19.121843935778777</c:v>
                </c:pt>
                <c:pt idx="3">
                  <c:v>19.266637175603769</c:v>
                </c:pt>
                <c:pt idx="4">
                  <c:v>18.698109746382819</c:v>
                </c:pt>
                <c:pt idx="5">
                  <c:v>17.997649174563996</c:v>
                </c:pt>
                <c:pt idx="6">
                  <c:v>17.762615042550827</c:v>
                </c:pt>
                <c:pt idx="7">
                  <c:v>18.127382193239296</c:v>
                </c:pt>
                <c:pt idx="8">
                  <c:v>17.7</c:v>
                </c:pt>
                <c:pt idx="9">
                  <c:v>17.601164147558602</c:v>
                </c:pt>
                <c:pt idx="10">
                  <c:v>17.198006857783447</c:v>
                </c:pt>
                <c:pt idx="11">
                  <c:v>16.899999999999999</c:v>
                </c:pt>
                <c:pt idx="12">
                  <c:v>17.2</c:v>
                </c:pt>
                <c:pt idx="13">
                  <c:v>17.071080657285087</c:v>
                </c:pt>
                <c:pt idx="14">
                  <c:v>17.100000000000001</c:v>
                </c:pt>
                <c:pt idx="15">
                  <c:v>17.450155957984872</c:v>
                </c:pt>
                <c:pt idx="16">
                  <c:v>17.3</c:v>
                </c:pt>
                <c:pt idx="17">
                  <c:v>17.015681066628002</c:v>
                </c:pt>
                <c:pt idx="18">
                  <c:v>17.130116140843366</c:v>
                </c:pt>
                <c:pt idx="19">
                  <c:v>17.04647330634889</c:v>
                </c:pt>
                <c:pt idx="20">
                  <c:v>16.877694490653603</c:v>
                </c:pt>
                <c:pt idx="21">
                  <c:v>16.820307313670405</c:v>
                </c:pt>
                <c:pt idx="22">
                  <c:v>16.986852518585557</c:v>
                </c:pt>
                <c:pt idx="23">
                  <c:v>16.891787392077848</c:v>
                </c:pt>
                <c:pt idx="24">
                  <c:v>16.938143791691971</c:v>
                </c:pt>
                <c:pt idx="25">
                  <c:v>16.779121317259271</c:v>
                </c:pt>
                <c:pt idx="26">
                  <c:v>16.556159902755645</c:v>
                </c:pt>
                <c:pt idx="27">
                  <c:v>16.588044763785145</c:v>
                </c:pt>
                <c:pt idx="28">
                  <c:v>16.333113138243267</c:v>
                </c:pt>
                <c:pt idx="29">
                  <c:v>16.315709765219534</c:v>
                </c:pt>
                <c:pt idx="30">
                  <c:v>15.755058792263256</c:v>
                </c:pt>
                <c:pt idx="31">
                  <c:v>16.484005758280244</c:v>
                </c:pt>
                <c:pt idx="32">
                  <c:v>16.420120668353359</c:v>
                </c:pt>
                <c:pt idx="33">
                  <c:v>15.957460540753372</c:v>
                </c:pt>
                <c:pt idx="34">
                  <c:v>15.794724913523055</c:v>
                </c:pt>
                <c:pt idx="35">
                  <c:v>14.751736564685746</c:v>
                </c:pt>
                <c:pt idx="36">
                  <c:v>15.430643313700557</c:v>
                </c:pt>
                <c:pt idx="37">
                  <c:v>15.396286419668524</c:v>
                </c:pt>
                <c:pt idx="38">
                  <c:v>15.363993713423952</c:v>
                </c:pt>
                <c:pt idx="39">
                  <c:v>14.969481858072873</c:v>
                </c:pt>
                <c:pt idx="40">
                  <c:v>14.791469753395683</c:v>
                </c:pt>
                <c:pt idx="41">
                  <c:v>14.756931881693221</c:v>
                </c:pt>
                <c:pt idx="42">
                  <c:v>14.579319504622188</c:v>
                </c:pt>
                <c:pt idx="43">
                  <c:v>14.404796753226362</c:v>
                </c:pt>
                <c:pt idx="44">
                  <c:v>14.42669714654258</c:v>
                </c:pt>
                <c:pt idx="45">
                  <c:v>14.342407389523515</c:v>
                </c:pt>
                <c:pt idx="46">
                  <c:v>14.520909538676257</c:v>
                </c:pt>
                <c:pt idx="47">
                  <c:v>14.286499462139499</c:v>
                </c:pt>
                <c:pt idx="48">
                  <c:v>14.446541700622461</c:v>
                </c:pt>
                <c:pt idx="49">
                  <c:v>14.306733816052569</c:v>
                </c:pt>
                <c:pt idx="50">
                  <c:v>14.554578252341031</c:v>
                </c:pt>
                <c:pt idx="51">
                  <c:v>14.613623742546007</c:v>
                </c:pt>
                <c:pt idx="52">
                  <c:v>14.811109052331094</c:v>
                </c:pt>
                <c:pt idx="53">
                  <c:v>14.617285113054017</c:v>
                </c:pt>
                <c:pt idx="54">
                  <c:v>14.273976869636614</c:v>
                </c:pt>
                <c:pt idx="55">
                  <c:v>14.728526391063292</c:v>
                </c:pt>
                <c:pt idx="56">
                  <c:v>14.703018720885384</c:v>
                </c:pt>
                <c:pt idx="57">
                  <c:v>15.121977932193726</c:v>
                </c:pt>
                <c:pt idx="58">
                  <c:v>15.314050282293559</c:v>
                </c:pt>
                <c:pt idx="59">
                  <c:v>15.715656849363336</c:v>
                </c:pt>
                <c:pt idx="60" formatCode="0.00">
                  <c:v>16.066535998316816</c:v>
                </c:pt>
                <c:pt idx="61" formatCode="0.00">
                  <c:v>15.986064958869848</c:v>
                </c:pt>
                <c:pt idx="62" formatCode="0.00">
                  <c:v>16.694368007430516</c:v>
                </c:pt>
                <c:pt idx="63" formatCode="0.00">
                  <c:v>16.918513872919853</c:v>
                </c:pt>
                <c:pt idx="64" formatCode="General">
                  <c:v>16.899999999999999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1C3-42E6-BEEF-E880337418F9}"/>
            </c:ext>
          </c:extLst>
        </c:ser>
        <c:ser>
          <c:idx val="3"/>
          <c:order val="4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Хүү'!$DF$14:$HB$14</c15:sqref>
                  </c15:fullRef>
                </c:ext>
              </c:extLst>
              <c:f>'3.2.2 Хүү'!$EP$14:$HB$14</c:f>
              <c:numCache>
                <c:formatCode>0.0</c:formatCode>
                <c:ptCount val="65"/>
                <c:pt idx="0">
                  <c:v>10.809663006763818</c:v>
                </c:pt>
                <c:pt idx="1">
                  <c:v>11.484796351557694</c:v>
                </c:pt>
                <c:pt idx="2">
                  <c:v>11.307896238235086</c:v>
                </c:pt>
                <c:pt idx="3">
                  <c:v>10.244654759161508</c:v>
                </c:pt>
                <c:pt idx="4">
                  <c:v>10.112164514536666</c:v>
                </c:pt>
                <c:pt idx="5">
                  <c:v>10.177364199194724</c:v>
                </c:pt>
                <c:pt idx="6">
                  <c:v>10.435388920460165</c:v>
                </c:pt>
                <c:pt idx="7">
                  <c:v>10.207485369103184</c:v>
                </c:pt>
                <c:pt idx="8">
                  <c:v>9.8000000000000007</c:v>
                </c:pt>
                <c:pt idx="9">
                  <c:v>10.020766445157252</c:v>
                </c:pt>
                <c:pt idx="10">
                  <c:v>10.502462911637945</c:v>
                </c:pt>
                <c:pt idx="11">
                  <c:v>8.8000000000000007</c:v>
                </c:pt>
                <c:pt idx="12">
                  <c:v>9.6</c:v>
                </c:pt>
                <c:pt idx="13">
                  <c:v>11.062696573777206</c:v>
                </c:pt>
                <c:pt idx="14">
                  <c:v>10.3</c:v>
                </c:pt>
                <c:pt idx="15">
                  <c:v>9.4524404553225363</c:v>
                </c:pt>
                <c:pt idx="16">
                  <c:v>10.1</c:v>
                </c:pt>
                <c:pt idx="17">
                  <c:v>10.865401550359826</c:v>
                </c:pt>
                <c:pt idx="18">
                  <c:v>9.8184029355660094</c:v>
                </c:pt>
                <c:pt idx="19">
                  <c:v>10.384636386725104</c:v>
                </c:pt>
                <c:pt idx="20">
                  <c:v>9.8628914249801305</c:v>
                </c:pt>
                <c:pt idx="21">
                  <c:v>8.9000784455969164</c:v>
                </c:pt>
                <c:pt idx="22">
                  <c:v>10.658827995015994</c:v>
                </c:pt>
                <c:pt idx="23">
                  <c:v>8.696774706359335</c:v>
                </c:pt>
                <c:pt idx="24">
                  <c:v>9.913061926797246</c:v>
                </c:pt>
                <c:pt idx="25">
                  <c:v>10.320735838110934</c:v>
                </c:pt>
                <c:pt idx="26">
                  <c:v>10.492194030865184</c:v>
                </c:pt>
                <c:pt idx="27">
                  <c:v>10.588125276588791</c:v>
                </c:pt>
                <c:pt idx="28">
                  <c:v>10.733145773493012</c:v>
                </c:pt>
                <c:pt idx="29">
                  <c:v>10.343462752269675</c:v>
                </c:pt>
                <c:pt idx="30">
                  <c:v>10.627210060470091</c:v>
                </c:pt>
                <c:pt idx="31">
                  <c:v>11.2317009861244</c:v>
                </c:pt>
                <c:pt idx="32">
                  <c:v>10.954506039350871</c:v>
                </c:pt>
                <c:pt idx="33">
                  <c:v>10.093749301667238</c:v>
                </c:pt>
                <c:pt idx="34">
                  <c:v>10.225175841044795</c:v>
                </c:pt>
                <c:pt idx="35">
                  <c:v>9.8308559992486284</c:v>
                </c:pt>
                <c:pt idx="36">
                  <c:v>9.0307374527103494</c:v>
                </c:pt>
                <c:pt idx="37">
                  <c:v>9.330484128384553</c:v>
                </c:pt>
                <c:pt idx="38">
                  <c:v>8.5756415856966459</c:v>
                </c:pt>
                <c:pt idx="39">
                  <c:v>8.8717765898711303</c:v>
                </c:pt>
                <c:pt idx="40">
                  <c:v>8.5312845315326289</c:v>
                </c:pt>
                <c:pt idx="41">
                  <c:v>7.6244752693612297</c:v>
                </c:pt>
                <c:pt idx="42">
                  <c:v>9.6352225565814216</c:v>
                </c:pt>
                <c:pt idx="43">
                  <c:v>8.3460147401124303</c:v>
                </c:pt>
                <c:pt idx="44">
                  <c:v>8.8658535583268048</c:v>
                </c:pt>
                <c:pt idx="45">
                  <c:v>8.2431360401544733</c:v>
                </c:pt>
                <c:pt idx="46">
                  <c:v>8.3036204073550852</c:v>
                </c:pt>
                <c:pt idx="47">
                  <c:v>7.7648719801374799</c:v>
                </c:pt>
                <c:pt idx="48">
                  <c:v>8.2796415168145234</c:v>
                </c:pt>
                <c:pt idx="49">
                  <c:v>8.9770854638571898</c:v>
                </c:pt>
                <c:pt idx="50">
                  <c:v>8.3726271599990252</c:v>
                </c:pt>
                <c:pt idx="51">
                  <c:v>7.6586925400432211</c:v>
                </c:pt>
                <c:pt idx="52">
                  <c:v>9.3570762117592725</c:v>
                </c:pt>
                <c:pt idx="53">
                  <c:v>8.8410204134034025</c:v>
                </c:pt>
                <c:pt idx="54">
                  <c:v>9.9029906170271147</c:v>
                </c:pt>
                <c:pt idx="55">
                  <c:v>7.6713823229030762</c:v>
                </c:pt>
                <c:pt idx="56">
                  <c:v>10.422733621997995</c:v>
                </c:pt>
                <c:pt idx="57">
                  <c:v>9.2805245662062035</c:v>
                </c:pt>
                <c:pt idx="58">
                  <c:v>10.546793003725208</c:v>
                </c:pt>
                <c:pt idx="59">
                  <c:v>10.153137078789364</c:v>
                </c:pt>
                <c:pt idx="60" formatCode="0.00">
                  <c:v>8.8068261948799904</c:v>
                </c:pt>
                <c:pt idx="61" formatCode="0.00">
                  <c:v>8.3277114801485173</c:v>
                </c:pt>
                <c:pt idx="62" formatCode="0.00">
                  <c:v>10.32580858168418</c:v>
                </c:pt>
                <c:pt idx="63" formatCode="0.00">
                  <c:v>10.171093779689031</c:v>
                </c:pt>
                <c:pt idx="64" formatCode="General">
                  <c:v>9.5500000000000007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41C3-42E6-BEEF-E8803374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0"/>
          <c:order val="3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 w="2222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Хүү'!$DF$15:$HB$15</c15:sqref>
                  </c15:fullRef>
                </c:ext>
              </c:extLst>
              <c:f>'3.2.2 Хүү'!$EP$15:$HB$15</c:f>
              <c:numCache>
                <c:formatCode>0.0</c:formatCode>
                <c:ptCount val="65"/>
                <c:pt idx="0">
                  <c:v>12.3883091820831</c:v>
                </c:pt>
                <c:pt idx="1">
                  <c:v>11.929932224716254</c:v>
                </c:pt>
                <c:pt idx="2">
                  <c:v>11.423812958453686</c:v>
                </c:pt>
                <c:pt idx="3">
                  <c:v>11.468842053448</c:v>
                </c:pt>
                <c:pt idx="4">
                  <c:v>11.9329601836194</c:v>
                </c:pt>
                <c:pt idx="5">
                  <c:v>10.829130176021152</c:v>
                </c:pt>
                <c:pt idx="6">
                  <c:v>10.680814515098133</c:v>
                </c:pt>
                <c:pt idx="7">
                  <c:v>12.101719568406518</c:v>
                </c:pt>
                <c:pt idx="8">
                  <c:v>11.4</c:v>
                </c:pt>
                <c:pt idx="9">
                  <c:v>11.708786150071168</c:v>
                </c:pt>
                <c:pt idx="10">
                  <c:v>11.637162709146626</c:v>
                </c:pt>
                <c:pt idx="11">
                  <c:v>11.2</c:v>
                </c:pt>
                <c:pt idx="12">
                  <c:v>10.6</c:v>
                </c:pt>
                <c:pt idx="13">
                  <c:v>10.603894214102093</c:v>
                </c:pt>
                <c:pt idx="14">
                  <c:v>12.707194494493701</c:v>
                </c:pt>
                <c:pt idx="15">
                  <c:v>11.078072693222202</c:v>
                </c:pt>
                <c:pt idx="16">
                  <c:v>9.4</c:v>
                </c:pt>
                <c:pt idx="17">
                  <c:v>10.574890332205255</c:v>
                </c:pt>
                <c:pt idx="18">
                  <c:v>10.332360224390586</c:v>
                </c:pt>
                <c:pt idx="19">
                  <c:v>11.033416996864817</c:v>
                </c:pt>
                <c:pt idx="20">
                  <c:v>11.034100922319666</c:v>
                </c:pt>
                <c:pt idx="21">
                  <c:v>11.131975920130657</c:v>
                </c:pt>
                <c:pt idx="22">
                  <c:v>10.950652245260736</c:v>
                </c:pt>
                <c:pt idx="23">
                  <c:v>10.545271427293045</c:v>
                </c:pt>
                <c:pt idx="24">
                  <c:v>10.594760306755569</c:v>
                </c:pt>
                <c:pt idx="25">
                  <c:v>9.8109801670732377</c:v>
                </c:pt>
                <c:pt idx="26">
                  <c:v>11.129863706508059</c:v>
                </c:pt>
                <c:pt idx="27">
                  <c:v>10.937460931725999</c:v>
                </c:pt>
                <c:pt idx="28">
                  <c:v>10.728377281218608</c:v>
                </c:pt>
                <c:pt idx="29">
                  <c:v>10.029931159000936</c:v>
                </c:pt>
                <c:pt idx="30">
                  <c:v>10.531098239667498</c:v>
                </c:pt>
                <c:pt idx="31">
                  <c:v>10.425937157096177</c:v>
                </c:pt>
                <c:pt idx="32">
                  <c:v>9.9532319885850047</c:v>
                </c:pt>
                <c:pt idx="33">
                  <c:v>10.421124975617809</c:v>
                </c:pt>
                <c:pt idx="34">
                  <c:v>10.159678825543265</c:v>
                </c:pt>
                <c:pt idx="35">
                  <c:v>8.3617912585665106</c:v>
                </c:pt>
                <c:pt idx="36">
                  <c:v>7.9</c:v>
                </c:pt>
                <c:pt idx="37">
                  <c:v>7.1306092437107811</c:v>
                </c:pt>
                <c:pt idx="38">
                  <c:v>6.8939208358318371</c:v>
                </c:pt>
                <c:pt idx="39">
                  <c:v>5.9086629651508913</c:v>
                </c:pt>
                <c:pt idx="40">
                  <c:v>6.4894555741433395</c:v>
                </c:pt>
                <c:pt idx="41">
                  <c:v>6.0525126915708682</c:v>
                </c:pt>
                <c:pt idx="42">
                  <c:v>6.7062955427943312</c:v>
                </c:pt>
                <c:pt idx="43">
                  <c:v>7.554676016888652</c:v>
                </c:pt>
                <c:pt idx="44">
                  <c:v>6.7448019342426155</c:v>
                </c:pt>
                <c:pt idx="45">
                  <c:v>6.7401210465271362</c:v>
                </c:pt>
                <c:pt idx="46">
                  <c:v>5.3999094116637263</c:v>
                </c:pt>
                <c:pt idx="47">
                  <c:v>5.757907447231621</c:v>
                </c:pt>
                <c:pt idx="48">
                  <c:v>7.2539206949983051</c:v>
                </c:pt>
                <c:pt idx="49">
                  <c:v>6.473124071744917</c:v>
                </c:pt>
                <c:pt idx="50">
                  <c:v>6.7214850494218688</c:v>
                </c:pt>
                <c:pt idx="51">
                  <c:v>7.8541339067334368</c:v>
                </c:pt>
                <c:pt idx="52">
                  <c:v>7.6453067544972573</c:v>
                </c:pt>
                <c:pt idx="53">
                  <c:v>7.4984028913507013</c:v>
                </c:pt>
                <c:pt idx="54">
                  <c:v>8.2745353110602871</c:v>
                </c:pt>
                <c:pt idx="55">
                  <c:v>9.1849069194508353</c:v>
                </c:pt>
                <c:pt idx="56">
                  <c:v>8.8478397402919544</c:v>
                </c:pt>
                <c:pt idx="57">
                  <c:v>11.398883282633198</c:v>
                </c:pt>
                <c:pt idx="58">
                  <c:v>11.054370710501592</c:v>
                </c:pt>
                <c:pt idx="59">
                  <c:v>10.927301200532888</c:v>
                </c:pt>
                <c:pt idx="60" formatCode="0.00">
                  <c:v>10.640726281833707</c:v>
                </c:pt>
                <c:pt idx="61" formatCode="0.00">
                  <c:v>10.829471273418037</c:v>
                </c:pt>
                <c:pt idx="62" formatCode="0.00">
                  <c:v>10.509777625158021</c:v>
                </c:pt>
                <c:pt idx="63" formatCode="0.00">
                  <c:v>10.816209112047304</c:v>
                </c:pt>
                <c:pt idx="64" formatCode="0.00">
                  <c:v>11.19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1C3-42E6-BEEF-E880337418F9}"/>
            </c:ext>
          </c:extLst>
        </c:ser>
        <c:ser>
          <c:idx val="5"/>
          <c:order val="7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Хүү'!$EP$1:$HB$2</c15:sqref>
                  </c15:fullRef>
                </c:ext>
              </c:extLst>
              <c:f>'3.2.2 Хүү'!$FZ$1:$HB$2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Хүү'!$DF$16:$HB$16</c15:sqref>
                  </c15:fullRef>
                </c:ext>
              </c:extLst>
              <c:f>'3.2.2 Хүү'!$EP$16:$HB$16</c:f>
              <c:numCache>
                <c:formatCode>0.0</c:formatCode>
                <c:ptCount val="65"/>
                <c:pt idx="0">
                  <c:v>6.1664852116444742</c:v>
                </c:pt>
                <c:pt idx="1">
                  <c:v>5.5160921229853113</c:v>
                </c:pt>
                <c:pt idx="2">
                  <c:v>4.9538500085789998</c:v>
                </c:pt>
                <c:pt idx="3">
                  <c:v>3.8721150691338329</c:v>
                </c:pt>
                <c:pt idx="4">
                  <c:v>5.9665837631048477</c:v>
                </c:pt>
                <c:pt idx="5">
                  <c:v>5.554255426318413</c:v>
                </c:pt>
                <c:pt idx="6">
                  <c:v>5.6475891325228895</c:v>
                </c:pt>
                <c:pt idx="7">
                  <c:v>5.0369484986094051</c:v>
                </c:pt>
                <c:pt idx="8">
                  <c:v>4.9000000000000004</c:v>
                </c:pt>
                <c:pt idx="9">
                  <c:v>4.782630954150771</c:v>
                </c:pt>
                <c:pt idx="10">
                  <c:v>4.1375099617854394</c:v>
                </c:pt>
                <c:pt idx="11">
                  <c:v>4.5</c:v>
                </c:pt>
                <c:pt idx="12">
                  <c:v>4.5999999999999996</c:v>
                </c:pt>
                <c:pt idx="13">
                  <c:v>4.4744301039768573</c:v>
                </c:pt>
                <c:pt idx="14">
                  <c:v>4.2047387465059591</c:v>
                </c:pt>
                <c:pt idx="15">
                  <c:v>4.3868335021431726</c:v>
                </c:pt>
                <c:pt idx="16">
                  <c:v>6.3</c:v>
                </c:pt>
                <c:pt idx="17">
                  <c:v>3.9121474709175095</c:v>
                </c:pt>
                <c:pt idx="18">
                  <c:v>4.8040419684308384</c:v>
                </c:pt>
                <c:pt idx="19">
                  <c:v>4.8700848441002247</c:v>
                </c:pt>
                <c:pt idx="20">
                  <c:v>5.771598643601032</c:v>
                </c:pt>
                <c:pt idx="21">
                  <c:v>4.1909908228639665</c:v>
                </c:pt>
                <c:pt idx="22">
                  <c:v>4.3134187098058607</c:v>
                </c:pt>
                <c:pt idx="23">
                  <c:v>4.4696035325962873</c:v>
                </c:pt>
                <c:pt idx="24">
                  <c:v>3.567534702839533</c:v>
                </c:pt>
                <c:pt idx="25">
                  <c:v>3.7648411086244438</c:v>
                </c:pt>
                <c:pt idx="26">
                  <c:v>5.4092254525200154</c:v>
                </c:pt>
                <c:pt idx="27">
                  <c:v>5.3170103522944654</c:v>
                </c:pt>
                <c:pt idx="28">
                  <c:v>3.4881411351937963</c:v>
                </c:pt>
                <c:pt idx="29">
                  <c:v>3.2738059661514054</c:v>
                </c:pt>
                <c:pt idx="30">
                  <c:v>3.2479914005917698</c:v>
                </c:pt>
                <c:pt idx="31">
                  <c:v>3.3249492681564661</c:v>
                </c:pt>
                <c:pt idx="32">
                  <c:v>2.9968384633452292</c:v>
                </c:pt>
                <c:pt idx="33">
                  <c:v>3.3803827861077469</c:v>
                </c:pt>
                <c:pt idx="34">
                  <c:v>2.6998634940563839</c:v>
                </c:pt>
                <c:pt idx="35">
                  <c:v>3.7032771309423036</c:v>
                </c:pt>
                <c:pt idx="36">
                  <c:v>2</c:v>
                </c:pt>
                <c:pt idx="37">
                  <c:v>2.2930710406354797</c:v>
                </c:pt>
                <c:pt idx="38">
                  <c:v>2.2456539953285786</c:v>
                </c:pt>
                <c:pt idx="39">
                  <c:v>2.693977781261919</c:v>
                </c:pt>
                <c:pt idx="40">
                  <c:v>1.5886609709219364</c:v>
                </c:pt>
                <c:pt idx="41">
                  <c:v>1.643840288664083</c:v>
                </c:pt>
                <c:pt idx="42">
                  <c:v>3.2732500927117711</c:v>
                </c:pt>
                <c:pt idx="43">
                  <c:v>2.1552354712885031</c:v>
                </c:pt>
                <c:pt idx="44">
                  <c:v>1.6222305079602581</c:v>
                </c:pt>
                <c:pt idx="45">
                  <c:v>1.3701019934093146</c:v>
                </c:pt>
                <c:pt idx="46">
                  <c:v>1.5906095685249606</c:v>
                </c:pt>
                <c:pt idx="47">
                  <c:v>3.4347061659043439</c:v>
                </c:pt>
                <c:pt idx="48">
                  <c:v>2.0937856503916095</c:v>
                </c:pt>
                <c:pt idx="49">
                  <c:v>2.4382103392139465</c:v>
                </c:pt>
                <c:pt idx="50">
                  <c:v>2.0546775916193907</c:v>
                </c:pt>
                <c:pt idx="51">
                  <c:v>1.7332835072922572</c:v>
                </c:pt>
                <c:pt idx="52">
                  <c:v>2.2063111493718628</c:v>
                </c:pt>
                <c:pt idx="53">
                  <c:v>1.7801495194018544</c:v>
                </c:pt>
                <c:pt idx="54">
                  <c:v>2.7761580137577395</c:v>
                </c:pt>
                <c:pt idx="55">
                  <c:v>2.3240591981348619</c:v>
                </c:pt>
                <c:pt idx="56">
                  <c:v>2.3992072034407106</c:v>
                </c:pt>
                <c:pt idx="57">
                  <c:v>2.1741692681586704</c:v>
                </c:pt>
                <c:pt idx="58">
                  <c:v>2.5048151426810672</c:v>
                </c:pt>
                <c:pt idx="59">
                  <c:v>3.360248386005245</c:v>
                </c:pt>
                <c:pt idx="60" formatCode="0.00">
                  <c:v>2.9736554078398831</c:v>
                </c:pt>
                <c:pt idx="61" formatCode="0.00">
                  <c:v>2.347167847400033</c:v>
                </c:pt>
                <c:pt idx="62" formatCode="0.00">
                  <c:v>2.9810682646172633</c:v>
                </c:pt>
                <c:pt idx="63" formatCode="0.00">
                  <c:v>2.8318263935379395</c:v>
                </c:pt>
                <c:pt idx="64" formatCode="General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1F-4BA7-A041-6769571A8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575663"/>
        <c:axId val="1495573583"/>
      </c:lineChart>
      <c:valAx>
        <c:axId val="516068096"/>
        <c:scaling>
          <c:orientation val="minMax"/>
          <c:max val="22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max"/>
        <c:crossBetween val="between"/>
        <c:majorUnit val="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tickLblSkip val="5"/>
        <c:noMultiLvlLbl val="0"/>
      </c:catAx>
      <c:valAx>
        <c:axId val="1495573583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0"/>
            </a:pPr>
            <a:endParaRPr lang="en-US"/>
          </a:p>
        </c:txPr>
        <c:crossAx val="1495575663"/>
        <c:crosses val="autoZero"/>
        <c:crossBetween val="between"/>
      </c:valAx>
      <c:catAx>
        <c:axId val="14955756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5573583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5592004845548147"/>
          <c:y val="5.6952304038918211E-2"/>
          <c:w val="0.60561183698191567"/>
          <c:h val="0.22986165190889601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27577878017503E-2"/>
          <c:y val="1.3453441657621133E-2"/>
          <c:w val="0.88671535288858117"/>
          <c:h val="0.955197899351443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'3.2.3 Ханш'!$A$6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1"/>
          <c:cat>
            <c:multiLvlStrRef>
              <c:f>'3.2.3 Ханш'!$AZH$3:$CBT$4</c:f>
              <c:multiLvlStrCache>
                <c:ptCount val="736"/>
                <c:lvl>
                  <c:pt idx="0">
                    <c:v>6</c:v>
                  </c:pt>
                  <c:pt idx="60">
                    <c:v>9</c:v>
                  </c:pt>
                  <c:pt idx="123">
                    <c:v>12</c:v>
                  </c:pt>
                  <c:pt idx="184">
                    <c:v>3</c:v>
                  </c:pt>
                  <c:pt idx="249">
                    <c:v>6</c:v>
                  </c:pt>
                  <c:pt idx="309">
                    <c:v>9</c:v>
                  </c:pt>
                  <c:pt idx="372">
                    <c:v>12</c:v>
                  </c:pt>
                  <c:pt idx="432">
                    <c:v>3</c:v>
                  </c:pt>
                  <c:pt idx="496">
                    <c:v>6</c:v>
                  </c:pt>
                  <c:pt idx="558">
                    <c:v>9</c:v>
                  </c:pt>
                  <c:pt idx="622">
                    <c:v>12</c:v>
                  </c:pt>
                  <c:pt idx="692">
                    <c:v>3</c:v>
                  </c:pt>
                  <c:pt idx="735">
                    <c:v>5</c:v>
                  </c:pt>
                </c:lvl>
                <c:lvl>
                  <c:pt idx="0">
                    <c:v>2020</c:v>
                  </c:pt>
                  <c:pt idx="145">
                    <c:v>2021</c:v>
                  </c:pt>
                  <c:pt idx="393">
                    <c:v>2022</c:v>
                  </c:pt>
                  <c:pt idx="642">
                    <c:v>2023</c:v>
                  </c:pt>
                </c:lvl>
              </c:multiLvlStrCache>
            </c:multiLvlStrRef>
          </c:cat>
          <c:val>
            <c:numRef>
              <c:f>'3.2.3 Ханш'!$AZH$6:$CBT$6</c:f>
              <c:numCache>
                <c:formatCode>0.0%</c:formatCode>
                <c:ptCount val="741"/>
                <c:pt idx="0">
                  <c:v>1.0014362234807006E-3</c:v>
                </c:pt>
                <c:pt idx="1">
                  <c:v>-4.2367148726496495E-4</c:v>
                </c:pt>
                <c:pt idx="2">
                  <c:v>7.3016359226230065E-4</c:v>
                </c:pt>
                <c:pt idx="3">
                  <c:v>-2.3846471434063599E-4</c:v>
                </c:pt>
                <c:pt idx="4">
                  <c:v>7.0132468484906951E-4</c:v>
                </c:pt>
                <c:pt idx="5">
                  <c:v>2.6681465986477804E-4</c:v>
                </c:pt>
                <c:pt idx="6">
                  <c:v>5.7972251564009092E-4</c:v>
                </c:pt>
                <c:pt idx="7">
                  <c:v>-3.5545192157426797E-5</c:v>
                </c:pt>
                <c:pt idx="8">
                  <c:v>1.347210669624177E-3</c:v>
                </c:pt>
                <c:pt idx="9">
                  <c:v>2.1299178916645012E-4</c:v>
                </c:pt>
                <c:pt idx="10">
                  <c:v>5.5720983386620127E-4</c:v>
                </c:pt>
                <c:pt idx="11">
                  <c:v>2.4120488936518747E-4</c:v>
                </c:pt>
                <c:pt idx="12">
                  <c:v>-1.0284198506305131E-4</c:v>
                </c:pt>
                <c:pt idx="13">
                  <c:v>1.2058576307727442E-4</c:v>
                </c:pt>
                <c:pt idx="14">
                  <c:v>2.4114244780881755E-4</c:v>
                </c:pt>
                <c:pt idx="15">
                  <c:v>9.0406617055283078E-4</c:v>
                </c:pt>
                <c:pt idx="16">
                  <c:v>-7.2968396891404108E-4</c:v>
                </c:pt>
                <c:pt idx="17">
                  <c:v>6.7350092872242584E-4</c:v>
                </c:pt>
                <c:pt idx="18">
                  <c:v>3.2235439145855693E-4</c:v>
                </c:pt>
                <c:pt idx="19">
                  <c:v>9.5612789450028046E-5</c:v>
                </c:pt>
                <c:pt idx="20">
                  <c:v>8.6397371253754685E-4</c:v>
                </c:pt>
                <c:pt idx="21">
                  <c:v>-1.6273968725677435E-4</c:v>
                </c:pt>
                <c:pt idx="22">
                  <c:v>6.9706383972500952E-4</c:v>
                </c:pt>
                <c:pt idx="23">
                  <c:v>7.9912026052730845E-4</c:v>
                </c:pt>
                <c:pt idx="24">
                  <c:v>-2.3671816758941144E-4</c:v>
                </c:pt>
                <c:pt idx="25">
                  <c:v>1.0389793971092853E-3</c:v>
                </c:pt>
                <c:pt idx="26">
                  <c:v>-1.4827157704477845E-4</c:v>
                </c:pt>
                <c:pt idx="27">
                  <c:v>9.3919257684804691E-4</c:v>
                </c:pt>
                <c:pt idx="28">
                  <c:v>-1.3404447454568036E-4</c:v>
                </c:pt>
                <c:pt idx="29">
                  <c:v>1.6757805609455279E-3</c:v>
                </c:pt>
                <c:pt idx="30">
                  <c:v>6.9736726248126324E-4</c:v>
                </c:pt>
                <c:pt idx="31">
                  <c:v>2.4637216980094578E-5</c:v>
                </c:pt>
                <c:pt idx="32">
                  <c:v>2.7100271002700183E-4</c:v>
                </c:pt>
                <c:pt idx="33">
                  <c:v>1.4074248698925373E-5</c:v>
                </c:pt>
                <c:pt idx="34">
                  <c:v>6.4036930308808415E-4</c:v>
                </c:pt>
                <c:pt idx="35">
                  <c:v>2.2855696166934614E-4</c:v>
                </c:pt>
                <c:pt idx="36">
                  <c:v>-5.6247319463631484E-5</c:v>
                </c:pt>
                <c:pt idx="37">
                  <c:v>3.0234634828896212E-4</c:v>
                </c:pt>
                <c:pt idx="38">
                  <c:v>-2.0384637012893503E-4</c:v>
                </c:pt>
                <c:pt idx="39">
                  <c:v>3.8668400885866205E-4</c:v>
                </c:pt>
                <c:pt idx="40">
                  <c:v>1.1244641225660601E-4</c:v>
                </c:pt>
                <c:pt idx="41">
                  <c:v>-1.05406658889029E-5</c:v>
                </c:pt>
                <c:pt idx="42">
                  <c:v>8.0812623634463066E-5</c:v>
                </c:pt>
                <c:pt idx="43">
                  <c:v>0</c:v>
                </c:pt>
                <c:pt idx="44">
                  <c:v>-2.4593158885921618E-5</c:v>
                </c:pt>
                <c:pt idx="45">
                  <c:v>4.1809398331138503E-4</c:v>
                </c:pt>
                <c:pt idx="46">
                  <c:v>-1.0535779507270249E-5</c:v>
                </c:pt>
                <c:pt idx="47">
                  <c:v>3.6524420438222016E-4</c:v>
                </c:pt>
                <c:pt idx="48">
                  <c:v>-1.6149133739407073E-4</c:v>
                </c:pt>
                <c:pt idx="49">
                  <c:v>1.8258491076172945E-4</c:v>
                </c:pt>
                <c:pt idx="50">
                  <c:v>4.8797441469394798E-4</c:v>
                </c:pt>
                <c:pt idx="51">
                  <c:v>-1.9298922769228621E-4</c:v>
                </c:pt>
                <c:pt idx="52">
                  <c:v>2.9480407812321197E-4</c:v>
                </c:pt>
                <c:pt idx="53">
                  <c:v>2.4559766191023513E-4</c:v>
                </c:pt>
                <c:pt idx="54">
                  <c:v>1.8239918060669602E-4</c:v>
                </c:pt>
                <c:pt idx="55">
                  <c:v>1.0521110608441298E-4</c:v>
                </c:pt>
                <c:pt idx="56">
                  <c:v>1.4377338509174997E-4</c:v>
                </c:pt>
                <c:pt idx="57">
                  <c:v>3.6814720278255386E-4</c:v>
                </c:pt>
                <c:pt idx="58">
                  <c:v>-1.1916569990577663E-4</c:v>
                </c:pt>
                <c:pt idx="59">
                  <c:v>3.8558203608429764E-5</c:v>
                </c:pt>
                <c:pt idx="60">
                  <c:v>1.121649947073422E-4</c:v>
                </c:pt>
                <c:pt idx="61">
                  <c:v>3.8552392701562965E-5</c:v>
                </c:pt>
                <c:pt idx="62">
                  <c:v>2.1027767166614808E-5</c:v>
                </c:pt>
                <c:pt idx="63">
                  <c:v>-1.0513662504374466E-5</c:v>
                </c:pt>
                <c:pt idx="64">
                  <c:v>9.462395738424334E-5</c:v>
                </c:pt>
                <c:pt idx="65">
                  <c:v>6.3076669691852771E-5</c:v>
                </c:pt>
                <c:pt idx="66">
                  <c:v>1.261453825533998E-4</c:v>
                </c:pt>
                <c:pt idx="67">
                  <c:v>1.6817262920398868E-4</c:v>
                </c:pt>
                <c:pt idx="68">
                  <c:v>2.8024058654319006E-5</c:v>
                </c:pt>
                <c:pt idx="69">
                  <c:v>-2.7672982411897085E-4</c:v>
                </c:pt>
                <c:pt idx="70">
                  <c:v>1.7519393969123165E-4</c:v>
                </c:pt>
                <c:pt idx="71">
                  <c:v>-4.5542445559321187E-5</c:v>
                </c:pt>
                <c:pt idx="72">
                  <c:v>8.0578765743410941E-5</c:v>
                </c:pt>
                <c:pt idx="73">
                  <c:v>-8.0572273329138078E-5</c:v>
                </c:pt>
                <c:pt idx="74">
                  <c:v>5.2551368963094092E-5</c:v>
                </c:pt>
                <c:pt idx="75">
                  <c:v>-1.4012961989773309E-5</c:v>
                </c:pt>
                <c:pt idx="76">
                  <c:v>2.0669408574658377E-4</c:v>
                </c:pt>
                <c:pt idx="77">
                  <c:v>-2.0314880650085243E-4</c:v>
                </c:pt>
                <c:pt idx="78">
                  <c:v>-2.9077201722205182E-4</c:v>
                </c:pt>
                <c:pt idx="79">
                  <c:v>2.6632651630897897E-4</c:v>
                </c:pt>
                <c:pt idx="80">
                  <c:v>-1.1561098654711E-4</c:v>
                </c:pt>
                <c:pt idx="81">
                  <c:v>2.2774493968258369E-4</c:v>
                </c:pt>
                <c:pt idx="82">
                  <c:v>7.0059410379741394E-6</c:v>
                </c:pt>
                <c:pt idx="83">
                  <c:v>6.3053027596238209E-5</c:v>
                </c:pt>
                <c:pt idx="84">
                  <c:v>-7.7059952643288021E-5</c:v>
                </c:pt>
                <c:pt idx="85">
                  <c:v>-4.2035940729268084E-5</c:v>
                </c:pt>
                <c:pt idx="86">
                  <c:v>1.0509426956017975E-5</c:v>
                </c:pt>
                <c:pt idx="87">
                  <c:v>1.0859627059378596E-4</c:v>
                </c:pt>
                <c:pt idx="88">
                  <c:v>-7.0054502402938645E-5</c:v>
                </c:pt>
                <c:pt idx="89">
                  <c:v>-9.4580204012983948E-5</c:v>
                </c:pt>
                <c:pt idx="90">
                  <c:v>-5.2549527929990347E-5</c:v>
                </c:pt>
                <c:pt idx="91">
                  <c:v>-2.8027887748316438E-4</c:v>
                </c:pt>
                <c:pt idx="92">
                  <c:v>-1.0513404590906106E-5</c:v>
                </c:pt>
                <c:pt idx="93">
                  <c:v>-2.4881985792724048E-4</c:v>
                </c:pt>
                <c:pt idx="94">
                  <c:v>1.3670971269919008E-4</c:v>
                </c:pt>
                <c:pt idx="95">
                  <c:v>-1.0514694285268522E-4</c:v>
                </c:pt>
                <c:pt idx="96">
                  <c:v>1.051579998945229E-5</c:v>
                </c:pt>
                <c:pt idx="97">
                  <c:v>-1.927876391576433E-4</c:v>
                </c:pt>
                <c:pt idx="98">
                  <c:v>1.6828347351105499E-4</c:v>
                </c:pt>
                <c:pt idx="99">
                  <c:v>1.4021263245789228E-5</c:v>
                </c:pt>
                <c:pt idx="100">
                  <c:v>-4.907373328422171E-5</c:v>
                </c:pt>
                <c:pt idx="101">
                  <c:v>-1.0516316064379527E-4</c:v>
                </c:pt>
                <c:pt idx="102">
                  <c:v>-1.472439095361322E-4</c:v>
                </c:pt>
                <c:pt idx="103">
                  <c:v>-1.0518970964124019E-4</c:v>
                </c:pt>
                <c:pt idx="104">
                  <c:v>-1.4728108595252198E-4</c:v>
                </c:pt>
                <c:pt idx="105">
                  <c:v>-1.5080998993421968E-4</c:v>
                </c:pt>
                <c:pt idx="106">
                  <c:v>-9.4708927894981976E-5</c:v>
                </c:pt>
                <c:pt idx="107">
                  <c:v>-2.595972033664351E-4</c:v>
                </c:pt>
                <c:pt idx="108">
                  <c:v>1.3685026826149027E-4</c:v>
                </c:pt>
                <c:pt idx="109">
                  <c:v>-3.1576509883390891E-5</c:v>
                </c:pt>
                <c:pt idx="110">
                  <c:v>7.7189461533233583E-5</c:v>
                </c:pt>
                <c:pt idx="111">
                  <c:v>-1.6138368972229422E-4</c:v>
                </c:pt>
                <c:pt idx="112">
                  <c:v>-1.4386520181475237E-4</c:v>
                </c:pt>
                <c:pt idx="113">
                  <c:v>8.7735306090852561E-5</c:v>
                </c:pt>
                <c:pt idx="114">
                  <c:v>6.6672983054516521E-5</c:v>
                </c:pt>
                <c:pt idx="115">
                  <c:v>-1.7544352122200735E-5</c:v>
                </c:pt>
                <c:pt idx="116">
                  <c:v>-9.4741163632061642E-5</c:v>
                </c:pt>
                <c:pt idx="117">
                  <c:v>4.9129702414330012E-5</c:v>
                </c:pt>
                <c:pt idx="118">
                  <c:v>-2.807273646016073E-4</c:v>
                </c:pt>
                <c:pt idx="119">
                  <c:v>2.2815503310003038E-4</c:v>
                </c:pt>
                <c:pt idx="120">
                  <c:v>0</c:v>
                </c:pt>
                <c:pt idx="121">
                  <c:v>-2.8074214185158652E-5</c:v>
                </c:pt>
                <c:pt idx="122">
                  <c:v>5.2640629441436104E-5</c:v>
                </c:pt>
                <c:pt idx="123">
                  <c:v>-8.0711383112386237E-5</c:v>
                </c:pt>
                <c:pt idx="124">
                  <c:v>9.124631943935313E-5</c:v>
                </c:pt>
                <c:pt idx="125">
                  <c:v>-8.0710533426398001E-5</c:v>
                </c:pt>
                <c:pt idx="126">
                  <c:v>-7.0188737515075594E-5</c:v>
                </c:pt>
                <c:pt idx="127">
                  <c:v>2.4567782511919489E-5</c:v>
                </c:pt>
                <c:pt idx="128">
                  <c:v>1.4038387971870847E-5</c:v>
                </c:pt>
                <c:pt idx="129">
                  <c:v>4.9133668144296649E-5</c:v>
                </c:pt>
                <c:pt idx="130">
                  <c:v>1.754687648052311E-4</c:v>
                </c:pt>
                <c:pt idx="131">
                  <c:v>-1.2631534626195151E-4</c:v>
                </c:pt>
                <c:pt idx="132">
                  <c:v>-3.1582825961162797E-5</c:v>
                </c:pt>
                <c:pt idx="133">
                  <c:v>1.2633529387007236E-4</c:v>
                </c:pt>
                <c:pt idx="134">
                  <c:v>-5.9650797215371476E-5</c:v>
                </c:pt>
                <c:pt idx="135">
                  <c:v>-2.1054478463011783E-5</c:v>
                </c:pt>
                <c:pt idx="136">
                  <c:v>2.8073229017877566E-5</c:v>
                </c:pt>
                <c:pt idx="137">
                  <c:v>-1.0527165350193712E-4</c:v>
                </c:pt>
                <c:pt idx="138">
                  <c:v>7.0188491193112768E-5</c:v>
                </c:pt>
                <c:pt idx="139">
                  <c:v>-2.1405987359945922E-4</c:v>
                </c:pt>
                <c:pt idx="140">
                  <c:v>8.4238310179562959E-5</c:v>
                </c:pt>
                <c:pt idx="141">
                  <c:v>-3.5096339452422853E-6</c:v>
                </c:pt>
                <c:pt idx="142">
                  <c:v>6.6683278992396566E-5</c:v>
                </c:pt>
                <c:pt idx="143">
                  <c:v>1.0528236731088825E-5</c:v>
                </c:pt>
                <c:pt idx="144">
                  <c:v>1.3335626125177136E-4</c:v>
                </c:pt>
                <c:pt idx="145">
                  <c:v>4.9124703058733843E-5</c:v>
                </c:pt>
                <c:pt idx="146">
                  <c:v>-7.3683434911209211E-5</c:v>
                </c:pt>
                <c:pt idx="147">
                  <c:v>7.3688864559828815E-5</c:v>
                </c:pt>
                <c:pt idx="148">
                  <c:v>-6.6665964919665477E-5</c:v>
                </c:pt>
                <c:pt idx="149">
                  <c:v>2.1053813547444733E-5</c:v>
                </c:pt>
                <c:pt idx="150">
                  <c:v>-6.6669005929997915E-5</c:v>
                </c:pt>
                <c:pt idx="151">
                  <c:v>2.807303199259259E-5</c:v>
                </c:pt>
                <c:pt idx="152">
                  <c:v>7.0180609799130877E-6</c:v>
                </c:pt>
                <c:pt idx="153">
                  <c:v>0</c:v>
                </c:pt>
                <c:pt idx="154">
                  <c:v>3.8599064499100777E-5</c:v>
                </c:pt>
                <c:pt idx="155">
                  <c:v>-2.4562092971081029E-5</c:v>
                </c:pt>
                <c:pt idx="156">
                  <c:v>4.5616435952799961E-5</c:v>
                </c:pt>
                <c:pt idx="157">
                  <c:v>-2.8070372423694145E-5</c:v>
                </c:pt>
                <c:pt idx="158">
                  <c:v>-1.1579353661528291E-4</c:v>
                </c:pt>
                <c:pt idx="159">
                  <c:v>-3.5093014033815706E-5</c:v>
                </c:pt>
                <c:pt idx="160">
                  <c:v>1.4037698238711371E-5</c:v>
                </c:pt>
                <c:pt idx="161">
                  <c:v>1.4037501184338552E-5</c:v>
                </c:pt>
                <c:pt idx="162">
                  <c:v>9.826112895017225E-5</c:v>
                </c:pt>
                <c:pt idx="163">
                  <c:v>1.052694371250773E-5</c:v>
                </c:pt>
                <c:pt idx="164">
                  <c:v>9.1232551774345083E-5</c:v>
                </c:pt>
                <c:pt idx="165">
                  <c:v>2.456036938802697E-5</c:v>
                </c:pt>
                <c:pt idx="166">
                  <c:v>-3.8593918300189323E-5</c:v>
                </c:pt>
                <c:pt idx="167">
                  <c:v>-2.1052040644509162E-5</c:v>
                </c:pt>
                <c:pt idx="168">
                  <c:v>-1.2631490305337056E-4</c:v>
                </c:pt>
                <c:pt idx="169">
                  <c:v>2.1055143420545264E-5</c:v>
                </c:pt>
                <c:pt idx="170">
                  <c:v>-4.2109400221757021E-5</c:v>
                </c:pt>
                <c:pt idx="171">
                  <c:v>-9.1240875912279584E-5</c:v>
                </c:pt>
                <c:pt idx="172">
                  <c:v>1.474025563814596E-4</c:v>
                </c:pt>
                <c:pt idx="173">
                  <c:v>-1.2632642748866552E-4</c:v>
                </c:pt>
                <c:pt idx="174">
                  <c:v>1.4388994174208136E-4</c:v>
                </c:pt>
                <c:pt idx="175">
                  <c:v>-5.614409381671237E-5</c:v>
                </c:pt>
                <c:pt idx="176">
                  <c:v>1.193128980749858E-4</c:v>
                </c:pt>
                <c:pt idx="177">
                  <c:v>7.017568482758918E-6</c:v>
                </c:pt>
                <c:pt idx="178">
                  <c:v>-7.0175192369292816E-6</c:v>
                </c:pt>
                <c:pt idx="179">
                  <c:v>-1.0526352724038457E-4</c:v>
                </c:pt>
                <c:pt idx="180">
                  <c:v>-3.1582382645223284E-5</c:v>
                </c:pt>
                <c:pt idx="181">
                  <c:v>-9.8259404828660024E-5</c:v>
                </c:pt>
                <c:pt idx="182">
                  <c:v>5.9663358274786304E-5</c:v>
                </c:pt>
                <c:pt idx="183">
                  <c:v>-7.7206798409501509E-5</c:v>
                </c:pt>
                <c:pt idx="184">
                  <c:v>1.544255195191635E-4</c:v>
                </c:pt>
                <c:pt idx="185">
                  <c:v>5.6146063985407224E-5</c:v>
                </c:pt>
                <c:pt idx="186">
                  <c:v>-2.1755378315502227E-4</c:v>
                </c:pt>
                <c:pt idx="187">
                  <c:v>7.0193910678195692E-5</c:v>
                </c:pt>
                <c:pt idx="188">
                  <c:v>-3.8603941111325923E-5</c:v>
                </c:pt>
                <c:pt idx="189">
                  <c:v>7.3701278190840824E-5</c:v>
                </c:pt>
                <c:pt idx="190">
                  <c:v>-2.4565282237598574E-5</c:v>
                </c:pt>
                <c:pt idx="191">
                  <c:v>-3.5094122436962749E-6</c:v>
                </c:pt>
                <c:pt idx="192">
                  <c:v>1.1230158590902484E-4</c:v>
                </c:pt>
                <c:pt idx="193">
                  <c:v>-1.2632509763876865E-4</c:v>
                </c:pt>
                <c:pt idx="194">
                  <c:v>1.8600211270336509E-4</c:v>
                </c:pt>
                <c:pt idx="195">
                  <c:v>-2.1052927058562432E-5</c:v>
                </c:pt>
                <c:pt idx="196">
                  <c:v>-3.5088950489425841E-5</c:v>
                </c:pt>
                <c:pt idx="197">
                  <c:v>-9.8252508948015738E-5</c:v>
                </c:pt>
                <c:pt idx="198">
                  <c:v>7.3696622589158878E-5</c:v>
                </c:pt>
                <c:pt idx="199">
                  <c:v>-5.9654774312023484E-5</c:v>
                </c:pt>
                <c:pt idx="200">
                  <c:v>1.0527941155835663E-4</c:v>
                </c:pt>
                <c:pt idx="201">
                  <c:v>-1.8597404784803651E-4</c:v>
                </c:pt>
                <c:pt idx="202">
                  <c:v>1.6846065566289425E-4</c:v>
                </c:pt>
                <c:pt idx="203">
                  <c:v>-7.0180117270890463E-6</c:v>
                </c:pt>
                <c:pt idx="204">
                  <c:v>-5.6144487839415724E-5</c:v>
                </c:pt>
                <c:pt idx="205">
                  <c:v>6.3166095247479959E-5</c:v>
                </c:pt>
                <c:pt idx="206">
                  <c:v>-4.9126082089623324E-5</c:v>
                </c:pt>
                <c:pt idx="207">
                  <c:v>7.018356511445667E-5</c:v>
                </c:pt>
                <c:pt idx="208">
                  <c:v>-3.8598251849930598E-5</c:v>
                </c:pt>
                <c:pt idx="209">
                  <c:v>-9.474482061666567E-5</c:v>
                </c:pt>
                <c:pt idx="210">
                  <c:v>1.6494179660231367E-4</c:v>
                </c:pt>
                <c:pt idx="211">
                  <c:v>-9.8246992940365097E-5</c:v>
                </c:pt>
                <c:pt idx="212">
                  <c:v>5.6146655063038509E-5</c:v>
                </c:pt>
                <c:pt idx="213">
                  <c:v>-3.508968924648137E-6</c:v>
                </c:pt>
                <c:pt idx="214">
                  <c:v>5.6143699799671154E-5</c:v>
                </c:pt>
                <c:pt idx="215">
                  <c:v>-3.1579058171971042E-5</c:v>
                </c:pt>
                <c:pt idx="216">
                  <c:v>5.6142320783214572E-5</c:v>
                </c:pt>
                <c:pt idx="217">
                  <c:v>-1.4034792249928429E-5</c:v>
                </c:pt>
                <c:pt idx="218">
                  <c:v>1.0526241921104962E-4</c:v>
                </c:pt>
                <c:pt idx="219">
                  <c:v>-1.0875971820700769E-4</c:v>
                </c:pt>
                <c:pt idx="220">
                  <c:v>-1.4035038473747541E-5</c:v>
                </c:pt>
                <c:pt idx="221">
                  <c:v>1.0877307480439136E-4</c:v>
                </c:pt>
                <c:pt idx="222">
                  <c:v>-9.8235962782688979E-5</c:v>
                </c:pt>
                <c:pt idx="223">
                  <c:v>-1.2982456140342435E-4</c:v>
                </c:pt>
                <c:pt idx="224">
                  <c:v>2.1055365082567334E-5</c:v>
                </c:pt>
                <c:pt idx="225">
                  <c:v>3.8600689899581653E-5</c:v>
                </c:pt>
                <c:pt idx="226">
                  <c:v>-1.0527054530196089E-5</c:v>
                </c:pt>
                <c:pt idx="227">
                  <c:v>8.421732280150529E-5</c:v>
                </c:pt>
                <c:pt idx="228">
                  <c:v>-1.4035038473747541E-5</c:v>
                </c:pt>
                <c:pt idx="229">
                  <c:v>-6.6667368428308116E-5</c:v>
                </c:pt>
                <c:pt idx="230">
                  <c:v>-1.4036171213316351E-5</c:v>
                </c:pt>
                <c:pt idx="231">
                  <c:v>8.4218209380537701E-5</c:v>
                </c:pt>
                <c:pt idx="232">
                  <c:v>2.8070372423583123E-5</c:v>
                </c:pt>
                <c:pt idx="233">
                  <c:v>-1.9297839343723755E-4</c:v>
                </c:pt>
                <c:pt idx="234">
                  <c:v>6.3168755329856552E-5</c:v>
                </c:pt>
                <c:pt idx="235">
                  <c:v>4.2109843526816348E-5</c:v>
                </c:pt>
                <c:pt idx="236">
                  <c:v>1.5790526385983661E-4</c:v>
                </c:pt>
                <c:pt idx="237">
                  <c:v>-1.7191414116612957E-4</c:v>
                </c:pt>
                <c:pt idx="238">
                  <c:v>-1.0527165350215917E-5</c:v>
                </c:pt>
                <c:pt idx="239">
                  <c:v>2.105455234535647E-5</c:v>
                </c:pt>
                <c:pt idx="240">
                  <c:v>-6.6671345357538492E-5</c:v>
                </c:pt>
                <c:pt idx="241">
                  <c:v>-5.6148034292546889E-5</c:v>
                </c:pt>
                <c:pt idx="242">
                  <c:v>-1.824913579813181E-4</c:v>
                </c:pt>
                <c:pt idx="243">
                  <c:v>1.6848430814375703E-4</c:v>
                </c:pt>
                <c:pt idx="244">
                  <c:v>-5.9661473778782614E-5</c:v>
                </c:pt>
                <c:pt idx="245">
                  <c:v>-1.9654363970744715E-4</c:v>
                </c:pt>
                <c:pt idx="246">
                  <c:v>2.4572784588006158E-5</c:v>
                </c:pt>
                <c:pt idx="247">
                  <c:v>1.7551557700756781E-4</c:v>
                </c:pt>
                <c:pt idx="248">
                  <c:v>-7.370360621217209E-5</c:v>
                </c:pt>
                <c:pt idx="249">
                  <c:v>-3.1589588071812003E-5</c:v>
                </c:pt>
                <c:pt idx="250">
                  <c:v>-9.828182312776601E-5</c:v>
                </c:pt>
                <c:pt idx="251">
                  <c:v>8.0739432787968468E-5</c:v>
                </c:pt>
                <c:pt idx="252">
                  <c:v>2.3517848994347723E-4</c:v>
                </c:pt>
                <c:pt idx="253">
                  <c:v>-2.7021620805944835E-4</c:v>
                </c:pt>
                <c:pt idx="254">
                  <c:v>-3.5102499298389489E-6</c:v>
                </c:pt>
                <c:pt idx="255">
                  <c:v>8.4246294040690728E-5</c:v>
                </c:pt>
                <c:pt idx="256">
                  <c:v>-2.4569765850190883E-5</c:v>
                </c:pt>
                <c:pt idx="257">
                  <c:v>4.9140739076580786E-5</c:v>
                </c:pt>
                <c:pt idx="258">
                  <c:v>1.0880628970544315E-4</c:v>
                </c:pt>
                <c:pt idx="259">
                  <c:v>-8.0718464524287548E-5</c:v>
                </c:pt>
                <c:pt idx="260">
                  <c:v>-1.0529345285226199E-5</c:v>
                </c:pt>
                <c:pt idx="261">
                  <c:v>1.7549093589308562E-4</c:v>
                </c:pt>
                <c:pt idx="262">
                  <c:v>-2.8424543364968802E-4</c:v>
                </c:pt>
                <c:pt idx="263">
                  <c:v>1.8253043343952058E-4</c:v>
                </c:pt>
                <c:pt idx="264">
                  <c:v>-1.0528680124666234E-4</c:v>
                </c:pt>
                <c:pt idx="265">
                  <c:v>7.0198591816339473E-5</c:v>
                </c:pt>
                <c:pt idx="266">
                  <c:v>7.7213030751810408E-5</c:v>
                </c:pt>
                <c:pt idx="267">
                  <c:v>-2.1407414686192006E-4</c:v>
                </c:pt>
                <c:pt idx="268">
                  <c:v>3.3346554949864604E-4</c:v>
                </c:pt>
                <c:pt idx="269">
                  <c:v>-3.2282740664324461E-4</c:v>
                </c:pt>
                <c:pt idx="270">
                  <c:v>9.126329460484861E-5</c:v>
                </c:pt>
                <c:pt idx="271">
                  <c:v>2.1058838394427681E-5</c:v>
                </c:pt>
                <c:pt idx="272">
                  <c:v>-1.5793796196850174E-4</c:v>
                </c:pt>
                <c:pt idx="273">
                  <c:v>5.9674877227688938E-5</c:v>
                </c:pt>
                <c:pt idx="274">
                  <c:v>-3.1590696890848591E-5</c:v>
                </c:pt>
                <c:pt idx="275">
                  <c:v>8.7754708040010954E-5</c:v>
                </c:pt>
                <c:pt idx="276">
                  <c:v>3.1588922817737952E-5</c:v>
                </c:pt>
                <c:pt idx="277">
                  <c:v>-8.072469719466735E-5</c:v>
                </c:pt>
                <c:pt idx="278">
                  <c:v>4.9140739076580786E-5</c:v>
                </c:pt>
                <c:pt idx="279">
                  <c:v>-1.6496437471480441E-4</c:v>
                </c:pt>
                <c:pt idx="280">
                  <c:v>1.7903343010483574E-4</c:v>
                </c:pt>
                <c:pt idx="281">
                  <c:v>-1.2986374835910475E-4</c:v>
                </c:pt>
                <c:pt idx="282">
                  <c:v>-1.5094233651713473E-4</c:v>
                </c:pt>
                <c:pt idx="283">
                  <c:v>1.2638940575904201E-4</c:v>
                </c:pt>
                <c:pt idx="284">
                  <c:v>4.5634850984743736E-5</c:v>
                </c:pt>
                <c:pt idx="285">
                  <c:v>1.0179617597394497E-4</c:v>
                </c:pt>
                <c:pt idx="286">
                  <c:v>-1.4039422698952642E-5</c:v>
                </c:pt>
                <c:pt idx="287">
                  <c:v>2.807923961412051E-5</c:v>
                </c:pt>
                <c:pt idx="288">
                  <c:v>-2.070785775455386E-4</c:v>
                </c:pt>
                <c:pt idx="289">
                  <c:v>7.0210667106662683E-5</c:v>
                </c:pt>
                <c:pt idx="290">
                  <c:v>-3.1592582061756858E-5</c:v>
                </c:pt>
                <c:pt idx="291">
                  <c:v>1.4041591193114655E-4</c:v>
                </c:pt>
                <c:pt idx="292">
                  <c:v>3.5099049517706149E-5</c:v>
                </c:pt>
                <c:pt idx="293">
                  <c:v>-2.0005756042074108E-4</c:v>
                </c:pt>
                <c:pt idx="294">
                  <c:v>2.281814639419899E-4</c:v>
                </c:pt>
                <c:pt idx="295">
                  <c:v>-1.8601321044764418E-4</c:v>
                </c:pt>
                <c:pt idx="296">
                  <c:v>1.5796512832033649E-4</c:v>
                </c:pt>
                <c:pt idx="297">
                  <c:v>2.8078254094232591E-5</c:v>
                </c:pt>
                <c:pt idx="298">
                  <c:v>-2.4918750833546888E-4</c:v>
                </c:pt>
                <c:pt idx="299">
                  <c:v>1.720173421564386E-4</c:v>
                </c:pt>
                <c:pt idx="300">
                  <c:v>-1.8953752843064997E-4</c:v>
                </c:pt>
                <c:pt idx="301">
                  <c:v>1.7553098121814159E-4</c:v>
                </c:pt>
                <c:pt idx="302">
                  <c:v>-3.5100035100654736E-6</c:v>
                </c:pt>
                <c:pt idx="303">
                  <c:v>-1.4742066486705951E-4</c:v>
                </c:pt>
                <c:pt idx="304">
                  <c:v>6.6700133751318447E-5</c:v>
                </c:pt>
                <c:pt idx="305">
                  <c:v>-1.0530897653726612E-4</c:v>
                </c:pt>
                <c:pt idx="306">
                  <c:v>2.1064013537142046E-4</c:v>
                </c:pt>
                <c:pt idx="307">
                  <c:v>1.4741704281417967E-4</c:v>
                </c:pt>
                <c:pt idx="308">
                  <c:v>-3.0882827744016517E-4</c:v>
                </c:pt>
                <c:pt idx="309">
                  <c:v>2.211612722038403E-4</c:v>
                </c:pt>
                <c:pt idx="310">
                  <c:v>-1.8250544884057529E-4</c:v>
                </c:pt>
                <c:pt idx="311">
                  <c:v>1.1584190738966882E-4</c:v>
                </c:pt>
                <c:pt idx="312">
                  <c:v>8.0728947294606002E-5</c:v>
                </c:pt>
                <c:pt idx="313">
                  <c:v>-2.597156464637651E-4</c:v>
                </c:pt>
                <c:pt idx="314">
                  <c:v>6.6701070376540272E-5</c:v>
                </c:pt>
                <c:pt idx="315">
                  <c:v>-4.9144879103568684E-5</c:v>
                </c:pt>
                <c:pt idx="316">
                  <c:v>1.8956813570270015E-4</c:v>
                </c:pt>
                <c:pt idx="317">
                  <c:v>3.5098556747215071E-5</c:v>
                </c:pt>
                <c:pt idx="318">
                  <c:v>-1.7548662440858287E-5</c:v>
                </c:pt>
                <c:pt idx="319">
                  <c:v>2.8078352642957327E-5</c:v>
                </c:pt>
                <c:pt idx="320">
                  <c:v>-2.2111081863651627E-4</c:v>
                </c:pt>
                <c:pt idx="321">
                  <c:v>2.0360736075719643E-4</c:v>
                </c:pt>
                <c:pt idx="322">
                  <c:v>7.0195142496398688E-6</c:v>
                </c:pt>
                <c:pt idx="323">
                  <c:v>-2.491910066613201E-4</c:v>
                </c:pt>
                <c:pt idx="324">
                  <c:v>2.352106890970429E-4</c:v>
                </c:pt>
                <c:pt idx="325">
                  <c:v>-1.8952821513551488E-4</c:v>
                </c:pt>
                <c:pt idx="326">
                  <c:v>1.8605369579871578E-4</c:v>
                </c:pt>
                <c:pt idx="327">
                  <c:v>-2.8078352643068349E-5</c:v>
                </c:pt>
                <c:pt idx="328">
                  <c:v>-2.2112323584022597E-4</c:v>
                </c:pt>
                <c:pt idx="329">
                  <c:v>2.5978950029137415E-4</c:v>
                </c:pt>
                <c:pt idx="330">
                  <c:v>-1.6846834199069072E-4</c:v>
                </c:pt>
                <c:pt idx="331">
                  <c:v>6.6696621640716103E-5</c:v>
                </c:pt>
                <c:pt idx="332">
                  <c:v>6.6692173497973073E-5</c:v>
                </c:pt>
                <c:pt idx="333">
                  <c:v>-2.1761257941099732E-4</c:v>
                </c:pt>
                <c:pt idx="334">
                  <c:v>3.1595798460926083E-4</c:v>
                </c:pt>
                <c:pt idx="335">
                  <c:v>-1.7196723497747701E-4</c:v>
                </c:pt>
                <c:pt idx="336">
                  <c:v>1.1934472724473011E-4</c:v>
                </c:pt>
                <c:pt idx="337">
                  <c:v>5.6155522720091611E-5</c:v>
                </c:pt>
                <c:pt idx="338">
                  <c:v>-3.2989517054526907E-4</c:v>
                </c:pt>
                <c:pt idx="339">
                  <c:v>2.9138654355898019E-4</c:v>
                </c:pt>
                <c:pt idx="340">
                  <c:v>-1.649539532795341E-4</c:v>
                </c:pt>
                <c:pt idx="341">
                  <c:v>3.2294185993442248E-4</c:v>
                </c:pt>
                <c:pt idx="342">
                  <c:v>-8.77276092823287E-5</c:v>
                </c:pt>
                <c:pt idx="343">
                  <c:v>-3.4743181212015806E-4</c:v>
                </c:pt>
                <c:pt idx="344">
                  <c:v>1.6851033354514655E-4</c:v>
                </c:pt>
                <c:pt idx="345">
                  <c:v>-1.3689157835983234E-4</c:v>
                </c:pt>
                <c:pt idx="346">
                  <c:v>1.2286823610363484E-4</c:v>
                </c:pt>
                <c:pt idx="347">
                  <c:v>6.3181615554075421E-5</c:v>
                </c:pt>
                <c:pt idx="348">
                  <c:v>-2.1410194762583323E-4</c:v>
                </c:pt>
                <c:pt idx="349">
                  <c:v>1.8957345971570838E-4</c:v>
                </c:pt>
                <c:pt idx="350">
                  <c:v>-6.6689130373775996E-5</c:v>
                </c:pt>
                <c:pt idx="351">
                  <c:v>8.0734331396881132E-5</c:v>
                </c:pt>
                <c:pt idx="352">
                  <c:v>2.4569334662549736E-5</c:v>
                </c:pt>
                <c:pt idx="353">
                  <c:v>-2.4217749153254697E-4</c:v>
                </c:pt>
                <c:pt idx="354">
                  <c:v>2.3170414890838487E-4</c:v>
                </c:pt>
                <c:pt idx="355">
                  <c:v>-1.9655191778511494E-4</c:v>
                </c:pt>
                <c:pt idx="356">
                  <c:v>2.527592889038921E-4</c:v>
                </c:pt>
                <c:pt idx="357">
                  <c:v>-1.2985736747539445E-4</c:v>
                </c:pt>
                <c:pt idx="358">
                  <c:v>1.1934388941736707E-4</c:v>
                </c:pt>
                <c:pt idx="359">
                  <c:v>-2.105817320346981E-4</c:v>
                </c:pt>
                <c:pt idx="360">
                  <c:v>9.1271303950923866E-5</c:v>
                </c:pt>
                <c:pt idx="361">
                  <c:v>1.4391469017982494E-4</c:v>
                </c:pt>
                <c:pt idx="362">
                  <c:v>-1.193267165500167E-4</c:v>
                </c:pt>
                <c:pt idx="363">
                  <c:v>1.7550140752131682E-4</c:v>
                </c:pt>
                <c:pt idx="364">
                  <c:v>-2.66715330516476E-4</c:v>
                </c:pt>
                <c:pt idx="365">
                  <c:v>1.123311522368553E-4</c:v>
                </c:pt>
                <c:pt idx="366">
                  <c:v>5.615926768309798E-5</c:v>
                </c:pt>
                <c:pt idx="367">
                  <c:v>-2.6674154148520479E-4</c:v>
                </c:pt>
                <c:pt idx="368">
                  <c:v>3.019196472455743E-4</c:v>
                </c:pt>
                <c:pt idx="369">
                  <c:v>-1.9653950093023731E-4</c:v>
                </c:pt>
                <c:pt idx="370">
                  <c:v>1.6498522153662876E-4</c:v>
                </c:pt>
                <c:pt idx="371">
                  <c:v>-2.5270162606483293E-4</c:v>
                </c:pt>
                <c:pt idx="372">
                  <c:v>2.913824517551955E-4</c:v>
                </c:pt>
                <c:pt idx="373">
                  <c:v>-2.702399168924563E-4</c:v>
                </c:pt>
                <c:pt idx="374">
                  <c:v>2.0010180618190709E-4</c:v>
                </c:pt>
                <c:pt idx="375">
                  <c:v>6.3177402145342398E-5</c:v>
                </c:pt>
                <c:pt idx="376">
                  <c:v>-2.2812620643675174E-4</c:v>
                </c:pt>
                <c:pt idx="377">
                  <c:v>1.5445912976330689E-4</c:v>
                </c:pt>
                <c:pt idx="378">
                  <c:v>-9.8276993706791771E-5</c:v>
                </c:pt>
                <c:pt idx="379">
                  <c:v>1.9306306843924759E-4</c:v>
                </c:pt>
                <c:pt idx="380">
                  <c:v>-1.5091108178688639E-4</c:v>
                </c:pt>
                <c:pt idx="381">
                  <c:v>-1.2987332086078496E-4</c:v>
                </c:pt>
                <c:pt idx="382">
                  <c:v>2.387171061868365E-4</c:v>
                </c:pt>
                <c:pt idx="383">
                  <c:v>-1.8952422400353441E-4</c:v>
                </c:pt>
                <c:pt idx="384">
                  <c:v>2.071120160074269E-4</c:v>
                </c:pt>
                <c:pt idx="385">
                  <c:v>-3.5096462627448588E-5</c:v>
                </c:pt>
                <c:pt idx="386">
                  <c:v>1.4039077772975972E-5</c:v>
                </c:pt>
                <c:pt idx="387">
                  <c:v>-2.386609715606669E-4</c:v>
                </c:pt>
                <c:pt idx="388">
                  <c:v>1.4393287813097011E-4</c:v>
                </c:pt>
                <c:pt idx="389">
                  <c:v>5.2650791867892011E-5</c:v>
                </c:pt>
                <c:pt idx="390">
                  <c:v>-1.6847366370553729E-4</c:v>
                </c:pt>
                <c:pt idx="391">
                  <c:v>5.9677810035019263E-5</c:v>
                </c:pt>
                <c:pt idx="392">
                  <c:v>1.8955349620886075E-4</c:v>
                </c:pt>
                <c:pt idx="393">
                  <c:v>4.9134185460486535E-5</c:v>
                </c:pt>
                <c:pt idx="394">
                  <c:v>-2.7724356724734278E-4</c:v>
                </c:pt>
                <c:pt idx="395">
                  <c:v>2.0360235757488354E-4</c:v>
                </c:pt>
                <c:pt idx="396">
                  <c:v>-1.8250288670429438E-4</c:v>
                </c:pt>
                <c:pt idx="397">
                  <c:v>2.8082492321201968E-4</c:v>
                </c:pt>
                <c:pt idx="398">
                  <c:v>-5.2639890509076359E-5</c:v>
                </c:pt>
                <c:pt idx="399">
                  <c:v>-2.7023232961320698E-4</c:v>
                </c:pt>
                <c:pt idx="400">
                  <c:v>2.7732629369214834E-4</c:v>
                </c:pt>
                <c:pt idx="401">
                  <c:v>-1.4739841792366093E-4</c:v>
                </c:pt>
                <c:pt idx="402">
                  <c:v>3.0537030537036713E-4</c:v>
                </c:pt>
                <c:pt idx="403">
                  <c:v>-1.3684834746841013E-4</c:v>
                </c:pt>
                <c:pt idx="404">
                  <c:v>-8.422589384737833E-5</c:v>
                </c:pt>
                <c:pt idx="405">
                  <c:v>1.5793685333642671E-4</c:v>
                </c:pt>
                <c:pt idx="406">
                  <c:v>-2.1405837126142746E-4</c:v>
                </c:pt>
                <c:pt idx="407">
                  <c:v>1.5794572283001074E-4</c:v>
                </c:pt>
                <c:pt idx="408">
                  <c:v>7.0187013296862943E-6</c:v>
                </c:pt>
                <c:pt idx="409">
                  <c:v>-1.1229843308602216E-4</c:v>
                </c:pt>
                <c:pt idx="410">
                  <c:v>1.4740824714043477E-4</c:v>
                </c:pt>
                <c:pt idx="411">
                  <c:v>-1.5089572403637064E-4</c:v>
                </c:pt>
                <c:pt idx="412">
                  <c:v>9.8272509669428132E-5</c:v>
                </c:pt>
                <c:pt idx="413">
                  <c:v>2.6671345850148853E-4</c:v>
                </c:pt>
                <c:pt idx="414">
                  <c:v>1.8945640046874601E-4</c:v>
                </c:pt>
                <c:pt idx="415">
                  <c:v>2.9816191946108184E-4</c:v>
                </c:pt>
                <c:pt idx="416">
                  <c:v>-1.0870899303905279E-4</c:v>
                </c:pt>
                <c:pt idx="417">
                  <c:v>5.0151858424452023E-4</c:v>
                </c:pt>
                <c:pt idx="418">
                  <c:v>2.0681653270337996E-4</c:v>
                </c:pt>
                <c:pt idx="419">
                  <c:v>1.8574592760800535E-4</c:v>
                </c:pt>
                <c:pt idx="420">
                  <c:v>2.2425531467584747E-4</c:v>
                </c:pt>
                <c:pt idx="421">
                  <c:v>1.8917299870735427E-4</c:v>
                </c:pt>
                <c:pt idx="422">
                  <c:v>8.5111748573574175E-4</c:v>
                </c:pt>
                <c:pt idx="423">
                  <c:v>3.1146106736645862E-4</c:v>
                </c:pt>
                <c:pt idx="424">
                  <c:v>8.956090666423222E-4</c:v>
                </c:pt>
                <c:pt idx="425">
                  <c:v>-9.7520054527344691E-4</c:v>
                </c:pt>
                <c:pt idx="426">
                  <c:v>3.6387046211538987E-4</c:v>
                </c:pt>
                <c:pt idx="427">
                  <c:v>8.6387800783449542E-4</c:v>
                </c:pt>
                <c:pt idx="428">
                  <c:v>2.5509580070370852E-4</c:v>
                </c:pt>
                <c:pt idx="429">
                  <c:v>7.1618222470637427E-4</c:v>
                </c:pt>
                <c:pt idx="430">
                  <c:v>4.4685716280623566E-4</c:v>
                </c:pt>
                <c:pt idx="431">
                  <c:v>6.8394440509056409E-4</c:v>
                </c:pt>
                <c:pt idx="432">
                  <c:v>7.9506501748793923E-4</c:v>
                </c:pt>
                <c:pt idx="433">
                  <c:v>4.1115412356229619E-4</c:v>
                </c:pt>
                <c:pt idx="434">
                  <c:v>7.557947164029688E-4</c:v>
                </c:pt>
                <c:pt idx="435">
                  <c:v>4.3851711608855481E-4</c:v>
                </c:pt>
                <c:pt idx="436">
                  <c:v>6.0530581858930788E-4</c:v>
                </c:pt>
                <c:pt idx="437">
                  <c:v>5.0759303554537283E-4</c:v>
                </c:pt>
                <c:pt idx="438">
                  <c:v>1.87297152666277E-3</c:v>
                </c:pt>
                <c:pt idx="439">
                  <c:v>3.3053895538590616E-3</c:v>
                </c:pt>
                <c:pt idx="440">
                  <c:v>4.010094375497264E-4</c:v>
                </c:pt>
                <c:pt idx="441">
                  <c:v>3.6940280455861618E-3</c:v>
                </c:pt>
                <c:pt idx="442">
                  <c:v>-1.363378148078076E-3</c:v>
                </c:pt>
                <c:pt idx="443">
                  <c:v>4.233621435638879E-3</c:v>
                </c:pt>
                <c:pt idx="444">
                  <c:v>-6.9690717402415281E-4</c:v>
                </c:pt>
                <c:pt idx="445">
                  <c:v>1.2401918346593988E-3</c:v>
                </c:pt>
                <c:pt idx="446">
                  <c:v>8.440700646776822E-4</c:v>
                </c:pt>
                <c:pt idx="447">
                  <c:v>5.9309337620971903E-4</c:v>
                </c:pt>
                <c:pt idx="448">
                  <c:v>1.7405366883205264E-3</c:v>
                </c:pt>
                <c:pt idx="449">
                  <c:v>1.1971050579397957E-3</c:v>
                </c:pt>
                <c:pt idx="450">
                  <c:v>3.2966432314620597E-3</c:v>
                </c:pt>
                <c:pt idx="451">
                  <c:v>2.6320538532520477E-3</c:v>
                </c:pt>
                <c:pt idx="452">
                  <c:v>1.3108741424980863E-3</c:v>
                </c:pt>
                <c:pt idx="453">
                  <c:v>7.6209275350520578E-3</c:v>
                </c:pt>
                <c:pt idx="454">
                  <c:v>3.6958124223727129E-3</c:v>
                </c:pt>
                <c:pt idx="455">
                  <c:v>8.1826748627558121E-3</c:v>
                </c:pt>
                <c:pt idx="456">
                  <c:v>5.0859691781619532E-3</c:v>
                </c:pt>
                <c:pt idx="457">
                  <c:v>-2.2769393698702789E-3</c:v>
                </c:pt>
                <c:pt idx="458">
                  <c:v>2.0831121961575327E-3</c:v>
                </c:pt>
                <c:pt idx="459">
                  <c:v>9.8642833498852056E-4</c:v>
                </c:pt>
                <c:pt idx="460">
                  <c:v>3.3961864827147803E-3</c:v>
                </c:pt>
                <c:pt idx="461">
                  <c:v>2.1817582598664398E-3</c:v>
                </c:pt>
                <c:pt idx="462">
                  <c:v>-6.2482118604267889E-5</c:v>
                </c:pt>
                <c:pt idx="463">
                  <c:v>2.1442572056249443E-3</c:v>
                </c:pt>
                <c:pt idx="464">
                  <c:v>1.1124967182989387E-3</c:v>
                </c:pt>
                <c:pt idx="465">
                  <c:v>1.8193201970766459E-3</c:v>
                </c:pt>
                <c:pt idx="466">
                  <c:v>1.6622275157551769E-3</c:v>
                </c:pt>
                <c:pt idx="467">
                  <c:v>7.4480109237495817E-4</c:v>
                </c:pt>
                <c:pt idx="468">
                  <c:v>8.0626734127631217E-4</c:v>
                </c:pt>
                <c:pt idx="469">
                  <c:v>1.8852108794280564E-3</c:v>
                </c:pt>
                <c:pt idx="470">
                  <c:v>1.1947586880443062E-3</c:v>
                </c:pt>
                <c:pt idx="471">
                  <c:v>-8.2265186543628577E-4</c:v>
                </c:pt>
                <c:pt idx="472">
                  <c:v>2.6001581573047439E-3</c:v>
                </c:pt>
                <c:pt idx="473">
                  <c:v>9.7374776038017252E-4</c:v>
                </c:pt>
                <c:pt idx="474">
                  <c:v>5.7395229386347779E-4</c:v>
                </c:pt>
                <c:pt idx="475">
                  <c:v>1.562069580153258E-3</c:v>
                </c:pt>
                <c:pt idx="476">
                  <c:v>9.7719764307702128E-4</c:v>
                </c:pt>
                <c:pt idx="477">
                  <c:v>1.044128152992263E-3</c:v>
                </c:pt>
                <c:pt idx="478">
                  <c:v>1.0268929706269692E-3</c:v>
                </c:pt>
                <c:pt idx="479">
                  <c:v>-1.5806961514897022E-4</c:v>
                </c:pt>
                <c:pt idx="480">
                  <c:v>1.922946625325439E-3</c:v>
                </c:pt>
                <c:pt idx="481">
                  <c:v>1.6745186563915659E-4</c:v>
                </c:pt>
                <c:pt idx="482">
                  <c:v>9.62687023687403E-4</c:v>
                </c:pt>
                <c:pt idx="483">
                  <c:v>9.5211137129780354E-4</c:v>
                </c:pt>
                <c:pt idx="484">
                  <c:v>2.8921795464986744E-5</c:v>
                </c:pt>
                <c:pt idx="485">
                  <c:v>1.0957830028310855E-3</c:v>
                </c:pt>
                <c:pt idx="486">
                  <c:v>4.6864868682061633E-4</c:v>
                </c:pt>
                <c:pt idx="487">
                  <c:v>5.1655544147832799E-4</c:v>
                </c:pt>
                <c:pt idx="488">
                  <c:v>4.8422112550960961E-4</c:v>
                </c:pt>
                <c:pt idx="489">
                  <c:v>1.8590220262049151E-4</c:v>
                </c:pt>
                <c:pt idx="490">
                  <c:v>1.9227687870548849E-5</c:v>
                </c:pt>
                <c:pt idx="491">
                  <c:v>2.2431871202766018E-5</c:v>
                </c:pt>
                <c:pt idx="492">
                  <c:v>2.5635849171479208E-5</c:v>
                </c:pt>
                <c:pt idx="493">
                  <c:v>1.0894956596430028E-4</c:v>
                </c:pt>
                <c:pt idx="494">
                  <c:v>-1.7622274555040285E-4</c:v>
                </c:pt>
                <c:pt idx="495">
                  <c:v>1.0895689793311014E-4</c:v>
                </c:pt>
                <c:pt idx="496">
                  <c:v>-1.9225593109517547E-5</c:v>
                </c:pt>
                <c:pt idx="497">
                  <c:v>-8.0108178083682091E-5</c:v>
                </c:pt>
                <c:pt idx="498">
                  <c:v>-3.2045838367356083E-6</c:v>
                </c:pt>
                <c:pt idx="499">
                  <c:v>1.2818376424528211E-5</c:v>
                </c:pt>
                <c:pt idx="500">
                  <c:v>2.5636424231478827E-5</c:v>
                </c:pt>
                <c:pt idx="501">
                  <c:v>1.2817883511040407E-5</c:v>
                </c:pt>
                <c:pt idx="502">
                  <c:v>1.121550431317786E-4</c:v>
                </c:pt>
                <c:pt idx="503">
                  <c:v>-1.4738724075069598E-4</c:v>
                </c:pt>
                <c:pt idx="504">
                  <c:v>3.2045427598159648E-5</c:v>
                </c:pt>
                <c:pt idx="505">
                  <c:v>2.5635520577216298E-5</c:v>
                </c:pt>
                <c:pt idx="506">
                  <c:v>9.2926379876567822E-5</c:v>
                </c:pt>
                <c:pt idx="507">
                  <c:v>-1.6020300925401187E-5</c:v>
                </c:pt>
                <c:pt idx="508">
                  <c:v>4.5177972374155217E-4</c:v>
                </c:pt>
                <c:pt idx="509">
                  <c:v>8.1667947732499968E-4</c:v>
                </c:pt>
                <c:pt idx="510">
                  <c:v>6.3681018896311059E-4</c:v>
                </c:pt>
                <c:pt idx="511">
                  <c:v>8.3787984419259054E-4</c:v>
                </c:pt>
                <c:pt idx="512">
                  <c:v>7.0936489474560105E-4</c:v>
                </c:pt>
                <c:pt idx="513">
                  <c:v>1.6923283244674181E-4</c:v>
                </c:pt>
                <c:pt idx="514">
                  <c:v>6.28928809728313E-4</c:v>
                </c:pt>
                <c:pt idx="515">
                  <c:v>-5.7429457483104684E-5</c:v>
                </c:pt>
                <c:pt idx="516">
                  <c:v>1.2028971634598928E-3</c:v>
                </c:pt>
                <c:pt idx="517">
                  <c:v>7.0429941329619439E-4</c:v>
                </c:pt>
                <c:pt idx="518">
                  <c:v>7.0698835698457252E-4</c:v>
                </c:pt>
                <c:pt idx="519">
                  <c:v>7.5104223021349448E-4</c:v>
                </c:pt>
                <c:pt idx="520">
                  <c:v>1.7489967118877736E-4</c:v>
                </c:pt>
                <c:pt idx="521">
                  <c:v>7.3445016389994677E-4</c:v>
                </c:pt>
                <c:pt idx="522">
                  <c:v>8.3240138267592911E-4</c:v>
                </c:pt>
                <c:pt idx="523">
                  <c:v>1.1301085031141245E-3</c:v>
                </c:pt>
                <c:pt idx="524">
                  <c:v>3.5830928750368862E-4</c:v>
                </c:pt>
                <c:pt idx="525">
                  <c:v>5.4836552207260247E-4</c:v>
                </c:pt>
                <c:pt idx="526">
                  <c:v>3.3897660744619529E-4</c:v>
                </c:pt>
                <c:pt idx="527">
                  <c:v>6.3338643222921043E-4</c:v>
                </c:pt>
                <c:pt idx="528">
                  <c:v>3.7979130467791222E-4</c:v>
                </c:pt>
                <c:pt idx="529">
                  <c:v>9.0166190525908796E-4</c:v>
                </c:pt>
                <c:pt idx="530">
                  <c:v>6.4797956809803381E-4</c:v>
                </c:pt>
                <c:pt idx="531">
                  <c:v>7.4548366411542055E-4</c:v>
                </c:pt>
                <c:pt idx="532">
                  <c:v>2.0832741494092311E-4</c:v>
                </c:pt>
                <c:pt idx="533">
                  <c:v>3.3767258382644272E-4</c:v>
                </c:pt>
                <c:pt idx="534">
                  <c:v>1.4354127363698233E-3</c:v>
                </c:pt>
                <c:pt idx="535">
                  <c:v>4.1898077413793366E-4</c:v>
                </c:pt>
                <c:pt idx="536">
                  <c:v>5.1012375224379625E-4</c:v>
                </c:pt>
                <c:pt idx="537">
                  <c:v>3.1787796004167923E-4</c:v>
                </c:pt>
                <c:pt idx="538">
                  <c:v>3.240695585418063E-4</c:v>
                </c:pt>
                <c:pt idx="539">
                  <c:v>2.4218710683920897E-4</c:v>
                </c:pt>
                <c:pt idx="540">
                  <c:v>4.119328455125526E-4</c:v>
                </c:pt>
                <c:pt idx="541">
                  <c:v>6.569352243008808E-4</c:v>
                </c:pt>
                <c:pt idx="542">
                  <c:v>2.1045820205856103E-4</c:v>
                </c:pt>
                <c:pt idx="543">
                  <c:v>6.3124175617113032E-4</c:v>
                </c:pt>
                <c:pt idx="544">
                  <c:v>3.9545416027175762E-4</c:v>
                </c:pt>
                <c:pt idx="545">
                  <c:v>2.9176745192915909E-4</c:v>
                </c:pt>
                <c:pt idx="546">
                  <c:v>8.844561535565898E-4</c:v>
                </c:pt>
                <c:pt idx="547">
                  <c:v>4.3870369325960112E-5</c:v>
                </c:pt>
                <c:pt idx="548">
                  <c:v>4.3241752732359195E-4</c:v>
                </c:pt>
                <c:pt idx="549" formatCode="0.00%">
                  <c:v>2.9755006671394746E-4</c:v>
                </c:pt>
                <c:pt idx="550" formatCode="0.00%">
                  <c:v>1.1898462280313105E-4</c:v>
                </c:pt>
                <c:pt idx="551" formatCode="0.00%">
                  <c:v>7.7643883822209325E-4</c:v>
                </c:pt>
                <c:pt idx="552" formatCode="0.00%">
                  <c:v>0</c:v>
                </c:pt>
                <c:pt idx="553" formatCode="0.00%">
                  <c:v>0</c:v>
                </c:pt>
                <c:pt idx="554" formatCode="0.00%">
                  <c:v>2.7216843159028059E-4</c:v>
                </c:pt>
                <c:pt idx="555" formatCode="0.00%">
                  <c:v>5.8171901095271927E-4</c:v>
                </c:pt>
                <c:pt idx="556" formatCode="0.00%">
                  <c:v>2.9381610862433405E-4</c:v>
                </c:pt>
                <c:pt idx="557" formatCode="0.00%">
                  <c:v>5.5933654561268753E-4</c:v>
                </c:pt>
                <c:pt idx="558" formatCode="0.00%">
                  <c:v>1.6083647458937644E-3</c:v>
                </c:pt>
                <c:pt idx="559" formatCode="0.00%">
                  <c:v>7.8262387907068742E-4</c:v>
                </c:pt>
                <c:pt idx="560" formatCode="0.00%">
                  <c:v>1.3272392488947737E-3</c:v>
                </c:pt>
                <c:pt idx="561" formatCode="0.00%">
                  <c:v>6.160681782116928E-4</c:v>
                </c:pt>
                <c:pt idx="562" formatCode="0.00%">
                  <c:v>1.2655826811074355E-3</c:v>
                </c:pt>
                <c:pt idx="563" formatCode="0.00%">
                  <c:v>2.73293622941706E-4</c:v>
                </c:pt>
                <c:pt idx="564" formatCode="0.00%">
                  <c:v>2.2788944567599945E-3</c:v>
                </c:pt>
                <c:pt idx="565" formatCode="0.00%">
                  <c:v>2.0258967845858677E-3</c:v>
                </c:pt>
                <c:pt idx="566" formatCode="0.00%">
                  <c:v>4.7917297835375905E-4</c:v>
                </c:pt>
                <c:pt idx="567" formatCode="0.00%">
                  <c:v>2.731522823974375E-3</c:v>
                </c:pt>
                <c:pt idx="568" formatCode="0.00%">
                  <c:v>1.1833116084716266E-3</c:v>
                </c:pt>
                <c:pt idx="569" formatCode="0.00%">
                  <c:v>4.598380409791325E-3</c:v>
                </c:pt>
                <c:pt idx="570" formatCode="0.00%">
                  <c:v>5.6986865446662094E-4</c:v>
                </c:pt>
                <c:pt idx="571" formatCode="0.00%">
                  <c:v>7.5633005386155361E-4</c:v>
                </c:pt>
                <c:pt idx="572" formatCode="0.00%">
                  <c:v>3.197439600518992E-3</c:v>
                </c:pt>
                <c:pt idx="573" formatCode="0.00%">
                  <c:v>2.1715990227804127E-3</c:v>
                </c:pt>
                <c:pt idx="574" formatCode="0.00%">
                  <c:v>4.6959501614518562E-3</c:v>
                </c:pt>
                <c:pt idx="575" formatCode="0.00%">
                  <c:v>2.7777441203911124E-3</c:v>
                </c:pt>
                <c:pt idx="576" formatCode="0.00%">
                  <c:v>3.5765962524278994E-3</c:v>
                </c:pt>
                <c:pt idx="577" formatCode="0.00%">
                  <c:v>3.2417789148919685E-3</c:v>
                </c:pt>
                <c:pt idx="578" formatCode="0.00%">
                  <c:v>3.3213122033470821E-3</c:v>
                </c:pt>
                <c:pt idx="579" formatCode="0.00%">
                  <c:v>-2.4431160644600158E-3</c:v>
                </c:pt>
                <c:pt idx="580" formatCode="0.00%">
                  <c:v>4.9461617784598566E-3</c:v>
                </c:pt>
                <c:pt idx="581" formatCode="0.00%">
                  <c:v>-7.1590075229277517E-5</c:v>
                </c:pt>
                <c:pt idx="582" formatCode="0.00%">
                  <c:v>7.4876647435395682E-4</c:v>
                </c:pt>
                <c:pt idx="583" formatCode="0.00%">
                  <c:v>1.5321833015866648E-3</c:v>
                </c:pt>
                <c:pt idx="584" formatCode="0.00%">
                  <c:v>7.1432185557007699E-4</c:v>
                </c:pt>
                <c:pt idx="585" formatCode="0.00%">
                  <c:v>9.4282663589351223E-4</c:v>
                </c:pt>
                <c:pt idx="586" formatCode="0.00%">
                  <c:v>4.6651215308712857E-4</c:v>
                </c:pt>
                <c:pt idx="587" formatCode="0.00%">
                  <c:v>9.6228953628929581E-4</c:v>
                </c:pt>
                <c:pt idx="588" formatCode="0.00%">
                  <c:v>-2.077021906654597E-5</c:v>
                </c:pt>
                <c:pt idx="589" formatCode="0.00%">
                  <c:v>1.3946008177700975E-4</c:v>
                </c:pt>
                <c:pt idx="590" formatCode="0.00%">
                  <c:v>3.1151631307091421E-4</c:v>
                </c:pt>
                <c:pt idx="591" formatCode="0.00%">
                  <c:v>5.9021372261747196E-4</c:v>
                </c:pt>
                <c:pt idx="592" formatCode="0.00%">
                  <c:v>2.6084507877222052E-4</c:v>
                </c:pt>
                <c:pt idx="593" formatCode="0.00%">
                  <c:v>5.8674837681094161E-4</c:v>
                </c:pt>
                <c:pt idx="594" formatCode="0.00%">
                  <c:v>4.7090042677200294E-4</c:v>
                </c:pt>
                <c:pt idx="595" formatCode="0.00%">
                  <c:v>1.2699446434385475E-3</c:v>
                </c:pt>
                <c:pt idx="596" formatCode="0.00%">
                  <c:v>4.9373372083061362E-4</c:v>
                </c:pt>
                <c:pt idx="597" formatCode="0.00%">
                  <c:v>6.323764945066479E-4</c:v>
                </c:pt>
                <c:pt idx="598" formatCode="0.00%">
                  <c:v>8.6232354852056048E-4</c:v>
                </c:pt>
                <c:pt idx="599" formatCode="0.00%">
                  <c:v>5.5176565008019374E-4</c:v>
                </c:pt>
                <c:pt idx="600" formatCode="0.00%">
                  <c:v>2.3591930380373327E-5</c:v>
                </c:pt>
                <c:pt idx="601" formatCode="0.00%">
                  <c:v>-2.6245403368263531E-4</c:v>
                </c:pt>
                <c:pt idx="602" formatCode="0.00%">
                  <c:v>6.8727914152066916E-4</c:v>
                </c:pt>
                <c:pt idx="603" formatCode="0.00%">
                  <c:v>1.3470851965062813E-3</c:v>
                </c:pt>
                <c:pt idx="604" formatCode="0.00%">
                  <c:v>1.0008595617416738E-4</c:v>
                </c:pt>
                <c:pt idx="605" formatCode="0.00%">
                  <c:v>7.5351295983416833E-4</c:v>
                </c:pt>
                <c:pt idx="606" formatCode="0.00%">
                  <c:v>-1.2058894464084258E-4</c:v>
                </c:pt>
                <c:pt idx="607" formatCode="0.00%">
                  <c:v>6.7361460419990138E-4</c:v>
                </c:pt>
                <c:pt idx="608" formatCode="0.00%">
                  <c:v>6.5552374289357118E-4</c:v>
                </c:pt>
                <c:pt idx="609" formatCode="0.00%">
                  <c:v>8.812927977814855E-4</c:v>
                </c:pt>
                <c:pt idx="610" formatCode="0.00%">
                  <c:v>3.2872627374080921E-4</c:v>
                </c:pt>
                <c:pt idx="611" formatCode="0.00%">
                  <c:v>7.6286379066869969E-5</c:v>
                </c:pt>
                <c:pt idx="612" formatCode="0.00%">
                  <c:v>2.1123847356729897E-4</c:v>
                </c:pt>
                <c:pt idx="613" formatCode="0.00%">
                  <c:v>6.0718235123302655E-4</c:v>
                </c:pt>
                <c:pt idx="614" formatCode="0.00%">
                  <c:v>5.0421251971410896E-4</c:v>
                </c:pt>
                <c:pt idx="615" formatCode="0.00%">
                  <c:v>3.8089880397773612E-5</c:v>
                </c:pt>
                <c:pt idx="616" formatCode="0.00%">
                  <c:v>8.8775339792723784E-4</c:v>
                </c:pt>
                <c:pt idx="617" formatCode="0.00%">
                  <c:v>1.3465490290220927E-4</c:v>
                </c:pt>
                <c:pt idx="618" formatCode="0.00%">
                  <c:v>5.736697301410576E-4</c:v>
                </c:pt>
                <c:pt idx="619" formatCode="0.00%">
                  <c:v>3.2469811850610597E-4</c:v>
                </c:pt>
                <c:pt idx="620" formatCode="0.00%">
                  <c:v>1.1404609216669748E-4</c:v>
                </c:pt>
                <c:pt idx="621" formatCode="0.00%">
                  <c:v>1.4912019087387485E-4</c:v>
                </c:pt>
                <c:pt idx="622" formatCode="0.00%">
                  <c:v>5.3792204223257478E-4</c:v>
                </c:pt>
                <c:pt idx="623" formatCode="0.00%">
                  <c:v>-9.3501363074510735E-5</c:v>
                </c:pt>
                <c:pt idx="624" formatCode="0.00%">
                  <c:v>3.4189632651404622E-4</c:v>
                </c:pt>
                <c:pt idx="625" formatCode="0.00%">
                  <c:v>2.2785298224481387E-4</c:v>
                </c:pt>
                <c:pt idx="626" formatCode="0.00%">
                  <c:v>3.7382740855829155E-4</c:v>
                </c:pt>
                <c:pt idx="627" formatCode="0.00%">
                  <c:v>3.5033223173308592E-4</c:v>
                </c:pt>
                <c:pt idx="628" formatCode="0.00%">
                  <c:v>4.3776192755418109E-5</c:v>
                </c:pt>
                <c:pt idx="629" formatCode="0.00%">
                  <c:v>5.8073873468988957E-4</c:v>
                </c:pt>
                <c:pt idx="630" formatCode="0.00%">
                  <c:v>6.1248417749126816E-5</c:v>
                </c:pt>
                <c:pt idx="631" formatCode="0.00%">
                  <c:v>1.3415498400348724E-4</c:v>
                </c:pt>
                <c:pt idx="632" formatCode="0.00%">
                  <c:v>7.9898989015347865E-4</c:v>
                </c:pt>
                <c:pt idx="633" formatCode="0.00%">
                  <c:v>2.3600917230703899E-4</c:v>
                </c:pt>
                <c:pt idx="634" formatCode="0.00%">
                  <c:v>9.0303185663387353E-5</c:v>
                </c:pt>
                <c:pt idx="635" formatCode="0.00%">
                  <c:v>6.7866910948710668E-4</c:v>
                </c:pt>
                <c:pt idx="636" formatCode="0.00%">
                  <c:v>3.4347056631878203E-4</c:v>
                </c:pt>
                <c:pt idx="637" formatCode="0.00%">
                  <c:v>7.9727645706650918E-4</c:v>
                </c:pt>
                <c:pt idx="638" formatCode="0.00%">
                  <c:v>8.7223501500144351E-5</c:v>
                </c:pt>
                <c:pt idx="639" formatCode="0.00%">
                  <c:v>5.9306808072712158E-4</c:v>
                </c:pt>
                <c:pt idx="640" formatCode="0.00%">
                  <c:v>4.6197025957495086E-4</c:v>
                </c:pt>
                <c:pt idx="641" formatCode="0.00%">
                  <c:v>3.5720820010620713E-4</c:v>
                </c:pt>
                <c:pt idx="642" formatCode="0.00%">
                  <c:v>7.7512628461939848E-4</c:v>
                </c:pt>
                <c:pt idx="643" formatCode="0.00%">
                  <c:v>3.68407464457432E-4</c:v>
                </c:pt>
                <c:pt idx="644" formatCode="0.00%">
                  <c:v>5.7415601964883045E-4</c:v>
                </c:pt>
                <c:pt idx="645" formatCode="0.00%">
                  <c:v>1.6519249272572978E-4</c:v>
                </c:pt>
                <c:pt idx="646" formatCode="0.00%">
                  <c:v>7.9684969096716074E-4</c:v>
                </c:pt>
                <c:pt idx="647" formatCode="0.00%">
                  <c:v>4.3429921478654876E-5</c:v>
                </c:pt>
                <c:pt idx="648" formatCode="0.00%">
                  <c:v>5.0087000830933981E-4</c:v>
                </c:pt>
                <c:pt idx="649" formatCode="0.00%">
                  <c:v>5.7296308728727041E-4</c:v>
                </c:pt>
                <c:pt idx="650" formatCode="0.00%">
                  <c:v>5.9577175579161867E-4</c:v>
                </c:pt>
                <c:pt idx="651" formatCode="0.00%">
                  <c:v>7.6594908317328958E-4</c:v>
                </c:pt>
                <c:pt idx="652" formatCode="0.00%">
                  <c:v>5.7763234279017972E-4</c:v>
                </c:pt>
                <c:pt idx="653" formatCode="0.00%">
                  <c:v>6.1193680886506563E-4</c:v>
                </c:pt>
                <c:pt idx="654" formatCode="0.00%">
                  <c:v>1.122159623600405E-3</c:v>
                </c:pt>
                <c:pt idx="655" formatCode="0.00%">
                  <c:v>2.1323067524958716E-4</c:v>
                </c:pt>
                <c:pt idx="656" formatCode="0.00%">
                  <c:v>1.2675877804537716E-3</c:v>
                </c:pt>
                <c:pt idx="657" formatCode="0.00%">
                  <c:v>6.6751832798161992E-4</c:v>
                </c:pt>
                <c:pt idx="658" formatCode="0.00%">
                  <c:v>3.1340931832035679E-4</c:v>
                </c:pt>
                <c:pt idx="659" formatCode="0.00%">
                  <c:v>1.144016763582334E-3</c:v>
                </c:pt>
                <c:pt idx="660" formatCode="0.00%">
                  <c:v>1.5791211473037414E-4</c:v>
                </c:pt>
                <c:pt idx="661" formatCode="0.00%">
                  <c:v>8.0953064446687151E-4</c:v>
                </c:pt>
                <c:pt idx="662" formatCode="0.00%">
                  <c:v>6.7979990362321274E-4</c:v>
                </c:pt>
                <c:pt idx="663" formatCode="0.00%">
                  <c:v>7.939943073187461E-4</c:v>
                </c:pt>
                <c:pt idx="664" formatCode="0.00%">
                  <c:v>6.2724476293585241E-4</c:v>
                </c:pt>
                <c:pt idx="665" formatCode="0.00%">
                  <c:v>1.5456614142794756E-4</c:v>
                </c:pt>
                <c:pt idx="666" formatCode="0.00%">
                  <c:v>7.7557316574083934E-4</c:v>
                </c:pt>
                <c:pt idx="667" formatCode="0.00%">
                  <c:v>4.2037232977776284E-4</c:v>
                </c:pt>
                <c:pt idx="668" formatCode="0.00%">
                  <c:v>3.5445078708096212E-4</c:v>
                </c:pt>
                <c:pt idx="669" formatCode="0.00%">
                  <c:v>9.8296667342934185E-4</c:v>
                </c:pt>
                <c:pt idx="670" formatCode="0.00%">
                  <c:v>2.7119224675642428E-4</c:v>
                </c:pt>
                <c:pt idx="671" formatCode="0.00%">
                  <c:v>8.2477168949757207E-4</c:v>
                </c:pt>
                <c:pt idx="672" formatCode="0.00%">
                  <c:v>6.5870329551254159E-4</c:v>
                </c:pt>
                <c:pt idx="673" formatCode="0.00%">
                  <c:v>1.4248261712079824E-4</c:v>
                </c:pt>
                <c:pt idx="674" formatCode="0.00%">
                  <c:v>1.2308744337123922E-3</c:v>
                </c:pt>
                <c:pt idx="675" formatCode="0.00%">
                  <c:v>7.1143590531619338E-5</c:v>
                </c:pt>
                <c:pt idx="676" formatCode="0.00%">
                  <c:v>2.2479775316064377E-4</c:v>
                </c:pt>
                <c:pt idx="677" formatCode="0.00%">
                  <c:v>5.4337621548428139E-4</c:v>
                </c:pt>
                <c:pt idx="678" formatCode="0.00%">
                  <c:v>2.1893846123233196E-4</c:v>
                </c:pt>
                <c:pt idx="679" formatCode="0.00%">
                  <c:v>1.0802390170963072E-3</c:v>
                </c:pt>
                <c:pt idx="680" formatCode="0.00%">
                  <c:v>9.3709002311426204E-5</c:v>
                </c:pt>
                <c:pt idx="681" formatCode="0.00%">
                  <c:v>-2.7542186395290713E-4</c:v>
                </c:pt>
                <c:pt idx="682" formatCode="0.00%">
                  <c:v>2.27214632622319E-4</c:v>
                </c:pt>
                <c:pt idx="683" formatCode="0.00%">
                  <c:v>5.7642615782160789E-4</c:v>
                </c:pt>
                <c:pt idx="684" formatCode="0.00%">
                  <c:v>2.8946599200274648E-4</c:v>
                </c:pt>
                <c:pt idx="685" formatCode="0.00%">
                  <c:v>1.3901695155671412E-4</c:v>
                </c:pt>
                <c:pt idx="686" formatCode="0.00%">
                  <c:v>2.3828164890904446E-4</c:v>
                </c:pt>
                <c:pt idx="687" formatCode="0.00%">
                  <c:v>2.8076504219987086E-4</c:v>
                </c:pt>
                <c:pt idx="688" formatCode="0.00%">
                  <c:v>-1.8428894237998428E-4</c:v>
                </c:pt>
                <c:pt idx="689" formatCode="0.00%">
                  <c:v>1.5880127721601411E-4</c:v>
                </c:pt>
                <c:pt idx="690" formatCode="0.00%">
                  <c:v>1.1341147383880923E-4</c:v>
                </c:pt>
                <c:pt idx="691" formatCode="0.00%">
                  <c:v>5.3864341239107105E-5</c:v>
                </c:pt>
                <c:pt idx="692" formatCode="0.00%">
                  <c:v>1.3607100638690639E-4</c:v>
                </c:pt>
                <c:pt idx="693" formatCode="0.00%">
                  <c:v>-1.4739020138598846E-4</c:v>
                </c:pt>
                <c:pt idx="694" formatCode="0.00%">
                  <c:v>-1.1339379112462744E-5</c:v>
                </c:pt>
                <c:pt idx="695" formatCode="0.00%">
                  <c:v>-3.1183646161947465E-5</c:v>
                </c:pt>
                <c:pt idx="696" formatCode="0.00%">
                  <c:v>-2.9483639415084362E-4</c:v>
                </c:pt>
                <c:pt idx="697" formatCode="0.00%">
                  <c:v>-2.3537151834474024E-4</c:v>
                </c:pt>
                <c:pt idx="698" formatCode="0.00%">
                  <c:v>-2.4960927638839614E-4</c:v>
                </c:pt>
                <c:pt idx="699" formatCode="0.00%">
                  <c:v>-1.9860240649383076E-4</c:v>
                </c:pt>
                <c:pt idx="700" formatCode="0.00%">
                  <c:v>-5.5052171864933275E-4</c:v>
                </c:pt>
                <c:pt idx="701" formatCode="0.00%">
                  <c:v>-3.7478811694513503E-4</c:v>
                </c:pt>
                <c:pt idx="702" formatCode="0.00%">
                  <c:v>-7.1861321850674731E-4</c:v>
                </c:pt>
                <c:pt idx="703" formatCode="0.00%">
                  <c:v>-3.0982280409530549E-4</c:v>
                </c:pt>
                <c:pt idx="704" formatCode="0.00%">
                  <c:v>-5.7718826857744432E-4</c:v>
                </c:pt>
                <c:pt idx="705" formatCode="0.00%">
                  <c:v>-3.6699648935145657E-4</c:v>
                </c:pt>
                <c:pt idx="706" formatCode="0.00%">
                  <c:v>-7.4849234289486866E-4</c:v>
                </c:pt>
                <c:pt idx="707" formatCode="0.00%">
                  <c:v>-3.0474779983469258E-4</c:v>
                </c:pt>
                <c:pt idx="708" formatCode="0.00%">
                  <c:v>-8.5184457112907896E-4</c:v>
                </c:pt>
                <c:pt idx="709" formatCode="0.00%">
                  <c:v>-5.4461882385137272E-4</c:v>
                </c:pt>
                <c:pt idx="710" formatCode="0.00%">
                  <c:v>-9.842716247330241E-4</c:v>
                </c:pt>
                <c:pt idx="711" formatCode="0.00%">
                  <c:v>-8.5387585387575182E-4</c:v>
                </c:pt>
                <c:pt idx="712" formatCode="0.00%">
                  <c:v>-7.5742635100572997E-4</c:v>
                </c:pt>
                <c:pt idx="713" formatCode="0.00%">
                  <c:v>-2.7745677967061511E-4</c:v>
                </c:pt>
                <c:pt idx="714" formatCode="0.00%">
                  <c:v>-4.6351002984212908E-4</c:v>
                </c:pt>
                <c:pt idx="715" formatCode="0.00%">
                  <c:v>-5.7249996421870897E-4</c:v>
                </c:pt>
                <c:pt idx="716" formatCode="0.00%">
                  <c:v>-5.2700167552155452E-4</c:v>
                </c:pt>
                <c:pt idx="717" formatCode="0.00%">
                  <c:v>-8.5396362344214438E-4</c:v>
                </c:pt>
                <c:pt idx="718" formatCode="0.00%">
                  <c:v>-8.0306771868543514E-4</c:v>
                </c:pt>
                <c:pt idx="719" formatCode="0.00%">
                  <c:v>-2.6694758355028103E-4</c:v>
                </c:pt>
                <c:pt idx="720" formatCode="0.00%">
                  <c:v>-7.7521605558594775E-4</c:v>
                </c:pt>
                <c:pt idx="721" formatCode="0.00%">
                  <c:v>-9.5109476466870291E-4</c:v>
                </c:pt>
                <c:pt idx="722" formatCode="0.00%">
                  <c:v>-3.4225989318037442E-4</c:v>
                </c:pt>
                <c:pt idx="723" formatCode="0.00%">
                  <c:v>-5.3802111804812647E-4</c:v>
                </c:pt>
                <c:pt idx="724" formatCode="0.00%">
                  <c:v>-2.6483736970439598E-4</c:v>
                </c:pt>
                <c:pt idx="725" formatCode="0.00%">
                  <c:v>-3.9736129067546866E-4</c:v>
                </c:pt>
                <c:pt idx="726" formatCode="0.00%">
                  <c:v>-2.0164019899016061E-5</c:v>
                </c:pt>
                <c:pt idx="727" formatCode="0.00%">
                  <c:v>-3.370339857005078E-4</c:v>
                </c:pt>
                <c:pt idx="728" formatCode="0.00%">
                  <c:v>-1.8730423105850491E-4</c:v>
                </c:pt>
                <c:pt idx="729" formatCode="0.00%">
                  <c:v>-4.6402508617604532E-4</c:v>
                </c:pt>
                <c:pt idx="730" formatCode="0.00%">
                  <c:v>-7.4682168262674153E-4</c:v>
                </c:pt>
                <c:pt idx="731" formatCode="0.00%">
                  <c:v>-1.7025255090263869E-4</c:v>
                </c:pt>
                <c:pt idx="732" formatCode="0.00%">
                  <c:v>-2.886127826601248E-4</c:v>
                </c:pt>
                <c:pt idx="733" formatCode="0.00%">
                  <c:v>-4.8500945479734714E-4</c:v>
                </c:pt>
                <c:pt idx="734" formatCode="0.00%">
                  <c:v>-1.9352024886132302E-4</c:v>
                </c:pt>
                <c:pt idx="735" formatCode="0.00%">
                  <c:v>-4.2467138523760717E-4</c:v>
                </c:pt>
                <c:pt idx="736" formatCode="0.00%">
                  <c:v>-2.0231038459217476E-4</c:v>
                </c:pt>
                <c:pt idx="737" formatCode="0.00%">
                  <c:v>-3.7868604614188506E-4</c:v>
                </c:pt>
                <c:pt idx="738" formatCode="0.00%">
                  <c:v>-3.6147853395873675E-4</c:v>
                </c:pt>
                <c:pt idx="739" formatCode="0.00%">
                  <c:v>-2.6614440648353721E-4</c:v>
                </c:pt>
                <c:pt idx="740" formatCode="0.00%">
                  <c:v>-5.0928136348504793E-4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AF945E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1"/>
        <c:axId val="515907584"/>
        <c:axId val="515909120"/>
      </c:barChart>
      <c:lineChart>
        <c:grouping val="standard"/>
        <c:varyColors val="0"/>
        <c:ser>
          <c:idx val="2"/>
          <c:order val="1"/>
          <c:tx>
            <c:strRef>
              <c:f>'3.2.3 Ханш'!$A$7</c:f>
              <c:strCache>
                <c:ptCount val="1"/>
                <c:pt idx="0">
                  <c:v>Захын дундаж ханш /баруун/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'3.2.3 Ханш'!$AVH$3:$BXD$4</c:f>
              <c:multiLvlStrCache>
                <c:ptCount val="663"/>
                <c:lvl>
                  <c:pt idx="39">
                    <c:v>3</c:v>
                  </c:pt>
                  <c:pt idx="104">
                    <c:v>6</c:v>
                  </c:pt>
                  <c:pt idx="164">
                    <c:v>9</c:v>
                  </c:pt>
                  <c:pt idx="227">
                    <c:v>12</c:v>
                  </c:pt>
                  <c:pt idx="288">
                    <c:v>3</c:v>
                  </c:pt>
                  <c:pt idx="353">
                    <c:v>6</c:v>
                  </c:pt>
                  <c:pt idx="413">
                    <c:v>9</c:v>
                  </c:pt>
                  <c:pt idx="476">
                    <c:v>12</c:v>
                  </c:pt>
                  <c:pt idx="536">
                    <c:v>3</c:v>
                  </c:pt>
                  <c:pt idx="600">
                    <c:v>6</c:v>
                  </c:pt>
                  <c:pt idx="662">
                    <c:v>9</c:v>
                  </c:pt>
                </c:lvl>
                <c:lvl>
                  <c:pt idx="0">
                    <c:v>2020</c:v>
                  </c:pt>
                  <c:pt idx="104">
                    <c:v>2020</c:v>
                  </c:pt>
                  <c:pt idx="249">
                    <c:v>2021</c:v>
                  </c:pt>
                  <c:pt idx="497">
                    <c:v>2022</c:v>
                  </c:pt>
                </c:lvl>
              </c:multiLvlStrCache>
            </c:multiLvlStrRef>
          </c:cat>
          <c:val>
            <c:numRef>
              <c:f>'3.2.3 Ханш'!$AZH$7:$CBT$7</c:f>
              <c:numCache>
                <c:formatCode>0.0</c:formatCode>
                <c:ptCount val="741"/>
                <c:pt idx="0">
                  <c:v>2812.5</c:v>
                </c:pt>
                <c:pt idx="1">
                  <c:v>2812</c:v>
                </c:pt>
                <c:pt idx="2">
                  <c:v>2812</c:v>
                </c:pt>
                <c:pt idx="3">
                  <c:v>2813.5</c:v>
                </c:pt>
                <c:pt idx="4">
                  <c:v>2814.5</c:v>
                </c:pt>
                <c:pt idx="5">
                  <c:v>2817.5</c:v>
                </c:pt>
                <c:pt idx="6">
                  <c:v>2818</c:v>
                </c:pt>
                <c:pt idx="7">
                  <c:v>2819</c:v>
                </c:pt>
                <c:pt idx="8">
                  <c:v>2821.5</c:v>
                </c:pt>
                <c:pt idx="9">
                  <c:v>2822.5</c:v>
                </c:pt>
                <c:pt idx="10">
                  <c:v>2823</c:v>
                </c:pt>
                <c:pt idx="11">
                  <c:v>2823.5</c:v>
                </c:pt>
                <c:pt idx="12">
                  <c:v>2823.5</c:v>
                </c:pt>
                <c:pt idx="13">
                  <c:v>2824</c:v>
                </c:pt>
                <c:pt idx="14">
                  <c:v>2825</c:v>
                </c:pt>
                <c:pt idx="15">
                  <c:v>2824.5</c:v>
                </c:pt>
                <c:pt idx="16">
                  <c:v>2826</c:v>
                </c:pt>
                <c:pt idx="17">
                  <c:v>2827.5</c:v>
                </c:pt>
                <c:pt idx="18">
                  <c:v>2829</c:v>
                </c:pt>
                <c:pt idx="19">
                  <c:v>2830.5</c:v>
                </c:pt>
                <c:pt idx="20">
                  <c:v>2831.5</c:v>
                </c:pt>
                <c:pt idx="21">
                  <c:v>2832.5</c:v>
                </c:pt>
                <c:pt idx="22">
                  <c:v>2834</c:v>
                </c:pt>
                <c:pt idx="23">
                  <c:v>2834</c:v>
                </c:pt>
                <c:pt idx="24">
                  <c:v>2836.5</c:v>
                </c:pt>
                <c:pt idx="25">
                  <c:v>2836.5</c:v>
                </c:pt>
                <c:pt idx="26">
                  <c:v>2837.5</c:v>
                </c:pt>
                <c:pt idx="27">
                  <c:v>2841.5</c:v>
                </c:pt>
                <c:pt idx="28">
                  <c:v>2842</c:v>
                </c:pt>
                <c:pt idx="29">
                  <c:v>2843</c:v>
                </c:pt>
                <c:pt idx="30">
                  <c:v>2845</c:v>
                </c:pt>
                <c:pt idx="31">
                  <c:v>2845</c:v>
                </c:pt>
                <c:pt idx="32">
                  <c:v>2845</c:v>
                </c:pt>
                <c:pt idx="33">
                  <c:v>2846.5</c:v>
                </c:pt>
                <c:pt idx="34">
                  <c:v>2847</c:v>
                </c:pt>
                <c:pt idx="35">
                  <c:v>2847.5</c:v>
                </c:pt>
                <c:pt idx="36">
                  <c:v>2848</c:v>
                </c:pt>
                <c:pt idx="37">
                  <c:v>2848</c:v>
                </c:pt>
                <c:pt idx="38">
                  <c:v>2848.5</c:v>
                </c:pt>
                <c:pt idx="39">
                  <c:v>2849.5</c:v>
                </c:pt>
                <c:pt idx="40">
                  <c:v>2849.5</c:v>
                </c:pt>
                <c:pt idx="41">
                  <c:v>2850.75</c:v>
                </c:pt>
                <c:pt idx="42">
                  <c:v>2849.5</c:v>
                </c:pt>
                <c:pt idx="43">
                  <c:v>2849.5</c:v>
                </c:pt>
                <c:pt idx="44">
                  <c:v>2850</c:v>
                </c:pt>
                <c:pt idx="45">
                  <c:v>2850</c:v>
                </c:pt>
                <c:pt idx="46">
                  <c:v>2850</c:v>
                </c:pt>
                <c:pt idx="47">
                  <c:v>2851.5</c:v>
                </c:pt>
                <c:pt idx="48">
                  <c:v>2851</c:v>
                </c:pt>
                <c:pt idx="49">
                  <c:v>2851.5</c:v>
                </c:pt>
                <c:pt idx="50">
                  <c:v>2852</c:v>
                </c:pt>
                <c:pt idx="51">
                  <c:v>2853</c:v>
                </c:pt>
                <c:pt idx="52">
                  <c:v>2853</c:v>
                </c:pt>
                <c:pt idx="53">
                  <c:v>2853</c:v>
                </c:pt>
                <c:pt idx="54">
                  <c:v>2853.5</c:v>
                </c:pt>
                <c:pt idx="55">
                  <c:v>2853.5</c:v>
                </c:pt>
                <c:pt idx="56">
                  <c:v>2854.5</c:v>
                </c:pt>
                <c:pt idx="57">
                  <c:v>2853.5</c:v>
                </c:pt>
                <c:pt idx="58">
                  <c:v>2853.5</c:v>
                </c:pt>
                <c:pt idx="59">
                  <c:v>2854.5</c:v>
                </c:pt>
                <c:pt idx="60">
                  <c:v>2854</c:v>
                </c:pt>
                <c:pt idx="61">
                  <c:v>2853.75</c:v>
                </c:pt>
                <c:pt idx="62">
                  <c:v>2854</c:v>
                </c:pt>
                <c:pt idx="63">
                  <c:v>2854</c:v>
                </c:pt>
                <c:pt idx="64">
                  <c:v>2854.5</c:v>
                </c:pt>
                <c:pt idx="65">
                  <c:v>2854.5</c:v>
                </c:pt>
                <c:pt idx="66">
                  <c:v>2855</c:v>
                </c:pt>
                <c:pt idx="67">
                  <c:v>2854</c:v>
                </c:pt>
                <c:pt idx="68">
                  <c:v>2854</c:v>
                </c:pt>
                <c:pt idx="69">
                  <c:v>2854.5</c:v>
                </c:pt>
                <c:pt idx="70">
                  <c:v>2854.5</c:v>
                </c:pt>
                <c:pt idx="71">
                  <c:v>2854</c:v>
                </c:pt>
                <c:pt idx="72">
                  <c:v>2854.5</c:v>
                </c:pt>
                <c:pt idx="73">
                  <c:v>2854.5</c:v>
                </c:pt>
                <c:pt idx="74">
                  <c:v>2854.5</c:v>
                </c:pt>
                <c:pt idx="75">
                  <c:v>2855</c:v>
                </c:pt>
                <c:pt idx="76">
                  <c:v>2855</c:v>
                </c:pt>
                <c:pt idx="77">
                  <c:v>2856</c:v>
                </c:pt>
                <c:pt idx="78">
                  <c:v>2855</c:v>
                </c:pt>
                <c:pt idx="79">
                  <c:v>2854</c:v>
                </c:pt>
                <c:pt idx="80">
                  <c:v>2854.5</c:v>
                </c:pt>
                <c:pt idx="81">
                  <c:v>2854.5</c:v>
                </c:pt>
                <c:pt idx="82">
                  <c:v>2854.5</c:v>
                </c:pt>
                <c:pt idx="83">
                  <c:v>2854.5</c:v>
                </c:pt>
                <c:pt idx="84">
                  <c:v>2853.5</c:v>
                </c:pt>
                <c:pt idx="85">
                  <c:v>2854</c:v>
                </c:pt>
                <c:pt idx="86">
                  <c:v>2854</c:v>
                </c:pt>
                <c:pt idx="87">
                  <c:v>2854</c:v>
                </c:pt>
                <c:pt idx="88">
                  <c:v>2854</c:v>
                </c:pt>
                <c:pt idx="89">
                  <c:v>2854.5</c:v>
                </c:pt>
                <c:pt idx="90">
                  <c:v>2854.5</c:v>
                </c:pt>
                <c:pt idx="91">
                  <c:v>2854.5</c:v>
                </c:pt>
                <c:pt idx="92">
                  <c:v>2854.5</c:v>
                </c:pt>
                <c:pt idx="93">
                  <c:v>2853.5</c:v>
                </c:pt>
                <c:pt idx="94">
                  <c:v>2853.5</c:v>
                </c:pt>
                <c:pt idx="95">
                  <c:v>2853</c:v>
                </c:pt>
                <c:pt idx="96">
                  <c:v>2852.5</c:v>
                </c:pt>
                <c:pt idx="97">
                  <c:v>2851.5</c:v>
                </c:pt>
                <c:pt idx="98">
                  <c:v>2851.5</c:v>
                </c:pt>
                <c:pt idx="99">
                  <c:v>2851.5</c:v>
                </c:pt>
                <c:pt idx="100">
                  <c:v>2852.5</c:v>
                </c:pt>
                <c:pt idx="101">
                  <c:v>2852.5</c:v>
                </c:pt>
                <c:pt idx="102">
                  <c:v>2851.5</c:v>
                </c:pt>
                <c:pt idx="103">
                  <c:v>2850</c:v>
                </c:pt>
                <c:pt idx="104">
                  <c:v>2851.5</c:v>
                </c:pt>
                <c:pt idx="105">
                  <c:v>2851.5</c:v>
                </c:pt>
                <c:pt idx="106">
                  <c:v>2850.5</c:v>
                </c:pt>
                <c:pt idx="107">
                  <c:v>2849</c:v>
                </c:pt>
                <c:pt idx="108">
                  <c:v>2848.5</c:v>
                </c:pt>
                <c:pt idx="109">
                  <c:v>2850.5</c:v>
                </c:pt>
                <c:pt idx="110">
                  <c:v>2851.5</c:v>
                </c:pt>
                <c:pt idx="111">
                  <c:v>2851.5</c:v>
                </c:pt>
                <c:pt idx="112">
                  <c:v>2851.5</c:v>
                </c:pt>
                <c:pt idx="113">
                  <c:v>2851.5</c:v>
                </c:pt>
                <c:pt idx="114">
                  <c:v>2851.5</c:v>
                </c:pt>
                <c:pt idx="115">
                  <c:v>2851.5</c:v>
                </c:pt>
                <c:pt idx="116">
                  <c:v>2851.5</c:v>
                </c:pt>
                <c:pt idx="117">
                  <c:v>2851.5</c:v>
                </c:pt>
                <c:pt idx="118">
                  <c:v>2851.5</c:v>
                </c:pt>
                <c:pt idx="119">
                  <c:v>2851.5</c:v>
                </c:pt>
                <c:pt idx="120">
                  <c:v>2851.5</c:v>
                </c:pt>
                <c:pt idx="121">
                  <c:v>2851.5</c:v>
                </c:pt>
                <c:pt idx="122">
                  <c:v>2851.5</c:v>
                </c:pt>
                <c:pt idx="123">
                  <c:v>2851.5</c:v>
                </c:pt>
                <c:pt idx="124">
                  <c:v>2851.5</c:v>
                </c:pt>
                <c:pt idx="125">
                  <c:v>2851.5</c:v>
                </c:pt>
                <c:pt idx="126">
                  <c:v>2851.5</c:v>
                </c:pt>
                <c:pt idx="127">
                  <c:v>2851.5</c:v>
                </c:pt>
                <c:pt idx="128">
                  <c:v>2851.5</c:v>
                </c:pt>
                <c:pt idx="129">
                  <c:v>2851.5</c:v>
                </c:pt>
                <c:pt idx="130">
                  <c:v>2851.5</c:v>
                </c:pt>
                <c:pt idx="131">
                  <c:v>2851.5</c:v>
                </c:pt>
                <c:pt idx="132">
                  <c:v>2852.5</c:v>
                </c:pt>
                <c:pt idx="133">
                  <c:v>2851.5</c:v>
                </c:pt>
                <c:pt idx="134">
                  <c:v>2850</c:v>
                </c:pt>
                <c:pt idx="135">
                  <c:v>2850</c:v>
                </c:pt>
                <c:pt idx="136">
                  <c:v>2850.5</c:v>
                </c:pt>
                <c:pt idx="137">
                  <c:v>2850.5</c:v>
                </c:pt>
                <c:pt idx="138">
                  <c:v>2850.5</c:v>
                </c:pt>
                <c:pt idx="139">
                  <c:v>2850.5</c:v>
                </c:pt>
                <c:pt idx="140">
                  <c:v>2850.5</c:v>
                </c:pt>
                <c:pt idx="141">
                  <c:v>2850.5</c:v>
                </c:pt>
                <c:pt idx="142">
                  <c:v>2850.5</c:v>
                </c:pt>
                <c:pt idx="143">
                  <c:v>2850.5</c:v>
                </c:pt>
                <c:pt idx="144">
                  <c:v>2850.5</c:v>
                </c:pt>
                <c:pt idx="145">
                  <c:v>2850.5</c:v>
                </c:pt>
                <c:pt idx="146">
                  <c:v>2850.5</c:v>
                </c:pt>
                <c:pt idx="147">
                  <c:v>2850.5</c:v>
                </c:pt>
                <c:pt idx="148">
                  <c:v>2850.5</c:v>
                </c:pt>
                <c:pt idx="149">
                  <c:v>2850.5</c:v>
                </c:pt>
                <c:pt idx="150">
                  <c:v>2850</c:v>
                </c:pt>
                <c:pt idx="151">
                  <c:v>2850</c:v>
                </c:pt>
                <c:pt idx="152">
                  <c:v>2851</c:v>
                </c:pt>
                <c:pt idx="153">
                  <c:v>2851</c:v>
                </c:pt>
                <c:pt idx="154">
                  <c:v>2851.5</c:v>
                </c:pt>
                <c:pt idx="155">
                  <c:v>2851.5</c:v>
                </c:pt>
                <c:pt idx="156">
                  <c:v>2851</c:v>
                </c:pt>
                <c:pt idx="157">
                  <c:v>2850</c:v>
                </c:pt>
                <c:pt idx="158">
                  <c:v>2850.5</c:v>
                </c:pt>
                <c:pt idx="159">
                  <c:v>2850.5</c:v>
                </c:pt>
                <c:pt idx="160">
                  <c:v>2849</c:v>
                </c:pt>
                <c:pt idx="161">
                  <c:v>2848.5</c:v>
                </c:pt>
                <c:pt idx="162">
                  <c:v>2849</c:v>
                </c:pt>
                <c:pt idx="163">
                  <c:v>2849</c:v>
                </c:pt>
                <c:pt idx="164">
                  <c:v>2849</c:v>
                </c:pt>
                <c:pt idx="165">
                  <c:v>2849.5</c:v>
                </c:pt>
                <c:pt idx="166">
                  <c:v>2849.5</c:v>
                </c:pt>
                <c:pt idx="167">
                  <c:v>2850</c:v>
                </c:pt>
                <c:pt idx="168">
                  <c:v>2850</c:v>
                </c:pt>
                <c:pt idx="169">
                  <c:v>2849.5</c:v>
                </c:pt>
                <c:pt idx="170">
                  <c:v>2849.5</c:v>
                </c:pt>
                <c:pt idx="171">
                  <c:v>2849.5</c:v>
                </c:pt>
                <c:pt idx="172">
                  <c:v>2849.5</c:v>
                </c:pt>
                <c:pt idx="173">
                  <c:v>2849.5</c:v>
                </c:pt>
                <c:pt idx="174">
                  <c:v>2849.5</c:v>
                </c:pt>
                <c:pt idx="175">
                  <c:v>2849.5</c:v>
                </c:pt>
                <c:pt idx="176">
                  <c:v>2849.5</c:v>
                </c:pt>
                <c:pt idx="177">
                  <c:v>2849.5</c:v>
                </c:pt>
                <c:pt idx="178">
                  <c:v>2849.5</c:v>
                </c:pt>
                <c:pt idx="179">
                  <c:v>2849.5</c:v>
                </c:pt>
                <c:pt idx="180">
                  <c:v>2849.5</c:v>
                </c:pt>
                <c:pt idx="181">
                  <c:v>2849.5</c:v>
                </c:pt>
                <c:pt idx="182">
                  <c:v>2849.5</c:v>
                </c:pt>
                <c:pt idx="183">
                  <c:v>2849.5</c:v>
                </c:pt>
                <c:pt idx="184">
                  <c:v>2849</c:v>
                </c:pt>
                <c:pt idx="185">
                  <c:v>2849.5</c:v>
                </c:pt>
                <c:pt idx="186">
                  <c:v>2849.5</c:v>
                </c:pt>
                <c:pt idx="187">
                  <c:v>2849.5</c:v>
                </c:pt>
                <c:pt idx="188">
                  <c:v>2848.5</c:v>
                </c:pt>
                <c:pt idx="189">
                  <c:v>2848.5</c:v>
                </c:pt>
                <c:pt idx="190">
                  <c:v>2849.5</c:v>
                </c:pt>
                <c:pt idx="191">
                  <c:v>2849.5</c:v>
                </c:pt>
                <c:pt idx="192">
                  <c:v>2849</c:v>
                </c:pt>
                <c:pt idx="193">
                  <c:v>2849</c:v>
                </c:pt>
                <c:pt idx="194">
                  <c:v>2849</c:v>
                </c:pt>
                <c:pt idx="195">
                  <c:v>2849</c:v>
                </c:pt>
                <c:pt idx="196">
                  <c:v>2849</c:v>
                </c:pt>
                <c:pt idx="197">
                  <c:v>2849</c:v>
                </c:pt>
                <c:pt idx="198">
                  <c:v>2849.5</c:v>
                </c:pt>
                <c:pt idx="199">
                  <c:v>2849.5</c:v>
                </c:pt>
                <c:pt idx="200">
                  <c:v>2849.5</c:v>
                </c:pt>
                <c:pt idx="201">
                  <c:v>2849.5</c:v>
                </c:pt>
                <c:pt idx="202">
                  <c:v>2850.5</c:v>
                </c:pt>
                <c:pt idx="203">
                  <c:v>2850</c:v>
                </c:pt>
                <c:pt idx="204">
                  <c:v>2849.5</c:v>
                </c:pt>
                <c:pt idx="205">
                  <c:v>2849.5</c:v>
                </c:pt>
                <c:pt idx="206">
                  <c:v>2849.5</c:v>
                </c:pt>
                <c:pt idx="207">
                  <c:v>2849.5</c:v>
                </c:pt>
                <c:pt idx="208">
                  <c:v>2849.5</c:v>
                </c:pt>
                <c:pt idx="209">
                  <c:v>2849.5</c:v>
                </c:pt>
                <c:pt idx="210">
                  <c:v>2849.5</c:v>
                </c:pt>
                <c:pt idx="211">
                  <c:v>2851</c:v>
                </c:pt>
                <c:pt idx="212">
                  <c:v>2850</c:v>
                </c:pt>
                <c:pt idx="213">
                  <c:v>2850</c:v>
                </c:pt>
                <c:pt idx="214">
                  <c:v>2850</c:v>
                </c:pt>
                <c:pt idx="215">
                  <c:v>2850</c:v>
                </c:pt>
                <c:pt idx="216">
                  <c:v>2850</c:v>
                </c:pt>
                <c:pt idx="217">
                  <c:v>2850</c:v>
                </c:pt>
                <c:pt idx="218">
                  <c:v>2850</c:v>
                </c:pt>
                <c:pt idx="219">
                  <c:v>2850</c:v>
                </c:pt>
                <c:pt idx="220">
                  <c:v>2850</c:v>
                </c:pt>
                <c:pt idx="221">
                  <c:v>2850</c:v>
                </c:pt>
                <c:pt idx="222">
                  <c:v>2850</c:v>
                </c:pt>
                <c:pt idx="223">
                  <c:v>2850</c:v>
                </c:pt>
                <c:pt idx="224">
                  <c:v>2850</c:v>
                </c:pt>
                <c:pt idx="225">
                  <c:v>2850</c:v>
                </c:pt>
                <c:pt idx="226">
                  <c:v>2850</c:v>
                </c:pt>
                <c:pt idx="227">
                  <c:v>2850</c:v>
                </c:pt>
                <c:pt idx="228">
                  <c:v>2850</c:v>
                </c:pt>
                <c:pt idx="229">
                  <c:v>2850</c:v>
                </c:pt>
                <c:pt idx="230">
                  <c:v>2850</c:v>
                </c:pt>
                <c:pt idx="231">
                  <c:v>2850</c:v>
                </c:pt>
                <c:pt idx="232">
                  <c:v>2850</c:v>
                </c:pt>
                <c:pt idx="233">
                  <c:v>2850</c:v>
                </c:pt>
                <c:pt idx="234">
                  <c:v>2851.5</c:v>
                </c:pt>
                <c:pt idx="235">
                  <c:v>2851.5</c:v>
                </c:pt>
                <c:pt idx="236">
                  <c:v>2851.5</c:v>
                </c:pt>
                <c:pt idx="237">
                  <c:v>2851.5</c:v>
                </c:pt>
                <c:pt idx="238">
                  <c:v>2851.5</c:v>
                </c:pt>
                <c:pt idx="239">
                  <c:v>2851.5</c:v>
                </c:pt>
                <c:pt idx="240">
                  <c:v>2851.5</c:v>
                </c:pt>
                <c:pt idx="241">
                  <c:v>2851.5</c:v>
                </c:pt>
                <c:pt idx="242">
                  <c:v>2849.5</c:v>
                </c:pt>
                <c:pt idx="243">
                  <c:v>2851</c:v>
                </c:pt>
                <c:pt idx="244">
                  <c:v>2850.5</c:v>
                </c:pt>
                <c:pt idx="245">
                  <c:v>2850.5</c:v>
                </c:pt>
                <c:pt idx="246">
                  <c:v>2851</c:v>
                </c:pt>
                <c:pt idx="247">
                  <c:v>2850</c:v>
                </c:pt>
                <c:pt idx="248">
                  <c:v>2850</c:v>
                </c:pt>
                <c:pt idx="249">
                  <c:v>2850</c:v>
                </c:pt>
                <c:pt idx="250">
                  <c:v>2850</c:v>
                </c:pt>
                <c:pt idx="251">
                  <c:v>2851</c:v>
                </c:pt>
                <c:pt idx="252">
                  <c:v>2851</c:v>
                </c:pt>
                <c:pt idx="253">
                  <c:v>2851.5</c:v>
                </c:pt>
                <c:pt idx="254">
                  <c:v>2851.5</c:v>
                </c:pt>
                <c:pt idx="255">
                  <c:v>2851.5</c:v>
                </c:pt>
                <c:pt idx="256">
                  <c:v>2851.5</c:v>
                </c:pt>
                <c:pt idx="257">
                  <c:v>2851.5</c:v>
                </c:pt>
                <c:pt idx="258">
                  <c:v>2851.5</c:v>
                </c:pt>
                <c:pt idx="259">
                  <c:v>2851</c:v>
                </c:pt>
                <c:pt idx="260">
                  <c:v>2851.5</c:v>
                </c:pt>
                <c:pt idx="261">
                  <c:v>2851.5</c:v>
                </c:pt>
                <c:pt idx="262">
                  <c:v>2851</c:v>
                </c:pt>
                <c:pt idx="263">
                  <c:v>2851</c:v>
                </c:pt>
                <c:pt idx="264">
                  <c:v>2851.5</c:v>
                </c:pt>
                <c:pt idx="265">
                  <c:v>2851</c:v>
                </c:pt>
                <c:pt idx="266">
                  <c:v>2851.5</c:v>
                </c:pt>
                <c:pt idx="267">
                  <c:v>2851.5</c:v>
                </c:pt>
                <c:pt idx="268">
                  <c:v>2851.5</c:v>
                </c:pt>
                <c:pt idx="269">
                  <c:v>2850</c:v>
                </c:pt>
                <c:pt idx="270">
                  <c:v>2851</c:v>
                </c:pt>
                <c:pt idx="271">
                  <c:v>2851</c:v>
                </c:pt>
                <c:pt idx="272">
                  <c:v>2851</c:v>
                </c:pt>
                <c:pt idx="273">
                  <c:v>2851</c:v>
                </c:pt>
                <c:pt idx="274">
                  <c:v>2850</c:v>
                </c:pt>
                <c:pt idx="275">
                  <c:v>2849</c:v>
                </c:pt>
                <c:pt idx="276">
                  <c:v>2849.5</c:v>
                </c:pt>
                <c:pt idx="277">
                  <c:v>2849.5</c:v>
                </c:pt>
                <c:pt idx="278">
                  <c:v>2850</c:v>
                </c:pt>
                <c:pt idx="279">
                  <c:v>2849.5</c:v>
                </c:pt>
                <c:pt idx="280">
                  <c:v>2849.5</c:v>
                </c:pt>
                <c:pt idx="281">
                  <c:v>2849.5</c:v>
                </c:pt>
                <c:pt idx="282">
                  <c:v>2849.5</c:v>
                </c:pt>
                <c:pt idx="283">
                  <c:v>2849.5</c:v>
                </c:pt>
                <c:pt idx="284">
                  <c:v>2849.5</c:v>
                </c:pt>
                <c:pt idx="285">
                  <c:v>2849.5</c:v>
                </c:pt>
                <c:pt idx="286">
                  <c:v>2849.5</c:v>
                </c:pt>
                <c:pt idx="287">
                  <c:v>2849.5</c:v>
                </c:pt>
                <c:pt idx="288">
                  <c:v>2849.5</c:v>
                </c:pt>
                <c:pt idx="289">
                  <c:v>2850</c:v>
                </c:pt>
                <c:pt idx="290">
                  <c:v>2848.5</c:v>
                </c:pt>
                <c:pt idx="291">
                  <c:v>2849.5</c:v>
                </c:pt>
                <c:pt idx="292">
                  <c:v>2850.5</c:v>
                </c:pt>
                <c:pt idx="293">
                  <c:v>2851</c:v>
                </c:pt>
                <c:pt idx="294">
                  <c:v>2850.5</c:v>
                </c:pt>
                <c:pt idx="295">
                  <c:v>2849.5</c:v>
                </c:pt>
                <c:pt idx="296">
                  <c:v>2849.5</c:v>
                </c:pt>
                <c:pt idx="297">
                  <c:v>2850</c:v>
                </c:pt>
                <c:pt idx="298">
                  <c:v>2850.5</c:v>
                </c:pt>
                <c:pt idx="299">
                  <c:v>2850</c:v>
                </c:pt>
                <c:pt idx="300">
                  <c:v>2849.5</c:v>
                </c:pt>
                <c:pt idx="301">
                  <c:v>2850</c:v>
                </c:pt>
                <c:pt idx="302">
                  <c:v>2851</c:v>
                </c:pt>
                <c:pt idx="303">
                  <c:v>2852</c:v>
                </c:pt>
                <c:pt idx="304">
                  <c:v>2851</c:v>
                </c:pt>
                <c:pt idx="305">
                  <c:v>2850</c:v>
                </c:pt>
                <c:pt idx="306">
                  <c:v>2851</c:v>
                </c:pt>
                <c:pt idx="307">
                  <c:v>2852</c:v>
                </c:pt>
                <c:pt idx="308">
                  <c:v>2851</c:v>
                </c:pt>
                <c:pt idx="309">
                  <c:v>2850</c:v>
                </c:pt>
                <c:pt idx="310">
                  <c:v>2851</c:v>
                </c:pt>
                <c:pt idx="311">
                  <c:v>2852</c:v>
                </c:pt>
                <c:pt idx="312">
                  <c:v>2851</c:v>
                </c:pt>
                <c:pt idx="313">
                  <c:v>2850</c:v>
                </c:pt>
                <c:pt idx="314">
                  <c:v>2851</c:v>
                </c:pt>
                <c:pt idx="315">
                  <c:v>2852</c:v>
                </c:pt>
                <c:pt idx="316">
                  <c:v>2851</c:v>
                </c:pt>
                <c:pt idx="317">
                  <c:v>2850</c:v>
                </c:pt>
                <c:pt idx="318">
                  <c:v>2851</c:v>
                </c:pt>
                <c:pt idx="319">
                  <c:v>2852</c:v>
                </c:pt>
                <c:pt idx="320">
                  <c:v>2851</c:v>
                </c:pt>
                <c:pt idx="321">
                  <c:v>2850</c:v>
                </c:pt>
                <c:pt idx="322">
                  <c:v>2851</c:v>
                </c:pt>
                <c:pt idx="323">
                  <c:v>2852</c:v>
                </c:pt>
                <c:pt idx="324">
                  <c:v>2851</c:v>
                </c:pt>
                <c:pt idx="325">
                  <c:v>2850</c:v>
                </c:pt>
                <c:pt idx="326">
                  <c:v>2851</c:v>
                </c:pt>
                <c:pt idx="327">
                  <c:v>2852</c:v>
                </c:pt>
                <c:pt idx="328">
                  <c:v>2851</c:v>
                </c:pt>
                <c:pt idx="329">
                  <c:v>2850</c:v>
                </c:pt>
                <c:pt idx="330">
                  <c:v>2851</c:v>
                </c:pt>
                <c:pt idx="331">
                  <c:v>2852</c:v>
                </c:pt>
                <c:pt idx="332">
                  <c:v>2851</c:v>
                </c:pt>
                <c:pt idx="333">
                  <c:v>2850</c:v>
                </c:pt>
                <c:pt idx="334">
                  <c:v>2851</c:v>
                </c:pt>
                <c:pt idx="335">
                  <c:v>2852</c:v>
                </c:pt>
                <c:pt idx="336">
                  <c:v>2851</c:v>
                </c:pt>
                <c:pt idx="337">
                  <c:v>2850</c:v>
                </c:pt>
                <c:pt idx="338">
                  <c:v>2851</c:v>
                </c:pt>
                <c:pt idx="339">
                  <c:v>2852</c:v>
                </c:pt>
                <c:pt idx="340">
                  <c:v>2851</c:v>
                </c:pt>
                <c:pt idx="341">
                  <c:v>2850</c:v>
                </c:pt>
                <c:pt idx="342">
                  <c:v>2851</c:v>
                </c:pt>
                <c:pt idx="343">
                  <c:v>2852</c:v>
                </c:pt>
                <c:pt idx="344">
                  <c:v>2851</c:v>
                </c:pt>
                <c:pt idx="345">
                  <c:v>2850</c:v>
                </c:pt>
                <c:pt idx="346">
                  <c:v>2851</c:v>
                </c:pt>
                <c:pt idx="347">
                  <c:v>2852</c:v>
                </c:pt>
                <c:pt idx="348">
                  <c:v>2851</c:v>
                </c:pt>
                <c:pt idx="349">
                  <c:v>2850</c:v>
                </c:pt>
                <c:pt idx="350">
                  <c:v>2851</c:v>
                </c:pt>
                <c:pt idx="351">
                  <c:v>2852</c:v>
                </c:pt>
                <c:pt idx="352">
                  <c:v>2851</c:v>
                </c:pt>
                <c:pt idx="353">
                  <c:v>2850</c:v>
                </c:pt>
                <c:pt idx="354">
                  <c:v>2851</c:v>
                </c:pt>
                <c:pt idx="355">
                  <c:v>2852</c:v>
                </c:pt>
                <c:pt idx="356">
                  <c:v>2851</c:v>
                </c:pt>
                <c:pt idx="357">
                  <c:v>2852</c:v>
                </c:pt>
                <c:pt idx="358">
                  <c:v>2852</c:v>
                </c:pt>
                <c:pt idx="359">
                  <c:v>2852</c:v>
                </c:pt>
                <c:pt idx="360">
                  <c:v>2852</c:v>
                </c:pt>
                <c:pt idx="361">
                  <c:v>2851</c:v>
                </c:pt>
                <c:pt idx="362">
                  <c:v>2851</c:v>
                </c:pt>
                <c:pt idx="363">
                  <c:v>2851</c:v>
                </c:pt>
                <c:pt idx="364">
                  <c:v>2852</c:v>
                </c:pt>
                <c:pt idx="365">
                  <c:v>2852</c:v>
                </c:pt>
                <c:pt idx="366">
                  <c:v>2852</c:v>
                </c:pt>
                <c:pt idx="367">
                  <c:v>2852</c:v>
                </c:pt>
                <c:pt idx="368">
                  <c:v>2852</c:v>
                </c:pt>
                <c:pt idx="369">
                  <c:v>2852</c:v>
                </c:pt>
                <c:pt idx="370">
                  <c:v>2851</c:v>
                </c:pt>
                <c:pt idx="371">
                  <c:v>2851.5</c:v>
                </c:pt>
                <c:pt idx="372">
                  <c:v>2852</c:v>
                </c:pt>
                <c:pt idx="373">
                  <c:v>2852</c:v>
                </c:pt>
                <c:pt idx="374">
                  <c:v>2852</c:v>
                </c:pt>
                <c:pt idx="375">
                  <c:v>2852</c:v>
                </c:pt>
                <c:pt idx="376">
                  <c:v>2852</c:v>
                </c:pt>
                <c:pt idx="377">
                  <c:v>2853</c:v>
                </c:pt>
                <c:pt idx="378">
                  <c:v>2853</c:v>
                </c:pt>
                <c:pt idx="379">
                  <c:v>2853</c:v>
                </c:pt>
                <c:pt idx="380">
                  <c:v>2853</c:v>
                </c:pt>
                <c:pt idx="381">
                  <c:v>2853</c:v>
                </c:pt>
                <c:pt idx="382">
                  <c:v>2853</c:v>
                </c:pt>
                <c:pt idx="383">
                  <c:v>2852</c:v>
                </c:pt>
                <c:pt idx="384">
                  <c:v>2852</c:v>
                </c:pt>
                <c:pt idx="385">
                  <c:v>2852</c:v>
                </c:pt>
                <c:pt idx="386">
                  <c:v>2852</c:v>
                </c:pt>
                <c:pt idx="387">
                  <c:v>2852</c:v>
                </c:pt>
                <c:pt idx="388">
                  <c:v>2852</c:v>
                </c:pt>
                <c:pt idx="389">
                  <c:v>2852</c:v>
                </c:pt>
                <c:pt idx="390">
                  <c:v>2852.5</c:v>
                </c:pt>
                <c:pt idx="391">
                  <c:v>2852</c:v>
                </c:pt>
                <c:pt idx="392">
                  <c:v>2853</c:v>
                </c:pt>
                <c:pt idx="393">
                  <c:v>2852.5</c:v>
                </c:pt>
                <c:pt idx="394">
                  <c:v>2853</c:v>
                </c:pt>
                <c:pt idx="395">
                  <c:v>2853</c:v>
                </c:pt>
                <c:pt idx="396">
                  <c:v>2853</c:v>
                </c:pt>
                <c:pt idx="397">
                  <c:v>2853</c:v>
                </c:pt>
                <c:pt idx="398">
                  <c:v>2853</c:v>
                </c:pt>
                <c:pt idx="399">
                  <c:v>2853</c:v>
                </c:pt>
                <c:pt idx="400">
                  <c:v>2852</c:v>
                </c:pt>
                <c:pt idx="401">
                  <c:v>2852.5</c:v>
                </c:pt>
                <c:pt idx="402">
                  <c:v>2852</c:v>
                </c:pt>
                <c:pt idx="403">
                  <c:v>2853</c:v>
                </c:pt>
                <c:pt idx="404">
                  <c:v>2853</c:v>
                </c:pt>
                <c:pt idx="405">
                  <c:v>2852</c:v>
                </c:pt>
                <c:pt idx="406">
                  <c:v>2853</c:v>
                </c:pt>
                <c:pt idx="407">
                  <c:v>2853</c:v>
                </c:pt>
                <c:pt idx="408">
                  <c:v>2852</c:v>
                </c:pt>
                <c:pt idx="409">
                  <c:v>2851.5</c:v>
                </c:pt>
                <c:pt idx="410">
                  <c:v>2852</c:v>
                </c:pt>
                <c:pt idx="411">
                  <c:v>2852</c:v>
                </c:pt>
                <c:pt idx="412">
                  <c:v>2851.5</c:v>
                </c:pt>
                <c:pt idx="413">
                  <c:v>2853.5</c:v>
                </c:pt>
                <c:pt idx="414">
                  <c:v>2853.5</c:v>
                </c:pt>
                <c:pt idx="415">
                  <c:v>2856.5</c:v>
                </c:pt>
                <c:pt idx="416">
                  <c:v>2856.5</c:v>
                </c:pt>
                <c:pt idx="417">
                  <c:v>2855.5</c:v>
                </c:pt>
                <c:pt idx="418">
                  <c:v>2857</c:v>
                </c:pt>
                <c:pt idx="419">
                  <c:v>2859</c:v>
                </c:pt>
                <c:pt idx="420">
                  <c:v>2862.5</c:v>
                </c:pt>
                <c:pt idx="421">
                  <c:v>2862.5</c:v>
                </c:pt>
                <c:pt idx="422">
                  <c:v>2864.5</c:v>
                </c:pt>
                <c:pt idx="423">
                  <c:v>2864.5</c:v>
                </c:pt>
                <c:pt idx="424">
                  <c:v>2865.5</c:v>
                </c:pt>
                <c:pt idx="425">
                  <c:v>2867.5</c:v>
                </c:pt>
                <c:pt idx="426">
                  <c:v>2868</c:v>
                </c:pt>
                <c:pt idx="427">
                  <c:v>2868.5</c:v>
                </c:pt>
                <c:pt idx="428">
                  <c:v>2868.5</c:v>
                </c:pt>
                <c:pt idx="429">
                  <c:v>2871.5</c:v>
                </c:pt>
                <c:pt idx="430">
                  <c:v>2872.5</c:v>
                </c:pt>
                <c:pt idx="431">
                  <c:v>2877.5</c:v>
                </c:pt>
                <c:pt idx="432">
                  <c:v>2880</c:v>
                </c:pt>
                <c:pt idx="433">
                  <c:v>2883</c:v>
                </c:pt>
                <c:pt idx="434">
                  <c:v>2890</c:v>
                </c:pt>
                <c:pt idx="435">
                  <c:v>2895</c:v>
                </c:pt>
                <c:pt idx="436">
                  <c:v>2883</c:v>
                </c:pt>
                <c:pt idx="437">
                  <c:v>2887.5</c:v>
                </c:pt>
                <c:pt idx="438">
                  <c:v>2897.5</c:v>
                </c:pt>
                <c:pt idx="439">
                  <c:v>2902.5</c:v>
                </c:pt>
                <c:pt idx="440">
                  <c:v>2912.5</c:v>
                </c:pt>
                <c:pt idx="441">
                  <c:v>2920</c:v>
                </c:pt>
                <c:pt idx="442">
                  <c:v>2935</c:v>
                </c:pt>
                <c:pt idx="443">
                  <c:v>2980</c:v>
                </c:pt>
                <c:pt idx="444">
                  <c:v>2960</c:v>
                </c:pt>
                <c:pt idx="445">
                  <c:v>2965</c:v>
                </c:pt>
                <c:pt idx="446">
                  <c:v>2990</c:v>
                </c:pt>
                <c:pt idx="447">
                  <c:v>3000</c:v>
                </c:pt>
                <c:pt idx="448">
                  <c:v>3035</c:v>
                </c:pt>
                <c:pt idx="449">
                  <c:v>3100</c:v>
                </c:pt>
                <c:pt idx="450">
                  <c:v>3120</c:v>
                </c:pt>
                <c:pt idx="451">
                  <c:v>3145</c:v>
                </c:pt>
                <c:pt idx="452">
                  <c:v>3170</c:v>
                </c:pt>
                <c:pt idx="453">
                  <c:v>3175</c:v>
                </c:pt>
                <c:pt idx="454">
                  <c:v>3195</c:v>
                </c:pt>
                <c:pt idx="455">
                  <c:v>3125</c:v>
                </c:pt>
                <c:pt idx="456">
                  <c:v>3125</c:v>
                </c:pt>
                <c:pt idx="457">
                  <c:v>3155</c:v>
                </c:pt>
                <c:pt idx="458">
                  <c:v>3170</c:v>
                </c:pt>
                <c:pt idx="459">
                  <c:v>3165</c:v>
                </c:pt>
                <c:pt idx="460">
                  <c:v>3175</c:v>
                </c:pt>
                <c:pt idx="461">
                  <c:v>3177.5</c:v>
                </c:pt>
                <c:pt idx="462">
                  <c:v>3125</c:v>
                </c:pt>
                <c:pt idx="463">
                  <c:v>3145</c:v>
                </c:pt>
                <c:pt idx="464">
                  <c:v>3140</c:v>
                </c:pt>
                <c:pt idx="465">
                  <c:v>3130</c:v>
                </c:pt>
                <c:pt idx="466">
                  <c:v>3110</c:v>
                </c:pt>
                <c:pt idx="467">
                  <c:v>3090</c:v>
                </c:pt>
                <c:pt idx="468">
                  <c:v>3110</c:v>
                </c:pt>
                <c:pt idx="469">
                  <c:v>3090</c:v>
                </c:pt>
                <c:pt idx="470">
                  <c:v>3090</c:v>
                </c:pt>
                <c:pt idx="471">
                  <c:v>3107.5</c:v>
                </c:pt>
                <c:pt idx="472">
                  <c:v>3110</c:v>
                </c:pt>
                <c:pt idx="473">
                  <c:v>3112.5</c:v>
                </c:pt>
                <c:pt idx="474">
                  <c:v>3110</c:v>
                </c:pt>
                <c:pt idx="475">
                  <c:v>3090</c:v>
                </c:pt>
                <c:pt idx="476">
                  <c:v>3106</c:v>
                </c:pt>
                <c:pt idx="477">
                  <c:v>3097.5</c:v>
                </c:pt>
                <c:pt idx="478">
                  <c:v>3107.5</c:v>
                </c:pt>
                <c:pt idx="479">
                  <c:v>3108.5</c:v>
                </c:pt>
                <c:pt idx="480">
                  <c:v>3105</c:v>
                </c:pt>
                <c:pt idx="481">
                  <c:v>3110</c:v>
                </c:pt>
                <c:pt idx="482">
                  <c:v>3120</c:v>
                </c:pt>
                <c:pt idx="483">
                  <c:v>3125</c:v>
                </c:pt>
                <c:pt idx="484">
                  <c:v>3130</c:v>
                </c:pt>
                <c:pt idx="485">
                  <c:v>3130</c:v>
                </c:pt>
                <c:pt idx="486">
                  <c:v>3131.5</c:v>
                </c:pt>
                <c:pt idx="487">
                  <c:v>3131.5</c:v>
                </c:pt>
                <c:pt idx="488">
                  <c:v>3132.5</c:v>
                </c:pt>
                <c:pt idx="489">
                  <c:v>3130.5</c:v>
                </c:pt>
                <c:pt idx="490">
                  <c:v>3127.5</c:v>
                </c:pt>
                <c:pt idx="491">
                  <c:v>3127.5</c:v>
                </c:pt>
                <c:pt idx="492">
                  <c:v>3124</c:v>
                </c:pt>
                <c:pt idx="493">
                  <c:v>3124</c:v>
                </c:pt>
                <c:pt idx="494">
                  <c:v>3121.5</c:v>
                </c:pt>
                <c:pt idx="495">
                  <c:v>3122.5</c:v>
                </c:pt>
                <c:pt idx="496">
                  <c:v>3122.5</c:v>
                </c:pt>
                <c:pt idx="497">
                  <c:v>3127</c:v>
                </c:pt>
                <c:pt idx="498">
                  <c:v>3125.5</c:v>
                </c:pt>
                <c:pt idx="499">
                  <c:v>3124.5</c:v>
                </c:pt>
                <c:pt idx="500">
                  <c:v>3125.5</c:v>
                </c:pt>
                <c:pt idx="501">
                  <c:v>3125</c:v>
                </c:pt>
                <c:pt idx="502">
                  <c:v>3124</c:v>
                </c:pt>
                <c:pt idx="503">
                  <c:v>3124</c:v>
                </c:pt>
                <c:pt idx="504">
                  <c:v>3125</c:v>
                </c:pt>
                <c:pt idx="505">
                  <c:v>3125</c:v>
                </c:pt>
                <c:pt idx="506">
                  <c:v>3124.5</c:v>
                </c:pt>
                <c:pt idx="507">
                  <c:v>3125</c:v>
                </c:pt>
                <c:pt idx="508">
                  <c:v>3125</c:v>
                </c:pt>
                <c:pt idx="509">
                  <c:v>3129</c:v>
                </c:pt>
                <c:pt idx="510">
                  <c:v>3135</c:v>
                </c:pt>
                <c:pt idx="511">
                  <c:v>3144</c:v>
                </c:pt>
                <c:pt idx="512">
                  <c:v>3153.5</c:v>
                </c:pt>
                <c:pt idx="513">
                  <c:v>3155</c:v>
                </c:pt>
                <c:pt idx="514">
                  <c:v>3150</c:v>
                </c:pt>
                <c:pt idx="515">
                  <c:v>3147.5</c:v>
                </c:pt>
                <c:pt idx="516">
                  <c:v>3151</c:v>
                </c:pt>
                <c:pt idx="517">
                  <c:v>3157.5</c:v>
                </c:pt>
                <c:pt idx="518">
                  <c:v>3162.5</c:v>
                </c:pt>
                <c:pt idx="519">
                  <c:v>3172.5</c:v>
                </c:pt>
                <c:pt idx="520">
                  <c:v>3163.5</c:v>
                </c:pt>
                <c:pt idx="521">
                  <c:v>3165</c:v>
                </c:pt>
                <c:pt idx="522">
                  <c:v>3162.5</c:v>
                </c:pt>
                <c:pt idx="523">
                  <c:v>3177.5</c:v>
                </c:pt>
                <c:pt idx="524">
                  <c:v>3172.5</c:v>
                </c:pt>
                <c:pt idx="525">
                  <c:v>3180</c:v>
                </c:pt>
                <c:pt idx="526">
                  <c:v>3177.5</c:v>
                </c:pt>
                <c:pt idx="527">
                  <c:v>3176.5</c:v>
                </c:pt>
                <c:pt idx="528">
                  <c:v>3181.5</c:v>
                </c:pt>
                <c:pt idx="529">
                  <c:v>3187.5</c:v>
                </c:pt>
                <c:pt idx="530">
                  <c:v>3186.5</c:v>
                </c:pt>
                <c:pt idx="531">
                  <c:v>3185</c:v>
                </c:pt>
                <c:pt idx="532">
                  <c:v>3193.5</c:v>
                </c:pt>
                <c:pt idx="533">
                  <c:v>3203</c:v>
                </c:pt>
                <c:pt idx="534">
                  <c:v>3206.5</c:v>
                </c:pt>
                <c:pt idx="535">
                  <c:v>3206.5</c:v>
                </c:pt>
                <c:pt idx="536">
                  <c:v>3204</c:v>
                </c:pt>
                <c:pt idx="537">
                  <c:v>3195</c:v>
                </c:pt>
                <c:pt idx="538">
                  <c:v>3195</c:v>
                </c:pt>
                <c:pt idx="539">
                  <c:v>3193.5</c:v>
                </c:pt>
                <c:pt idx="540">
                  <c:v>3200</c:v>
                </c:pt>
                <c:pt idx="541">
                  <c:v>3194</c:v>
                </c:pt>
                <c:pt idx="542">
                  <c:v>3199</c:v>
                </c:pt>
                <c:pt idx="543">
                  <c:v>3204</c:v>
                </c:pt>
                <c:pt idx="544">
                  <c:v>3212.5</c:v>
                </c:pt>
                <c:pt idx="545">
                  <c:v>3210</c:v>
                </c:pt>
                <c:pt idx="546">
                  <c:v>3211.5</c:v>
                </c:pt>
                <c:pt idx="547">
                  <c:v>3210</c:v>
                </c:pt>
                <c:pt idx="548">
                  <c:v>3209</c:v>
                </c:pt>
                <c:pt idx="549" formatCode="General">
                  <c:v>3211.5</c:v>
                </c:pt>
                <c:pt idx="550" formatCode="General">
                  <c:v>3215.5</c:v>
                </c:pt>
                <c:pt idx="551" formatCode="General">
                  <c:v>3215.5</c:v>
                </c:pt>
                <c:pt idx="552" formatCode="General">
                  <c:v>3218.5</c:v>
                </c:pt>
                <c:pt idx="553" formatCode="General">
                  <c:v>3227.5</c:v>
                </c:pt>
                <c:pt idx="554" formatCode="General">
                  <c:v>3225</c:v>
                </c:pt>
                <c:pt idx="555" formatCode="General">
                  <c:v>3235</c:v>
                </c:pt>
                <c:pt idx="556" formatCode="General">
                  <c:v>3240</c:v>
                </c:pt>
                <c:pt idx="557" formatCode="General">
                  <c:v>3235</c:v>
                </c:pt>
                <c:pt idx="558" formatCode="General">
                  <c:v>3240</c:v>
                </c:pt>
                <c:pt idx="559" formatCode="General">
                  <c:v>3235</c:v>
                </c:pt>
                <c:pt idx="560" formatCode="General">
                  <c:v>3240</c:v>
                </c:pt>
                <c:pt idx="561" formatCode="General">
                  <c:v>3257</c:v>
                </c:pt>
                <c:pt idx="562" formatCode="General">
                  <c:v>3260.5</c:v>
                </c:pt>
                <c:pt idx="563" formatCode="General">
                  <c:v>3271</c:v>
                </c:pt>
                <c:pt idx="564" formatCode="General">
                  <c:v>3290</c:v>
                </c:pt>
                <c:pt idx="565" formatCode="General">
                  <c:v>3325</c:v>
                </c:pt>
                <c:pt idx="566" formatCode="General">
                  <c:v>3340</c:v>
                </c:pt>
                <c:pt idx="567" formatCode="General">
                  <c:v>3390</c:v>
                </c:pt>
                <c:pt idx="568" formatCode="General">
                  <c:v>3410</c:v>
                </c:pt>
                <c:pt idx="569" formatCode="General">
                  <c:v>3427.5</c:v>
                </c:pt>
                <c:pt idx="570" formatCode="General">
                  <c:v>3424</c:v>
                </c:pt>
                <c:pt idx="571" formatCode="General">
                  <c:v>3400</c:v>
                </c:pt>
                <c:pt idx="572" formatCode="General">
                  <c:v>3425</c:v>
                </c:pt>
                <c:pt idx="573" formatCode="General">
                  <c:v>3450</c:v>
                </c:pt>
                <c:pt idx="574" formatCode="General">
                  <c:v>3460</c:v>
                </c:pt>
                <c:pt idx="575" formatCode="General">
                  <c:v>3494</c:v>
                </c:pt>
                <c:pt idx="576" formatCode="General">
                  <c:v>3550</c:v>
                </c:pt>
                <c:pt idx="577" formatCode="General">
                  <c:v>3535</c:v>
                </c:pt>
                <c:pt idx="578" formatCode="General">
                  <c:v>3505</c:v>
                </c:pt>
                <c:pt idx="579" formatCode="General">
                  <c:v>3485</c:v>
                </c:pt>
                <c:pt idx="580" formatCode="General">
                  <c:v>3445</c:v>
                </c:pt>
                <c:pt idx="581" formatCode="General">
                  <c:v>3440</c:v>
                </c:pt>
                <c:pt idx="582" formatCode="General">
                  <c:v>3465</c:v>
                </c:pt>
                <c:pt idx="583" formatCode="General">
                  <c:v>3470</c:v>
                </c:pt>
                <c:pt idx="584" formatCode="General">
                  <c:v>3444</c:v>
                </c:pt>
                <c:pt idx="585" formatCode="General">
                  <c:v>3435</c:v>
                </c:pt>
                <c:pt idx="586" formatCode="General">
                  <c:v>3440</c:v>
                </c:pt>
                <c:pt idx="587" formatCode="General">
                  <c:v>3430</c:v>
                </c:pt>
                <c:pt idx="588" formatCode="General">
                  <c:v>3422.5</c:v>
                </c:pt>
                <c:pt idx="589" formatCode="General">
                  <c:v>3417.5</c:v>
                </c:pt>
                <c:pt idx="590" formatCode="General">
                  <c:v>3416</c:v>
                </c:pt>
                <c:pt idx="591" formatCode="General">
                  <c:v>3400</c:v>
                </c:pt>
                <c:pt idx="592" formatCode="General">
                  <c:v>3412.5</c:v>
                </c:pt>
                <c:pt idx="593" formatCode="General">
                  <c:v>3405</c:v>
                </c:pt>
                <c:pt idx="594" formatCode="General">
                  <c:v>3413</c:v>
                </c:pt>
                <c:pt idx="595" formatCode="General">
                  <c:v>3410</c:v>
                </c:pt>
                <c:pt idx="596" formatCode="General">
                  <c:v>3415</c:v>
                </c:pt>
                <c:pt idx="597" formatCode="General">
                  <c:v>3414</c:v>
                </c:pt>
                <c:pt idx="598" formatCode="General">
                  <c:v>3407.5</c:v>
                </c:pt>
                <c:pt idx="599" formatCode="General">
                  <c:v>3415</c:v>
                </c:pt>
                <c:pt idx="600" formatCode="General">
                  <c:v>3417.5</c:v>
                </c:pt>
                <c:pt idx="601" formatCode="General">
                  <c:v>3421.5</c:v>
                </c:pt>
                <c:pt idx="602" formatCode="General">
                  <c:v>3420</c:v>
                </c:pt>
                <c:pt idx="603" formatCode="General">
                  <c:v>3420</c:v>
                </c:pt>
                <c:pt idx="604" formatCode="General">
                  <c:v>3419</c:v>
                </c:pt>
                <c:pt idx="605" formatCode="General">
                  <c:v>3427.5</c:v>
                </c:pt>
                <c:pt idx="606" formatCode="General">
                  <c:v>3427.5</c:v>
                </c:pt>
                <c:pt idx="607" formatCode="General">
                  <c:v>3427</c:v>
                </c:pt>
                <c:pt idx="608" formatCode="General">
                  <c:v>3427.5</c:v>
                </c:pt>
                <c:pt idx="609" formatCode="General">
                  <c:v>3440</c:v>
                </c:pt>
                <c:pt idx="610" formatCode="General">
                  <c:v>3440</c:v>
                </c:pt>
                <c:pt idx="611" formatCode="General">
                  <c:v>3441</c:v>
                </c:pt>
                <c:pt idx="612" formatCode="General">
                  <c:v>3430</c:v>
                </c:pt>
                <c:pt idx="613" formatCode="General">
                  <c:v>3435</c:v>
                </c:pt>
                <c:pt idx="614" formatCode="General">
                  <c:v>3427.5</c:v>
                </c:pt>
                <c:pt idx="615" formatCode="General">
                  <c:v>3429</c:v>
                </c:pt>
                <c:pt idx="616" formatCode="General">
                  <c:v>3434</c:v>
                </c:pt>
                <c:pt idx="617" formatCode="General">
                  <c:v>3445</c:v>
                </c:pt>
                <c:pt idx="618" formatCode="General">
                  <c:v>3440</c:v>
                </c:pt>
                <c:pt idx="619" formatCode="General">
                  <c:v>3439</c:v>
                </c:pt>
                <c:pt idx="620" formatCode="General">
                  <c:v>3440</c:v>
                </c:pt>
                <c:pt idx="621" formatCode="General">
                  <c:v>3440</c:v>
                </c:pt>
                <c:pt idx="622" formatCode="General">
                  <c:v>3440</c:v>
                </c:pt>
                <c:pt idx="623" formatCode="General">
                  <c:v>3442.5</c:v>
                </c:pt>
                <c:pt idx="624" formatCode="General">
                  <c:v>3442.5</c:v>
                </c:pt>
                <c:pt idx="625" formatCode="General">
                  <c:v>3443</c:v>
                </c:pt>
                <c:pt idx="626" formatCode="General">
                  <c:v>3444.5</c:v>
                </c:pt>
                <c:pt idx="627" formatCode="General">
                  <c:v>3444.5</c:v>
                </c:pt>
                <c:pt idx="628" formatCode="General">
                  <c:v>3448.5</c:v>
                </c:pt>
                <c:pt idx="629" formatCode="General">
                  <c:v>3448</c:v>
                </c:pt>
                <c:pt idx="630" formatCode="General">
                  <c:v>3449.5</c:v>
                </c:pt>
                <c:pt idx="631" formatCode="General">
                  <c:v>3449.5</c:v>
                </c:pt>
                <c:pt idx="632" formatCode="General">
                  <c:v>3448.5</c:v>
                </c:pt>
                <c:pt idx="633" formatCode="General">
                  <c:v>3455</c:v>
                </c:pt>
                <c:pt idx="634" formatCode="General">
                  <c:v>3456</c:v>
                </c:pt>
                <c:pt idx="635" formatCode="General">
                  <c:v>3458</c:v>
                </c:pt>
                <c:pt idx="636" formatCode="General">
                  <c:v>3467.5</c:v>
                </c:pt>
                <c:pt idx="637" formatCode="General">
                  <c:v>3460</c:v>
                </c:pt>
                <c:pt idx="638" formatCode="General">
                  <c:v>3464</c:v>
                </c:pt>
                <c:pt idx="639" formatCode="General">
                  <c:v>3461.5</c:v>
                </c:pt>
                <c:pt idx="640" formatCode="General">
                  <c:v>3462.5</c:v>
                </c:pt>
                <c:pt idx="641" formatCode="General">
                  <c:v>3469</c:v>
                </c:pt>
                <c:pt idx="642" formatCode="General">
                  <c:v>3470</c:v>
                </c:pt>
                <c:pt idx="643" formatCode="General">
                  <c:v>3470</c:v>
                </c:pt>
                <c:pt idx="644" formatCode="General">
                  <c:v>3470</c:v>
                </c:pt>
                <c:pt idx="645" formatCode="General">
                  <c:v>3470</c:v>
                </c:pt>
                <c:pt idx="646" formatCode="General">
                  <c:v>3470</c:v>
                </c:pt>
                <c:pt idx="647" formatCode="General">
                  <c:v>3470</c:v>
                </c:pt>
                <c:pt idx="648" formatCode="General">
                  <c:v>3470</c:v>
                </c:pt>
                <c:pt idx="649" formatCode="General">
                  <c:v>3475</c:v>
                </c:pt>
                <c:pt idx="650" formatCode="General">
                  <c:v>3475</c:v>
                </c:pt>
                <c:pt idx="651" formatCode="General">
                  <c:v>3480</c:v>
                </c:pt>
                <c:pt idx="652" formatCode="General">
                  <c:v>3480</c:v>
                </c:pt>
                <c:pt idx="653" formatCode="General">
                  <c:v>3481</c:v>
                </c:pt>
                <c:pt idx="654" formatCode="General">
                  <c:v>3480</c:v>
                </c:pt>
                <c:pt idx="655" formatCode="General">
                  <c:v>3482.5</c:v>
                </c:pt>
                <c:pt idx="656" formatCode="General">
                  <c:v>3487.5</c:v>
                </c:pt>
                <c:pt idx="657" formatCode="General">
                  <c:v>3490</c:v>
                </c:pt>
                <c:pt idx="658" formatCode="General">
                  <c:v>3488</c:v>
                </c:pt>
                <c:pt idx="659" formatCode="General">
                  <c:v>3497.5</c:v>
                </c:pt>
                <c:pt idx="660" formatCode="General">
                  <c:v>3504</c:v>
                </c:pt>
                <c:pt idx="661" formatCode="General">
                  <c:v>3502.5</c:v>
                </c:pt>
                <c:pt idx="662" formatCode="General">
                  <c:v>3497.5</c:v>
                </c:pt>
                <c:pt idx="663" formatCode="General">
                  <c:v>3500</c:v>
                </c:pt>
                <c:pt idx="664" formatCode="General">
                  <c:v>3507.5</c:v>
                </c:pt>
                <c:pt idx="665" formatCode="General">
                  <c:v>3508.5</c:v>
                </c:pt>
                <c:pt idx="666" formatCode="General">
                  <c:v>3513</c:v>
                </c:pt>
                <c:pt idx="667" formatCode="General">
                  <c:v>3512.5</c:v>
                </c:pt>
                <c:pt idx="668" formatCode="General">
                  <c:v>3509</c:v>
                </c:pt>
                <c:pt idx="669" formatCode="General">
                  <c:v>3508.5</c:v>
                </c:pt>
                <c:pt idx="670" formatCode="General">
                  <c:v>3510</c:v>
                </c:pt>
                <c:pt idx="671" formatCode="General">
                  <c:v>3512.5</c:v>
                </c:pt>
                <c:pt idx="672" formatCode="General">
                  <c:v>3517.5</c:v>
                </c:pt>
                <c:pt idx="673" formatCode="General">
                  <c:v>3517.5</c:v>
                </c:pt>
                <c:pt idx="674" formatCode="General">
                  <c:v>3518.5</c:v>
                </c:pt>
                <c:pt idx="675" formatCode="General">
                  <c:v>3519.5</c:v>
                </c:pt>
                <c:pt idx="676" formatCode="General">
                  <c:v>3524</c:v>
                </c:pt>
                <c:pt idx="677" formatCode="General">
                  <c:v>3525.5</c:v>
                </c:pt>
                <c:pt idx="678" formatCode="General">
                  <c:v>3525.5</c:v>
                </c:pt>
                <c:pt idx="679" formatCode="General">
                  <c:v>3529</c:v>
                </c:pt>
                <c:pt idx="680" formatCode="General">
                  <c:v>3527.5</c:v>
                </c:pt>
                <c:pt idx="681" formatCode="_(* #,##0.00_);_(* \(#,##0.00\);_(* &quot;-&quot;??_);_(@_)">
                  <c:v>3528.5</c:v>
                </c:pt>
                <c:pt idx="682" formatCode="_(* #,##0.00_);_(* \(#,##0.00\);_(* &quot;-&quot;??_);_(@_)">
                  <c:v>3532.5</c:v>
                </c:pt>
                <c:pt idx="683" formatCode="_(* #,##0.00_);_(* \(#,##0.00\);_(* &quot;-&quot;??_);_(@_)">
                  <c:v>3532.5</c:v>
                </c:pt>
                <c:pt idx="684" formatCode="_(* #,##0.00_);_(* \(#,##0.00\);_(* &quot;-&quot;??_);_(@_)">
                  <c:v>3532.5</c:v>
                </c:pt>
                <c:pt idx="685" formatCode="_(* #,##0.00_);_(* \(#,##0.00\);_(* &quot;-&quot;??_);_(@_)">
                  <c:v>3532.5</c:v>
                </c:pt>
                <c:pt idx="686" formatCode="_(* #,##0.00_);_(* \(#,##0.00\);_(* &quot;-&quot;??_);_(@_)">
                  <c:v>3530</c:v>
                </c:pt>
                <c:pt idx="687" formatCode="_(* #,##0.00_);_(* \(#,##0.00\);_(* &quot;-&quot;??_);_(@_)">
                  <c:v>3530</c:v>
                </c:pt>
                <c:pt idx="688" formatCode="_(* #,##0.00_);_(* \(#,##0.00\);_(* &quot;-&quot;??_);_(@_)">
                  <c:v>3531.5</c:v>
                </c:pt>
                <c:pt idx="689" formatCode="_(* #,##0.00_);_(* \(#,##0.00\);_(* &quot;-&quot;??_);_(@_)">
                  <c:v>3532.5</c:v>
                </c:pt>
                <c:pt idx="690" formatCode="_(* #,##0.00_);_(* \(#,##0.00\);_(* &quot;-&quot;??_);_(@_)">
                  <c:v>3532.5</c:v>
                </c:pt>
                <c:pt idx="691" formatCode="_(* #,##0.00_);_(* \(#,##0.00\);_(* &quot;-&quot;??_);_(@_)">
                  <c:v>3529.5</c:v>
                </c:pt>
                <c:pt idx="692" formatCode="_(* #,##0.00_);_(* \(#,##0.00\);_(* &quot;-&quot;??_);_(@_)">
                  <c:v>3529</c:v>
                </c:pt>
                <c:pt idx="693" formatCode="_(* #,##0.00_);_(* \(#,##0.00\);_(* &quot;-&quot;??_);_(@_)">
                  <c:v>3528</c:v>
                </c:pt>
                <c:pt idx="694" formatCode="_(* #,##0.00_);_(* \(#,##0.00\);_(* &quot;-&quot;??_);_(@_)">
                  <c:v>3528.5</c:v>
                </c:pt>
                <c:pt idx="695" formatCode="_(* #,##0.00_);_(* \(#,##0.00\);_(* &quot;-&quot;??_);_(@_)">
                  <c:v>3529.5</c:v>
                </c:pt>
                <c:pt idx="696" formatCode="_(* #,##0.00_);_(* \(#,##0.00\);_(* &quot;-&quot;??_);_(@_)">
                  <c:v>3529.5</c:v>
                </c:pt>
                <c:pt idx="697" formatCode="_(* #,##0.00_);_(* \(#,##0.00\);_(* &quot;-&quot;??_);_(@_)">
                  <c:v>3525.5</c:v>
                </c:pt>
                <c:pt idx="698" formatCode="_(* #,##0.00_);_(* \(#,##0.00\);_(* &quot;-&quot;??_);_(@_)">
                  <c:v>3523.5</c:v>
                </c:pt>
                <c:pt idx="699" formatCode="_(* #,##0.00_);_(* \(#,##0.00\);_(* &quot;-&quot;??_);_(@_)">
                  <c:v>3522.5</c:v>
                </c:pt>
                <c:pt idx="700" formatCode="_(* #,##0.00_);_(* \(#,##0.00\);_(* &quot;-&quot;??_);_(@_)">
                  <c:v>3518.5</c:v>
                </c:pt>
                <c:pt idx="701" formatCode="_(* #,##0.00_);_(* \(#,##0.00\);_(* &quot;-&quot;??_);_(@_)">
                  <c:v>3517.5</c:v>
                </c:pt>
                <c:pt idx="702" formatCode="_(* #,##0.00_);_(* \(#,##0.00\);_(* &quot;-&quot;??_);_(@_)">
                  <c:v>3517.5</c:v>
                </c:pt>
                <c:pt idx="703" formatCode="_(* #,##0.00_);_(* \(#,##0.00\);_(* &quot;-&quot;??_);_(@_)">
                  <c:v>3515.5</c:v>
                </c:pt>
                <c:pt idx="704" formatCode="_(* #,##0.00_);_(* \(#,##0.00\);_(* &quot;-&quot;??_);_(@_)">
                  <c:v>3515</c:v>
                </c:pt>
                <c:pt idx="705" formatCode="_(* #,##0.00_);_(* \(#,##0.00\);_(* &quot;-&quot;??_);_(@_)">
                  <c:v>3510.5</c:v>
                </c:pt>
                <c:pt idx="706" formatCode="_(* #,##0.00_);_(* \(#,##0.00\);_(* &quot;-&quot;??_);_(@_)">
                  <c:v>3505</c:v>
                </c:pt>
                <c:pt idx="707" formatCode="_(* #,##0.00_);_(* \(#,##0.00\);_(* &quot;-&quot;??_);_(@_)">
                  <c:v>3505</c:v>
                </c:pt>
                <c:pt idx="708" formatCode="_(* #,##0.00_);_(* \(#,##0.00\);_(* &quot;-&quot;??_);_(@_)">
                  <c:v>3500</c:v>
                </c:pt>
                <c:pt idx="709" formatCode="_(* #,##0.00_);_(* \(#,##0.00\);_(* &quot;-&quot;??_);_(@_)">
                  <c:v>3500</c:v>
                </c:pt>
                <c:pt idx="710" formatCode="_(* #,##0.00_);_(* \(#,##0.00\);_(* &quot;-&quot;??_);_(@_)">
                  <c:v>3500</c:v>
                </c:pt>
                <c:pt idx="711" formatCode="_(* #,##0.00_);_(* \(#,##0.00\);_(* &quot;-&quot;??_);_(@_)">
                  <c:v>3497.5</c:v>
                </c:pt>
                <c:pt idx="712" formatCode="_(* #,##0.00_);_(* \(#,##0.00\);_(* &quot;-&quot;??_);_(@_)">
                  <c:v>3489</c:v>
                </c:pt>
                <c:pt idx="713" formatCode="_(* #,##0.00_);_(* \(#,##0.00\);_(* &quot;-&quot;??_);_(@_)">
                  <c:v>3490</c:v>
                </c:pt>
                <c:pt idx="714" formatCode="_(* #,##0.00_);_(* \(#,##0.00\);_(* &quot;-&quot;??_);_(@_)">
                  <c:v>3487.5</c:v>
                </c:pt>
                <c:pt idx="715" formatCode="_(* #,##0.00_);_(* \(#,##0.00\);_(* &quot;-&quot;??_);_(@_)">
                  <c:v>3488.5</c:v>
                </c:pt>
                <c:pt idx="716" formatCode="_(* #,##0.00_);_(* \(#,##0.00\);_(* &quot;-&quot;??_);_(@_)">
                  <c:v>3488.5</c:v>
                </c:pt>
                <c:pt idx="717" formatCode="_(* #,##0.00_);_(* \(#,##0.00\);_(* &quot;-&quot;??_);_(@_)">
                  <c:v>3485</c:v>
                </c:pt>
                <c:pt idx="718" formatCode="_(* #,##0.00_);_(* \(#,##0.00\);_(* &quot;-&quot;??_);_(@_)">
                  <c:v>3482.5</c:v>
                </c:pt>
                <c:pt idx="719" formatCode="_(* #,##0.00_);_(* \(#,##0.00\);_(* &quot;-&quot;??_);_(@_)">
                  <c:v>3483.5</c:v>
                </c:pt>
                <c:pt idx="720" formatCode="_(* #,##0.00_);_(* \(#,##0.00\);_(* &quot;-&quot;??_);_(@_)">
                  <c:v>3478.5</c:v>
                </c:pt>
                <c:pt idx="721" formatCode="_(* #,##0.00_);_(* \(#,##0.00\);_(* &quot;-&quot;??_);_(@_)">
                  <c:v>3475</c:v>
                </c:pt>
                <c:pt idx="722" formatCode="_(* #,##0.00_);_(* \(#,##0.00\);_(* &quot;-&quot;??_);_(@_)">
                  <c:v>3475</c:v>
                </c:pt>
                <c:pt idx="723" formatCode="_(* #,##0.00_);_(* \(#,##0.00\);_(* &quot;-&quot;??_);_(@_)">
                  <c:v>3469</c:v>
                </c:pt>
                <c:pt idx="724" formatCode="_(* #,##0.00_);_(* \(#,##0.00\);_(* &quot;-&quot;??_);_(@_)">
                  <c:v>3467.5</c:v>
                </c:pt>
                <c:pt idx="725" formatCode="_(* #,##0.00_);_(* \(#,##0.00\);_(* &quot;-&quot;??_);_(@_)">
                  <c:v>3470</c:v>
                </c:pt>
                <c:pt idx="726" formatCode="_(* #,##0.00_);_(* \(#,##0.00\);_(* &quot;-&quot;??_);_(@_)">
                  <c:v>3473.5</c:v>
                </c:pt>
                <c:pt idx="727" formatCode="_(* #,##0.00_);_(* \(#,##0.00\);_(* &quot;-&quot;??_);_(@_)">
                  <c:v>3471</c:v>
                </c:pt>
                <c:pt idx="728" formatCode="_(* #,##0.00_);_(* \(#,##0.00\);_(* &quot;-&quot;??_);_(@_)">
                  <c:v>3463.5</c:v>
                </c:pt>
                <c:pt idx="729" formatCode="_(* #,##0.00_);_(* \(#,##0.00\);_(* &quot;-&quot;??_);_(@_)">
                  <c:v>3467.5</c:v>
                </c:pt>
                <c:pt idx="730" formatCode="_(* #,##0.00_);_(* \(#,##0.00\);_(* &quot;-&quot;??_);_(@_)">
                  <c:v>3465</c:v>
                </c:pt>
                <c:pt idx="731" formatCode="_(* #,##0.00_);_(* \(#,##0.00\);_(* &quot;-&quot;??_);_(@_)">
                  <c:v>3462.5</c:v>
                </c:pt>
                <c:pt idx="732" formatCode="_(* #,##0.00_);_(* \(#,##0.00\);_(* &quot;-&quot;??_);_(@_)">
                  <c:v>3461</c:v>
                </c:pt>
                <c:pt idx="733" formatCode="_(* #,##0.00_);_(* \(#,##0.00\);_(* &quot;-&quot;??_);_(@_)">
                  <c:v>3459</c:v>
                </c:pt>
                <c:pt idx="734" formatCode="_(* #,##0.00_);_(* \(#,##0.00\);_(* &quot;-&quot;??_);_(@_)">
                  <c:v>3459</c:v>
                </c:pt>
                <c:pt idx="735" formatCode="_(* #,##0.00_);_(* \(#,##0.00\);_(* &quot;-&quot;??_);_(@_)">
                  <c:v>3459.5</c:v>
                </c:pt>
                <c:pt idx="736" formatCode="_(* #,##0.00_);_(* \(#,##0.00\);_(* &quot;-&quot;??_);_(@_)">
                  <c:v>3459</c:v>
                </c:pt>
                <c:pt idx="737" formatCode="_(* #,##0.00_);_(* \(#,##0.00\);_(* &quot;-&quot;??_);_(@_)">
                  <c:v>3459</c:v>
                </c:pt>
                <c:pt idx="738" formatCode="_(* #,##0.00_);_(* \(#,##0.00\);_(* &quot;-&quot;??_);_(@_)">
                  <c:v>3455</c:v>
                </c:pt>
                <c:pt idx="739" formatCode="_(* #,##0.00_);_(* \(#,##0.00\);_(* &quot;-&quot;??_);_(@_)">
                  <c:v>3450</c:v>
                </c:pt>
                <c:pt idx="740" formatCode="_(* #,##0.00_);_(* \(#,##0.00\);_(* &quot;-&quot;??_);_(@_)">
                  <c:v>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2-42FF-BC05-21F63D9B0485}"/>
            </c:ext>
          </c:extLst>
        </c:ser>
        <c:ser>
          <c:idx val="0"/>
          <c:order val="2"/>
          <c:tx>
            <c:strRef>
              <c:f>'3.2.3 Ханш'!$A$5</c:f>
              <c:strCache>
                <c:ptCount val="1"/>
                <c:pt idx="0">
                  <c:v>Төгрөгийн ам.доллартай харьцах албан ханш /баруун/</c:v>
                </c:pt>
              </c:strCache>
            </c:strRef>
          </c:tx>
          <c:spPr>
            <a:ln w="2222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'3.2.3 Ханш'!$AVH$3:$BXD$4</c:f>
              <c:multiLvlStrCache>
                <c:ptCount val="663"/>
                <c:lvl>
                  <c:pt idx="39">
                    <c:v>3</c:v>
                  </c:pt>
                  <c:pt idx="104">
                    <c:v>6</c:v>
                  </c:pt>
                  <c:pt idx="164">
                    <c:v>9</c:v>
                  </c:pt>
                  <c:pt idx="227">
                    <c:v>12</c:v>
                  </c:pt>
                  <c:pt idx="288">
                    <c:v>3</c:v>
                  </c:pt>
                  <c:pt idx="353">
                    <c:v>6</c:v>
                  </c:pt>
                  <c:pt idx="413">
                    <c:v>9</c:v>
                  </c:pt>
                  <c:pt idx="476">
                    <c:v>12</c:v>
                  </c:pt>
                  <c:pt idx="536">
                    <c:v>3</c:v>
                  </c:pt>
                  <c:pt idx="600">
                    <c:v>6</c:v>
                  </c:pt>
                  <c:pt idx="662">
                    <c:v>9</c:v>
                  </c:pt>
                </c:lvl>
                <c:lvl>
                  <c:pt idx="0">
                    <c:v>2020</c:v>
                  </c:pt>
                  <c:pt idx="104">
                    <c:v>2020</c:v>
                  </c:pt>
                  <c:pt idx="249">
                    <c:v>2021</c:v>
                  </c:pt>
                  <c:pt idx="497">
                    <c:v>2022</c:v>
                  </c:pt>
                </c:lvl>
              </c:multiLvlStrCache>
            </c:multiLvlStrRef>
          </c:cat>
          <c:val>
            <c:numRef>
              <c:f>'3.2.3 Ханш'!$AZH$5:$CBT$5</c:f>
              <c:numCache>
                <c:formatCode>0.0</c:formatCode>
                <c:ptCount val="741"/>
                <c:pt idx="0">
                  <c:v>2808.78</c:v>
                </c:pt>
                <c:pt idx="1">
                  <c:v>2807.59</c:v>
                </c:pt>
                <c:pt idx="2">
                  <c:v>2809.64</c:v>
                </c:pt>
                <c:pt idx="3">
                  <c:v>2808.97</c:v>
                </c:pt>
                <c:pt idx="4">
                  <c:v>2810.94</c:v>
                </c:pt>
                <c:pt idx="5">
                  <c:v>2811.69</c:v>
                </c:pt>
                <c:pt idx="6">
                  <c:v>2813.32</c:v>
                </c:pt>
                <c:pt idx="7">
                  <c:v>2813.22</c:v>
                </c:pt>
                <c:pt idx="8">
                  <c:v>2817.01</c:v>
                </c:pt>
                <c:pt idx="9">
                  <c:v>2817.61</c:v>
                </c:pt>
                <c:pt idx="10">
                  <c:v>2819.18</c:v>
                </c:pt>
                <c:pt idx="11">
                  <c:v>2819.86</c:v>
                </c:pt>
                <c:pt idx="12">
                  <c:v>2819.57</c:v>
                </c:pt>
                <c:pt idx="13">
                  <c:v>2819.91</c:v>
                </c:pt>
                <c:pt idx="14">
                  <c:v>2820.59</c:v>
                </c:pt>
                <c:pt idx="15">
                  <c:v>2823.14</c:v>
                </c:pt>
                <c:pt idx="16">
                  <c:v>2821.08</c:v>
                </c:pt>
                <c:pt idx="17">
                  <c:v>2822.98</c:v>
                </c:pt>
                <c:pt idx="18">
                  <c:v>2823.89</c:v>
                </c:pt>
                <c:pt idx="19">
                  <c:v>2824.16</c:v>
                </c:pt>
                <c:pt idx="20">
                  <c:v>2826.6</c:v>
                </c:pt>
                <c:pt idx="21">
                  <c:v>2826.14</c:v>
                </c:pt>
                <c:pt idx="22">
                  <c:v>2828.11</c:v>
                </c:pt>
                <c:pt idx="23">
                  <c:v>2830.37</c:v>
                </c:pt>
                <c:pt idx="24">
                  <c:v>2829.7</c:v>
                </c:pt>
                <c:pt idx="25">
                  <c:v>2832.64</c:v>
                </c:pt>
                <c:pt idx="26">
                  <c:v>2832.22</c:v>
                </c:pt>
                <c:pt idx="27">
                  <c:v>2834.88</c:v>
                </c:pt>
                <c:pt idx="28">
                  <c:v>2834.5</c:v>
                </c:pt>
                <c:pt idx="29">
                  <c:v>2839.25</c:v>
                </c:pt>
                <c:pt idx="30">
                  <c:v>2841.23</c:v>
                </c:pt>
                <c:pt idx="31">
                  <c:v>2841.3</c:v>
                </c:pt>
                <c:pt idx="32">
                  <c:v>2842.07</c:v>
                </c:pt>
                <c:pt idx="33">
                  <c:v>2842.11</c:v>
                </c:pt>
                <c:pt idx="34">
                  <c:v>2843.93</c:v>
                </c:pt>
                <c:pt idx="35">
                  <c:v>2844.58</c:v>
                </c:pt>
                <c:pt idx="36">
                  <c:v>2844.42</c:v>
                </c:pt>
                <c:pt idx="37">
                  <c:v>2845.28</c:v>
                </c:pt>
                <c:pt idx="38">
                  <c:v>2844.7</c:v>
                </c:pt>
                <c:pt idx="39">
                  <c:v>2845.8</c:v>
                </c:pt>
                <c:pt idx="40">
                  <c:v>2846.12</c:v>
                </c:pt>
                <c:pt idx="41">
                  <c:v>2846.09</c:v>
                </c:pt>
                <c:pt idx="42">
                  <c:v>2846.32</c:v>
                </c:pt>
                <c:pt idx="43">
                  <c:v>2846.32</c:v>
                </c:pt>
                <c:pt idx="44">
                  <c:v>2846.25</c:v>
                </c:pt>
                <c:pt idx="45">
                  <c:v>2847.44</c:v>
                </c:pt>
                <c:pt idx="46">
                  <c:v>2847.41</c:v>
                </c:pt>
                <c:pt idx="47">
                  <c:v>2848.45</c:v>
                </c:pt>
                <c:pt idx="48">
                  <c:v>2847.99</c:v>
                </c:pt>
                <c:pt idx="49">
                  <c:v>2848.51</c:v>
                </c:pt>
                <c:pt idx="50">
                  <c:v>2849.9</c:v>
                </c:pt>
                <c:pt idx="51">
                  <c:v>2849.35</c:v>
                </c:pt>
                <c:pt idx="52">
                  <c:v>2850.19</c:v>
                </c:pt>
                <c:pt idx="53">
                  <c:v>2850.89</c:v>
                </c:pt>
                <c:pt idx="54">
                  <c:v>2851.41</c:v>
                </c:pt>
                <c:pt idx="55">
                  <c:v>2851.71</c:v>
                </c:pt>
                <c:pt idx="56">
                  <c:v>2852.12</c:v>
                </c:pt>
                <c:pt idx="57">
                  <c:v>2853.17</c:v>
                </c:pt>
                <c:pt idx="58">
                  <c:v>2852.83</c:v>
                </c:pt>
                <c:pt idx="59">
                  <c:v>2852.94</c:v>
                </c:pt>
                <c:pt idx="60">
                  <c:v>2853.26</c:v>
                </c:pt>
                <c:pt idx="61">
                  <c:v>2853.37</c:v>
                </c:pt>
                <c:pt idx="62">
                  <c:v>2853.43</c:v>
                </c:pt>
                <c:pt idx="63">
                  <c:v>2853.4</c:v>
                </c:pt>
                <c:pt idx="64">
                  <c:v>2853.67</c:v>
                </c:pt>
                <c:pt idx="65">
                  <c:v>2853.85</c:v>
                </c:pt>
                <c:pt idx="66">
                  <c:v>2854.21</c:v>
                </c:pt>
                <c:pt idx="67">
                  <c:v>2854.69</c:v>
                </c:pt>
                <c:pt idx="68">
                  <c:v>2854.77</c:v>
                </c:pt>
                <c:pt idx="69">
                  <c:v>2853.98</c:v>
                </c:pt>
                <c:pt idx="70">
                  <c:v>2854.48</c:v>
                </c:pt>
                <c:pt idx="71">
                  <c:v>2854.35</c:v>
                </c:pt>
                <c:pt idx="72">
                  <c:v>2854.58</c:v>
                </c:pt>
                <c:pt idx="73">
                  <c:v>2854.35</c:v>
                </c:pt>
                <c:pt idx="74">
                  <c:v>2854.5</c:v>
                </c:pt>
                <c:pt idx="75">
                  <c:v>2854.46</c:v>
                </c:pt>
                <c:pt idx="76">
                  <c:v>2855.05</c:v>
                </c:pt>
                <c:pt idx="77">
                  <c:v>2854.47</c:v>
                </c:pt>
                <c:pt idx="78">
                  <c:v>2853.64</c:v>
                </c:pt>
                <c:pt idx="79">
                  <c:v>2854.4</c:v>
                </c:pt>
                <c:pt idx="80">
                  <c:v>2854.07</c:v>
                </c:pt>
                <c:pt idx="81">
                  <c:v>2854.72</c:v>
                </c:pt>
                <c:pt idx="82">
                  <c:v>2854.74</c:v>
                </c:pt>
                <c:pt idx="83">
                  <c:v>2854.92</c:v>
                </c:pt>
                <c:pt idx="84">
                  <c:v>2854.7</c:v>
                </c:pt>
                <c:pt idx="85">
                  <c:v>2854.58</c:v>
                </c:pt>
                <c:pt idx="86">
                  <c:v>2854.61</c:v>
                </c:pt>
                <c:pt idx="87">
                  <c:v>2854.92</c:v>
                </c:pt>
                <c:pt idx="88">
                  <c:v>2854.72</c:v>
                </c:pt>
                <c:pt idx="89">
                  <c:v>2854.45</c:v>
                </c:pt>
                <c:pt idx="90">
                  <c:v>2854.3</c:v>
                </c:pt>
                <c:pt idx="91">
                  <c:v>2853.5</c:v>
                </c:pt>
                <c:pt idx="92">
                  <c:v>2853.47</c:v>
                </c:pt>
                <c:pt idx="93">
                  <c:v>2852.76</c:v>
                </c:pt>
                <c:pt idx="94">
                  <c:v>2853.15</c:v>
                </c:pt>
                <c:pt idx="95">
                  <c:v>2852.85</c:v>
                </c:pt>
                <c:pt idx="96">
                  <c:v>2852.88</c:v>
                </c:pt>
                <c:pt idx="97">
                  <c:v>2852.33</c:v>
                </c:pt>
                <c:pt idx="98">
                  <c:v>2852.81</c:v>
                </c:pt>
                <c:pt idx="99">
                  <c:v>2852.85</c:v>
                </c:pt>
                <c:pt idx="100">
                  <c:v>2852.71</c:v>
                </c:pt>
                <c:pt idx="101">
                  <c:v>2852.41</c:v>
                </c:pt>
                <c:pt idx="102">
                  <c:v>2851.99</c:v>
                </c:pt>
                <c:pt idx="103">
                  <c:v>2851.69</c:v>
                </c:pt>
                <c:pt idx="104">
                  <c:v>2851.27</c:v>
                </c:pt>
                <c:pt idx="105">
                  <c:v>2850.84</c:v>
                </c:pt>
                <c:pt idx="106">
                  <c:v>2850.57</c:v>
                </c:pt>
                <c:pt idx="107">
                  <c:v>2849.83</c:v>
                </c:pt>
                <c:pt idx="108">
                  <c:v>2850.22</c:v>
                </c:pt>
                <c:pt idx="109">
                  <c:v>2850.13</c:v>
                </c:pt>
                <c:pt idx="110">
                  <c:v>2850.35</c:v>
                </c:pt>
                <c:pt idx="111">
                  <c:v>2849.89</c:v>
                </c:pt>
                <c:pt idx="112">
                  <c:v>2849.48</c:v>
                </c:pt>
                <c:pt idx="113">
                  <c:v>2849.73</c:v>
                </c:pt>
                <c:pt idx="114">
                  <c:v>2849.92</c:v>
                </c:pt>
                <c:pt idx="115">
                  <c:v>2849.87</c:v>
                </c:pt>
                <c:pt idx="116">
                  <c:v>2849.6</c:v>
                </c:pt>
                <c:pt idx="117">
                  <c:v>2849.74</c:v>
                </c:pt>
                <c:pt idx="118">
                  <c:v>2848.94</c:v>
                </c:pt>
                <c:pt idx="119">
                  <c:v>2849.59</c:v>
                </c:pt>
                <c:pt idx="120">
                  <c:v>2849.59</c:v>
                </c:pt>
                <c:pt idx="121">
                  <c:v>2849.51</c:v>
                </c:pt>
                <c:pt idx="122">
                  <c:v>2849.66</c:v>
                </c:pt>
                <c:pt idx="123">
                  <c:v>2849.43</c:v>
                </c:pt>
                <c:pt idx="124">
                  <c:v>2849.69</c:v>
                </c:pt>
                <c:pt idx="125">
                  <c:v>2849.46</c:v>
                </c:pt>
                <c:pt idx="126">
                  <c:v>2849.26</c:v>
                </c:pt>
                <c:pt idx="127">
                  <c:v>2849.33</c:v>
                </c:pt>
                <c:pt idx="128">
                  <c:v>2849.37</c:v>
                </c:pt>
                <c:pt idx="129">
                  <c:v>2849.51</c:v>
                </c:pt>
                <c:pt idx="130">
                  <c:v>2850.01</c:v>
                </c:pt>
                <c:pt idx="131">
                  <c:v>2849.65</c:v>
                </c:pt>
                <c:pt idx="132">
                  <c:v>2849.56</c:v>
                </c:pt>
                <c:pt idx="133">
                  <c:v>2849.92</c:v>
                </c:pt>
                <c:pt idx="134">
                  <c:v>2849.75</c:v>
                </c:pt>
                <c:pt idx="135">
                  <c:v>2849.69</c:v>
                </c:pt>
                <c:pt idx="136">
                  <c:v>2849.77</c:v>
                </c:pt>
                <c:pt idx="137">
                  <c:v>2849.47</c:v>
                </c:pt>
                <c:pt idx="138">
                  <c:v>2849.67</c:v>
                </c:pt>
                <c:pt idx="139">
                  <c:v>2849.06</c:v>
                </c:pt>
                <c:pt idx="140">
                  <c:v>2849.3</c:v>
                </c:pt>
                <c:pt idx="141">
                  <c:v>2849.29</c:v>
                </c:pt>
                <c:pt idx="142">
                  <c:v>2849.48</c:v>
                </c:pt>
                <c:pt idx="143">
                  <c:v>2849.51</c:v>
                </c:pt>
                <c:pt idx="144">
                  <c:v>2849.89</c:v>
                </c:pt>
                <c:pt idx="145">
                  <c:v>2850.03</c:v>
                </c:pt>
                <c:pt idx="146">
                  <c:v>2849.82</c:v>
                </c:pt>
                <c:pt idx="147">
                  <c:v>2850.03</c:v>
                </c:pt>
                <c:pt idx="148">
                  <c:v>2849.84</c:v>
                </c:pt>
                <c:pt idx="149">
                  <c:v>2849.9</c:v>
                </c:pt>
                <c:pt idx="150">
                  <c:v>2849.71</c:v>
                </c:pt>
                <c:pt idx="151">
                  <c:v>2849.79</c:v>
                </c:pt>
                <c:pt idx="152">
                  <c:v>2849.81</c:v>
                </c:pt>
                <c:pt idx="153">
                  <c:v>2849.81</c:v>
                </c:pt>
                <c:pt idx="154">
                  <c:v>2849.92</c:v>
                </c:pt>
                <c:pt idx="155">
                  <c:v>2849.85</c:v>
                </c:pt>
                <c:pt idx="156">
                  <c:v>2849.98</c:v>
                </c:pt>
                <c:pt idx="157">
                  <c:v>2849.9</c:v>
                </c:pt>
                <c:pt idx="158">
                  <c:v>2849.57</c:v>
                </c:pt>
                <c:pt idx="159">
                  <c:v>2849.47</c:v>
                </c:pt>
                <c:pt idx="160">
                  <c:v>2849.51</c:v>
                </c:pt>
                <c:pt idx="161">
                  <c:v>2849.55</c:v>
                </c:pt>
                <c:pt idx="162">
                  <c:v>2849.83</c:v>
                </c:pt>
                <c:pt idx="163">
                  <c:v>2849.86</c:v>
                </c:pt>
                <c:pt idx="164">
                  <c:v>2850.12</c:v>
                </c:pt>
                <c:pt idx="165">
                  <c:v>2850.19</c:v>
                </c:pt>
                <c:pt idx="166">
                  <c:v>2850.08</c:v>
                </c:pt>
                <c:pt idx="167">
                  <c:v>2850.02</c:v>
                </c:pt>
                <c:pt idx="168">
                  <c:v>2849.66</c:v>
                </c:pt>
                <c:pt idx="169">
                  <c:v>2849.72</c:v>
                </c:pt>
                <c:pt idx="170">
                  <c:v>2849.6</c:v>
                </c:pt>
                <c:pt idx="171">
                  <c:v>2849.34</c:v>
                </c:pt>
                <c:pt idx="172">
                  <c:v>2849.76</c:v>
                </c:pt>
                <c:pt idx="173">
                  <c:v>2849.4</c:v>
                </c:pt>
                <c:pt idx="174">
                  <c:v>2849.81</c:v>
                </c:pt>
                <c:pt idx="175">
                  <c:v>2849.65</c:v>
                </c:pt>
                <c:pt idx="176">
                  <c:v>2849.99</c:v>
                </c:pt>
                <c:pt idx="177">
                  <c:v>2850.01</c:v>
                </c:pt>
                <c:pt idx="178">
                  <c:v>2849.99</c:v>
                </c:pt>
                <c:pt idx="179">
                  <c:v>2849.69</c:v>
                </c:pt>
                <c:pt idx="180">
                  <c:v>2849.6</c:v>
                </c:pt>
                <c:pt idx="181">
                  <c:v>2849.32</c:v>
                </c:pt>
                <c:pt idx="182">
                  <c:v>2849.49</c:v>
                </c:pt>
                <c:pt idx="183">
                  <c:v>2849.27</c:v>
                </c:pt>
                <c:pt idx="184">
                  <c:v>2849.71</c:v>
                </c:pt>
                <c:pt idx="185">
                  <c:v>2849.87</c:v>
                </c:pt>
                <c:pt idx="186">
                  <c:v>2849.25</c:v>
                </c:pt>
                <c:pt idx="187">
                  <c:v>2849.45</c:v>
                </c:pt>
                <c:pt idx="188">
                  <c:v>2849.34</c:v>
                </c:pt>
                <c:pt idx="189">
                  <c:v>2849.55</c:v>
                </c:pt>
                <c:pt idx="190">
                  <c:v>2849.48</c:v>
                </c:pt>
                <c:pt idx="191">
                  <c:v>2849.47</c:v>
                </c:pt>
                <c:pt idx="192">
                  <c:v>2849.79</c:v>
                </c:pt>
                <c:pt idx="193">
                  <c:v>2849.43</c:v>
                </c:pt>
                <c:pt idx="194">
                  <c:v>2849.96</c:v>
                </c:pt>
                <c:pt idx="195">
                  <c:v>2849.9</c:v>
                </c:pt>
                <c:pt idx="196">
                  <c:v>2849.8</c:v>
                </c:pt>
                <c:pt idx="197">
                  <c:v>2849.52</c:v>
                </c:pt>
                <c:pt idx="198">
                  <c:v>2849.73</c:v>
                </c:pt>
                <c:pt idx="199">
                  <c:v>2849.56</c:v>
                </c:pt>
                <c:pt idx="200">
                  <c:v>2849.86</c:v>
                </c:pt>
                <c:pt idx="201">
                  <c:v>2849.33</c:v>
                </c:pt>
                <c:pt idx="202">
                  <c:v>2849.81</c:v>
                </c:pt>
                <c:pt idx="203">
                  <c:v>2849.79</c:v>
                </c:pt>
                <c:pt idx="204">
                  <c:v>2849.63</c:v>
                </c:pt>
                <c:pt idx="205">
                  <c:v>2849.81</c:v>
                </c:pt>
                <c:pt idx="206">
                  <c:v>2849.67</c:v>
                </c:pt>
                <c:pt idx="207">
                  <c:v>2849.87</c:v>
                </c:pt>
                <c:pt idx="208">
                  <c:v>2849.76</c:v>
                </c:pt>
                <c:pt idx="209">
                  <c:v>2849.49</c:v>
                </c:pt>
                <c:pt idx="210">
                  <c:v>2849.96</c:v>
                </c:pt>
                <c:pt idx="211">
                  <c:v>2849.68</c:v>
                </c:pt>
                <c:pt idx="212">
                  <c:v>2849.84</c:v>
                </c:pt>
                <c:pt idx="213">
                  <c:v>2849.83</c:v>
                </c:pt>
                <c:pt idx="214">
                  <c:v>2849.99</c:v>
                </c:pt>
                <c:pt idx="215">
                  <c:v>2849.9</c:v>
                </c:pt>
                <c:pt idx="216">
                  <c:v>2850.06</c:v>
                </c:pt>
                <c:pt idx="217">
                  <c:v>2850.02</c:v>
                </c:pt>
                <c:pt idx="218">
                  <c:v>2850.32</c:v>
                </c:pt>
                <c:pt idx="219">
                  <c:v>2850.01</c:v>
                </c:pt>
                <c:pt idx="220">
                  <c:v>2849.97</c:v>
                </c:pt>
                <c:pt idx="221">
                  <c:v>2850.28</c:v>
                </c:pt>
                <c:pt idx="222">
                  <c:v>2850</c:v>
                </c:pt>
                <c:pt idx="223">
                  <c:v>2849.63</c:v>
                </c:pt>
                <c:pt idx="224">
                  <c:v>2849.69</c:v>
                </c:pt>
                <c:pt idx="225">
                  <c:v>2849.8</c:v>
                </c:pt>
                <c:pt idx="226">
                  <c:v>2849.77</c:v>
                </c:pt>
                <c:pt idx="227">
                  <c:v>2850.01</c:v>
                </c:pt>
                <c:pt idx="228">
                  <c:v>2849.97</c:v>
                </c:pt>
                <c:pt idx="229">
                  <c:v>2849.78</c:v>
                </c:pt>
                <c:pt idx="230">
                  <c:v>2849.74</c:v>
                </c:pt>
                <c:pt idx="231">
                  <c:v>2849.98</c:v>
                </c:pt>
                <c:pt idx="232">
                  <c:v>2850.06</c:v>
                </c:pt>
                <c:pt idx="233">
                  <c:v>2849.51</c:v>
                </c:pt>
                <c:pt idx="234">
                  <c:v>2849.69</c:v>
                </c:pt>
                <c:pt idx="235">
                  <c:v>2849.81</c:v>
                </c:pt>
                <c:pt idx="236">
                  <c:v>2850.26</c:v>
                </c:pt>
                <c:pt idx="237">
                  <c:v>2849.77</c:v>
                </c:pt>
                <c:pt idx="238">
                  <c:v>2849.74</c:v>
                </c:pt>
                <c:pt idx="239">
                  <c:v>2849.8</c:v>
                </c:pt>
                <c:pt idx="240">
                  <c:v>2849.61</c:v>
                </c:pt>
                <c:pt idx="241">
                  <c:v>2849.45</c:v>
                </c:pt>
                <c:pt idx="242">
                  <c:v>2848.93</c:v>
                </c:pt>
                <c:pt idx="243">
                  <c:v>2849.41</c:v>
                </c:pt>
                <c:pt idx="244">
                  <c:v>2849.24</c:v>
                </c:pt>
                <c:pt idx="245">
                  <c:v>2848.68</c:v>
                </c:pt>
                <c:pt idx="246">
                  <c:v>2848.75</c:v>
                </c:pt>
                <c:pt idx="247">
                  <c:v>2849.25</c:v>
                </c:pt>
                <c:pt idx="248">
                  <c:v>2849.04</c:v>
                </c:pt>
                <c:pt idx="249">
                  <c:v>2848.95</c:v>
                </c:pt>
                <c:pt idx="250">
                  <c:v>2848.67</c:v>
                </c:pt>
                <c:pt idx="251">
                  <c:v>2848.9</c:v>
                </c:pt>
                <c:pt idx="252">
                  <c:v>2849.57</c:v>
                </c:pt>
                <c:pt idx="253">
                  <c:v>2848.8</c:v>
                </c:pt>
                <c:pt idx="254">
                  <c:v>2848.79</c:v>
                </c:pt>
                <c:pt idx="255">
                  <c:v>2849.03</c:v>
                </c:pt>
                <c:pt idx="256">
                  <c:v>2848.96</c:v>
                </c:pt>
                <c:pt idx="257">
                  <c:v>2849.1</c:v>
                </c:pt>
                <c:pt idx="258">
                  <c:v>2849.41</c:v>
                </c:pt>
                <c:pt idx="259">
                  <c:v>2849.18</c:v>
                </c:pt>
                <c:pt idx="260">
                  <c:v>2849.15</c:v>
                </c:pt>
                <c:pt idx="261">
                  <c:v>2849.65</c:v>
                </c:pt>
                <c:pt idx="262">
                  <c:v>2848.84</c:v>
                </c:pt>
                <c:pt idx="263">
                  <c:v>2849.36</c:v>
                </c:pt>
                <c:pt idx="264">
                  <c:v>2849.06</c:v>
                </c:pt>
                <c:pt idx="265">
                  <c:v>2849.26</c:v>
                </c:pt>
                <c:pt idx="266">
                  <c:v>2849.48</c:v>
                </c:pt>
                <c:pt idx="267">
                  <c:v>2848.87</c:v>
                </c:pt>
                <c:pt idx="268">
                  <c:v>2849.82</c:v>
                </c:pt>
                <c:pt idx="269">
                  <c:v>2848.9</c:v>
                </c:pt>
                <c:pt idx="270">
                  <c:v>2849.16</c:v>
                </c:pt>
                <c:pt idx="271">
                  <c:v>2849.22</c:v>
                </c:pt>
                <c:pt idx="272">
                  <c:v>2848.77</c:v>
                </c:pt>
                <c:pt idx="273">
                  <c:v>2848.94</c:v>
                </c:pt>
                <c:pt idx="274">
                  <c:v>2848.85</c:v>
                </c:pt>
                <c:pt idx="275">
                  <c:v>2849.1</c:v>
                </c:pt>
                <c:pt idx="276">
                  <c:v>2849.19</c:v>
                </c:pt>
                <c:pt idx="277">
                  <c:v>2848.96</c:v>
                </c:pt>
                <c:pt idx="278">
                  <c:v>2849.1</c:v>
                </c:pt>
                <c:pt idx="279">
                  <c:v>2848.63</c:v>
                </c:pt>
                <c:pt idx="280">
                  <c:v>2849.14</c:v>
                </c:pt>
                <c:pt idx="281">
                  <c:v>2848.77</c:v>
                </c:pt>
                <c:pt idx="282">
                  <c:v>2848.34</c:v>
                </c:pt>
                <c:pt idx="283">
                  <c:v>2848.7</c:v>
                </c:pt>
                <c:pt idx="284">
                  <c:v>2848.83</c:v>
                </c:pt>
                <c:pt idx="285">
                  <c:v>2849.12</c:v>
                </c:pt>
                <c:pt idx="286">
                  <c:v>2849.08</c:v>
                </c:pt>
                <c:pt idx="287">
                  <c:v>2849.16</c:v>
                </c:pt>
                <c:pt idx="288">
                  <c:v>2848.57</c:v>
                </c:pt>
                <c:pt idx="289">
                  <c:v>2848.77</c:v>
                </c:pt>
                <c:pt idx="290">
                  <c:v>2848.68</c:v>
                </c:pt>
                <c:pt idx="291">
                  <c:v>2849.08</c:v>
                </c:pt>
                <c:pt idx="292">
                  <c:v>2849.18</c:v>
                </c:pt>
                <c:pt idx="293">
                  <c:v>2848.61</c:v>
                </c:pt>
                <c:pt idx="294">
                  <c:v>2849.26</c:v>
                </c:pt>
                <c:pt idx="295">
                  <c:v>2848.73</c:v>
                </c:pt>
                <c:pt idx="296">
                  <c:v>2849.18</c:v>
                </c:pt>
                <c:pt idx="297">
                  <c:v>2849.26</c:v>
                </c:pt>
                <c:pt idx="298">
                  <c:v>2848.55</c:v>
                </c:pt>
                <c:pt idx="299">
                  <c:v>2849.04</c:v>
                </c:pt>
                <c:pt idx="300">
                  <c:v>2848.5</c:v>
                </c:pt>
                <c:pt idx="301">
                  <c:v>2849</c:v>
                </c:pt>
                <c:pt idx="302">
                  <c:v>2848.99</c:v>
                </c:pt>
                <c:pt idx="303">
                  <c:v>2848.57</c:v>
                </c:pt>
                <c:pt idx="304">
                  <c:v>2848.76</c:v>
                </c:pt>
                <c:pt idx="305">
                  <c:v>2848.46</c:v>
                </c:pt>
                <c:pt idx="306">
                  <c:v>2849.06</c:v>
                </c:pt>
                <c:pt idx="307">
                  <c:v>2849.48</c:v>
                </c:pt>
                <c:pt idx="308">
                  <c:v>2848.6</c:v>
                </c:pt>
                <c:pt idx="309">
                  <c:v>2849.23</c:v>
                </c:pt>
                <c:pt idx="310">
                  <c:v>2848.71</c:v>
                </c:pt>
                <c:pt idx="311">
                  <c:v>2849.04</c:v>
                </c:pt>
                <c:pt idx="312">
                  <c:v>2849.27</c:v>
                </c:pt>
                <c:pt idx="313">
                  <c:v>2848.53</c:v>
                </c:pt>
                <c:pt idx="314">
                  <c:v>2848.72</c:v>
                </c:pt>
                <c:pt idx="315">
                  <c:v>2848.58</c:v>
                </c:pt>
                <c:pt idx="316">
                  <c:v>2849.12</c:v>
                </c:pt>
                <c:pt idx="317">
                  <c:v>2849.22</c:v>
                </c:pt>
                <c:pt idx="318">
                  <c:v>2849.17</c:v>
                </c:pt>
                <c:pt idx="319">
                  <c:v>2849.25</c:v>
                </c:pt>
                <c:pt idx="320">
                  <c:v>2848.62</c:v>
                </c:pt>
                <c:pt idx="321">
                  <c:v>2849.2</c:v>
                </c:pt>
                <c:pt idx="322">
                  <c:v>2849.22</c:v>
                </c:pt>
                <c:pt idx="323">
                  <c:v>2848.51</c:v>
                </c:pt>
                <c:pt idx="324">
                  <c:v>2849.18</c:v>
                </c:pt>
                <c:pt idx="325">
                  <c:v>2848.64</c:v>
                </c:pt>
                <c:pt idx="326">
                  <c:v>2849.17</c:v>
                </c:pt>
                <c:pt idx="327">
                  <c:v>2849.09</c:v>
                </c:pt>
                <c:pt idx="328">
                  <c:v>2848.46</c:v>
                </c:pt>
                <c:pt idx="329">
                  <c:v>2849.2</c:v>
                </c:pt>
                <c:pt idx="330">
                  <c:v>2848.72</c:v>
                </c:pt>
                <c:pt idx="331">
                  <c:v>2848.91</c:v>
                </c:pt>
                <c:pt idx="332">
                  <c:v>2849.1</c:v>
                </c:pt>
                <c:pt idx="333">
                  <c:v>2848.48</c:v>
                </c:pt>
                <c:pt idx="334">
                  <c:v>2849.38</c:v>
                </c:pt>
                <c:pt idx="335">
                  <c:v>2848.89</c:v>
                </c:pt>
                <c:pt idx="336">
                  <c:v>2849.23</c:v>
                </c:pt>
                <c:pt idx="337">
                  <c:v>2849.39</c:v>
                </c:pt>
                <c:pt idx="338">
                  <c:v>2848.45</c:v>
                </c:pt>
                <c:pt idx="339">
                  <c:v>2849.28</c:v>
                </c:pt>
                <c:pt idx="340">
                  <c:v>2848.81</c:v>
                </c:pt>
                <c:pt idx="341">
                  <c:v>2849.73</c:v>
                </c:pt>
                <c:pt idx="342">
                  <c:v>2849.48</c:v>
                </c:pt>
                <c:pt idx="343">
                  <c:v>2848.49</c:v>
                </c:pt>
                <c:pt idx="344">
                  <c:v>2848.97</c:v>
                </c:pt>
                <c:pt idx="345">
                  <c:v>2848.58</c:v>
                </c:pt>
                <c:pt idx="346">
                  <c:v>2848.93</c:v>
                </c:pt>
                <c:pt idx="347">
                  <c:v>2849.11</c:v>
                </c:pt>
                <c:pt idx="348">
                  <c:v>2848.5</c:v>
                </c:pt>
                <c:pt idx="349">
                  <c:v>2849.04</c:v>
                </c:pt>
                <c:pt idx="350">
                  <c:v>2848.85</c:v>
                </c:pt>
                <c:pt idx="351">
                  <c:v>2849.08</c:v>
                </c:pt>
                <c:pt idx="352">
                  <c:v>2849.15</c:v>
                </c:pt>
                <c:pt idx="353">
                  <c:v>2848.46</c:v>
                </c:pt>
                <c:pt idx="354">
                  <c:v>2849.12</c:v>
                </c:pt>
                <c:pt idx="355">
                  <c:v>2848.56</c:v>
                </c:pt>
                <c:pt idx="356">
                  <c:v>2849.28</c:v>
                </c:pt>
                <c:pt idx="357">
                  <c:v>2848.91</c:v>
                </c:pt>
                <c:pt idx="358">
                  <c:v>2849.25</c:v>
                </c:pt>
                <c:pt idx="359">
                  <c:v>2848.65</c:v>
                </c:pt>
                <c:pt idx="360">
                  <c:v>2848.91</c:v>
                </c:pt>
                <c:pt idx="361">
                  <c:v>2849.32</c:v>
                </c:pt>
                <c:pt idx="362">
                  <c:v>2848.98</c:v>
                </c:pt>
                <c:pt idx="363">
                  <c:v>2849.48</c:v>
                </c:pt>
                <c:pt idx="364">
                  <c:v>2848.72</c:v>
                </c:pt>
                <c:pt idx="365">
                  <c:v>2849.04</c:v>
                </c:pt>
                <c:pt idx="366">
                  <c:v>2849.2</c:v>
                </c:pt>
                <c:pt idx="367">
                  <c:v>2848.44</c:v>
                </c:pt>
                <c:pt idx="368">
                  <c:v>2849.3</c:v>
                </c:pt>
                <c:pt idx="369">
                  <c:v>2848.74</c:v>
                </c:pt>
                <c:pt idx="370">
                  <c:v>2849.21</c:v>
                </c:pt>
                <c:pt idx="371">
                  <c:v>2848.49</c:v>
                </c:pt>
                <c:pt idx="372">
                  <c:v>2849.32</c:v>
                </c:pt>
                <c:pt idx="373">
                  <c:v>2848.55</c:v>
                </c:pt>
                <c:pt idx="374">
                  <c:v>2849.12</c:v>
                </c:pt>
                <c:pt idx="375">
                  <c:v>2849.3</c:v>
                </c:pt>
                <c:pt idx="376">
                  <c:v>2848.65</c:v>
                </c:pt>
                <c:pt idx="377">
                  <c:v>2849.09</c:v>
                </c:pt>
                <c:pt idx="378">
                  <c:v>2848.81</c:v>
                </c:pt>
                <c:pt idx="379">
                  <c:v>2849.36</c:v>
                </c:pt>
                <c:pt idx="380">
                  <c:v>2848.93</c:v>
                </c:pt>
                <c:pt idx="381">
                  <c:v>2848.56</c:v>
                </c:pt>
                <c:pt idx="382">
                  <c:v>2849.24</c:v>
                </c:pt>
                <c:pt idx="383">
                  <c:v>2848.7</c:v>
                </c:pt>
                <c:pt idx="384">
                  <c:v>2849.29</c:v>
                </c:pt>
                <c:pt idx="385">
                  <c:v>2849.19</c:v>
                </c:pt>
                <c:pt idx="386">
                  <c:v>2849.23</c:v>
                </c:pt>
                <c:pt idx="387">
                  <c:v>2848.55</c:v>
                </c:pt>
                <c:pt idx="388">
                  <c:v>2848.96</c:v>
                </c:pt>
                <c:pt idx="389">
                  <c:v>2849.11</c:v>
                </c:pt>
                <c:pt idx="390">
                  <c:v>2848.63</c:v>
                </c:pt>
                <c:pt idx="391">
                  <c:v>2848.8</c:v>
                </c:pt>
                <c:pt idx="392">
                  <c:v>2849.34</c:v>
                </c:pt>
                <c:pt idx="393">
                  <c:v>2849.48</c:v>
                </c:pt>
                <c:pt idx="394">
                  <c:v>2848.69</c:v>
                </c:pt>
                <c:pt idx="395">
                  <c:v>2849.27</c:v>
                </c:pt>
                <c:pt idx="396">
                  <c:v>2848.75</c:v>
                </c:pt>
                <c:pt idx="397">
                  <c:v>2849.55</c:v>
                </c:pt>
                <c:pt idx="398">
                  <c:v>2849.4</c:v>
                </c:pt>
                <c:pt idx="399">
                  <c:v>2848.63</c:v>
                </c:pt>
                <c:pt idx="400">
                  <c:v>2849.42</c:v>
                </c:pt>
                <c:pt idx="401">
                  <c:v>2849</c:v>
                </c:pt>
                <c:pt idx="402">
                  <c:v>2849.87</c:v>
                </c:pt>
                <c:pt idx="403">
                  <c:v>2849.48</c:v>
                </c:pt>
                <c:pt idx="404">
                  <c:v>2849.24</c:v>
                </c:pt>
                <c:pt idx="405">
                  <c:v>2849.69</c:v>
                </c:pt>
                <c:pt idx="406">
                  <c:v>2849.08</c:v>
                </c:pt>
                <c:pt idx="407">
                  <c:v>2849.53</c:v>
                </c:pt>
                <c:pt idx="408">
                  <c:v>2849.55</c:v>
                </c:pt>
                <c:pt idx="409">
                  <c:v>2849.23</c:v>
                </c:pt>
                <c:pt idx="410">
                  <c:v>2849.65</c:v>
                </c:pt>
                <c:pt idx="411">
                  <c:v>2849.22</c:v>
                </c:pt>
                <c:pt idx="412">
                  <c:v>2849.5</c:v>
                </c:pt>
                <c:pt idx="413">
                  <c:v>2850.26</c:v>
                </c:pt>
                <c:pt idx="414">
                  <c:v>2850.8</c:v>
                </c:pt>
                <c:pt idx="415">
                  <c:v>2851.65</c:v>
                </c:pt>
                <c:pt idx="416">
                  <c:v>2851.34</c:v>
                </c:pt>
                <c:pt idx="417">
                  <c:v>2852.77</c:v>
                </c:pt>
                <c:pt idx="418">
                  <c:v>2853.36</c:v>
                </c:pt>
                <c:pt idx="419">
                  <c:v>2853.89</c:v>
                </c:pt>
                <c:pt idx="420">
                  <c:v>2854.53</c:v>
                </c:pt>
                <c:pt idx="421">
                  <c:v>2855.07</c:v>
                </c:pt>
                <c:pt idx="422">
                  <c:v>2857.5</c:v>
                </c:pt>
                <c:pt idx="423">
                  <c:v>2858.39</c:v>
                </c:pt>
                <c:pt idx="424">
                  <c:v>2860.95</c:v>
                </c:pt>
                <c:pt idx="425">
                  <c:v>2858.16</c:v>
                </c:pt>
                <c:pt idx="426">
                  <c:v>2859.2</c:v>
                </c:pt>
                <c:pt idx="427">
                  <c:v>2861.67</c:v>
                </c:pt>
                <c:pt idx="428">
                  <c:v>2862.4</c:v>
                </c:pt>
                <c:pt idx="429">
                  <c:v>2864.45</c:v>
                </c:pt>
                <c:pt idx="430">
                  <c:v>2865.73</c:v>
                </c:pt>
                <c:pt idx="431">
                  <c:v>2867.69</c:v>
                </c:pt>
                <c:pt idx="432">
                  <c:v>2869.97</c:v>
                </c:pt>
                <c:pt idx="433">
                  <c:v>2871.15</c:v>
                </c:pt>
                <c:pt idx="434">
                  <c:v>2873.32</c:v>
                </c:pt>
                <c:pt idx="435">
                  <c:v>2874.58</c:v>
                </c:pt>
                <c:pt idx="436">
                  <c:v>2876.32</c:v>
                </c:pt>
                <c:pt idx="437">
                  <c:v>2877.78</c:v>
                </c:pt>
                <c:pt idx="438">
                  <c:v>2883.17</c:v>
                </c:pt>
                <c:pt idx="439">
                  <c:v>2892.7</c:v>
                </c:pt>
                <c:pt idx="440">
                  <c:v>2893.86</c:v>
                </c:pt>
                <c:pt idx="441">
                  <c:v>2904.55</c:v>
                </c:pt>
                <c:pt idx="442">
                  <c:v>2900.59</c:v>
                </c:pt>
                <c:pt idx="443">
                  <c:v>2912.87</c:v>
                </c:pt>
                <c:pt idx="444">
                  <c:v>2910.84</c:v>
                </c:pt>
                <c:pt idx="445">
                  <c:v>2914.45</c:v>
                </c:pt>
                <c:pt idx="446">
                  <c:v>2916.91</c:v>
                </c:pt>
                <c:pt idx="447">
                  <c:v>2918.64</c:v>
                </c:pt>
                <c:pt idx="448">
                  <c:v>2923.72</c:v>
                </c:pt>
                <c:pt idx="449">
                  <c:v>2927.22</c:v>
                </c:pt>
                <c:pt idx="450">
                  <c:v>2936.87</c:v>
                </c:pt>
                <c:pt idx="451">
                  <c:v>2944.6</c:v>
                </c:pt>
                <c:pt idx="452">
                  <c:v>2948.46</c:v>
                </c:pt>
                <c:pt idx="453">
                  <c:v>2970.93</c:v>
                </c:pt>
                <c:pt idx="454">
                  <c:v>2981.91</c:v>
                </c:pt>
                <c:pt idx="455">
                  <c:v>3006.31</c:v>
                </c:pt>
                <c:pt idx="456">
                  <c:v>3021.6</c:v>
                </c:pt>
                <c:pt idx="457">
                  <c:v>3014.72</c:v>
                </c:pt>
                <c:pt idx="458">
                  <c:v>3021</c:v>
                </c:pt>
                <c:pt idx="459">
                  <c:v>3023.98</c:v>
                </c:pt>
                <c:pt idx="460">
                  <c:v>3034.25</c:v>
                </c:pt>
                <c:pt idx="461">
                  <c:v>3040.87</c:v>
                </c:pt>
                <c:pt idx="462">
                  <c:v>3040.68</c:v>
                </c:pt>
                <c:pt idx="463">
                  <c:v>3047.2</c:v>
                </c:pt>
                <c:pt idx="464">
                  <c:v>3050.59</c:v>
                </c:pt>
                <c:pt idx="465">
                  <c:v>3056.14</c:v>
                </c:pt>
                <c:pt idx="466">
                  <c:v>3061.22</c:v>
                </c:pt>
                <c:pt idx="467">
                  <c:v>3063.5</c:v>
                </c:pt>
                <c:pt idx="468">
                  <c:v>3065.97</c:v>
                </c:pt>
                <c:pt idx="469">
                  <c:v>3071.75</c:v>
                </c:pt>
                <c:pt idx="470">
                  <c:v>3075.42</c:v>
                </c:pt>
                <c:pt idx="471">
                  <c:v>3072.89</c:v>
                </c:pt>
                <c:pt idx="472">
                  <c:v>3080.88</c:v>
                </c:pt>
                <c:pt idx="473">
                  <c:v>3083.88</c:v>
                </c:pt>
                <c:pt idx="474">
                  <c:v>3085.65</c:v>
                </c:pt>
                <c:pt idx="475">
                  <c:v>3090.47</c:v>
                </c:pt>
                <c:pt idx="476">
                  <c:v>3093.49</c:v>
                </c:pt>
                <c:pt idx="477">
                  <c:v>3096.72</c:v>
                </c:pt>
                <c:pt idx="478">
                  <c:v>3099.9</c:v>
                </c:pt>
                <c:pt idx="479">
                  <c:v>3099.41</c:v>
                </c:pt>
                <c:pt idx="480">
                  <c:v>3105.37</c:v>
                </c:pt>
                <c:pt idx="481">
                  <c:v>3105.89</c:v>
                </c:pt>
                <c:pt idx="482">
                  <c:v>3108.88</c:v>
                </c:pt>
                <c:pt idx="483">
                  <c:v>3111.84</c:v>
                </c:pt>
                <c:pt idx="484">
                  <c:v>3111.93</c:v>
                </c:pt>
                <c:pt idx="485">
                  <c:v>3115.34</c:v>
                </c:pt>
                <c:pt idx="486">
                  <c:v>3116.8</c:v>
                </c:pt>
                <c:pt idx="487">
                  <c:v>3118.41</c:v>
                </c:pt>
                <c:pt idx="488">
                  <c:v>3119.92</c:v>
                </c:pt>
                <c:pt idx="489">
                  <c:v>3120.5</c:v>
                </c:pt>
                <c:pt idx="490">
                  <c:v>3120.56</c:v>
                </c:pt>
                <c:pt idx="491">
                  <c:v>3120.63</c:v>
                </c:pt>
                <c:pt idx="492">
                  <c:v>3120.71</c:v>
                </c:pt>
                <c:pt idx="493">
                  <c:v>3121.05</c:v>
                </c:pt>
                <c:pt idx="494">
                  <c:v>3120.5</c:v>
                </c:pt>
                <c:pt idx="495">
                  <c:v>3120.84</c:v>
                </c:pt>
                <c:pt idx="496">
                  <c:v>3120.78</c:v>
                </c:pt>
                <c:pt idx="497">
                  <c:v>3120.53</c:v>
                </c:pt>
                <c:pt idx="498">
                  <c:v>3120.52</c:v>
                </c:pt>
                <c:pt idx="499">
                  <c:v>3120.56</c:v>
                </c:pt>
                <c:pt idx="500">
                  <c:v>3120.64</c:v>
                </c:pt>
                <c:pt idx="501">
                  <c:v>3120.68</c:v>
                </c:pt>
                <c:pt idx="502">
                  <c:v>3121.03</c:v>
                </c:pt>
                <c:pt idx="503">
                  <c:v>3120.57</c:v>
                </c:pt>
                <c:pt idx="504">
                  <c:v>3120.67</c:v>
                </c:pt>
                <c:pt idx="505">
                  <c:v>3120.75</c:v>
                </c:pt>
                <c:pt idx="506">
                  <c:v>3121.04</c:v>
                </c:pt>
                <c:pt idx="507">
                  <c:v>3120.99</c:v>
                </c:pt>
                <c:pt idx="508">
                  <c:v>3122.4</c:v>
                </c:pt>
                <c:pt idx="509">
                  <c:v>3124.95</c:v>
                </c:pt>
                <c:pt idx="510">
                  <c:v>3126.94</c:v>
                </c:pt>
                <c:pt idx="511">
                  <c:v>3129.56</c:v>
                </c:pt>
                <c:pt idx="512">
                  <c:v>3131.78</c:v>
                </c:pt>
                <c:pt idx="513">
                  <c:v>3132.31</c:v>
                </c:pt>
                <c:pt idx="514">
                  <c:v>3134.28</c:v>
                </c:pt>
                <c:pt idx="515">
                  <c:v>3134.1</c:v>
                </c:pt>
                <c:pt idx="516">
                  <c:v>3137.87</c:v>
                </c:pt>
                <c:pt idx="517">
                  <c:v>3140.08</c:v>
                </c:pt>
                <c:pt idx="518">
                  <c:v>3142.3</c:v>
                </c:pt>
                <c:pt idx="519">
                  <c:v>3144.66</c:v>
                </c:pt>
                <c:pt idx="520">
                  <c:v>3145.21</c:v>
                </c:pt>
                <c:pt idx="521">
                  <c:v>3147.52</c:v>
                </c:pt>
                <c:pt idx="522">
                  <c:v>3150.14</c:v>
                </c:pt>
                <c:pt idx="523">
                  <c:v>3153.7</c:v>
                </c:pt>
                <c:pt idx="524">
                  <c:v>3154.83</c:v>
                </c:pt>
                <c:pt idx="525">
                  <c:v>3156.56</c:v>
                </c:pt>
                <c:pt idx="526">
                  <c:v>3157.63</c:v>
                </c:pt>
                <c:pt idx="527">
                  <c:v>3159.63</c:v>
                </c:pt>
                <c:pt idx="528">
                  <c:v>3160.83</c:v>
                </c:pt>
                <c:pt idx="529">
                  <c:v>3163.68</c:v>
                </c:pt>
                <c:pt idx="530">
                  <c:v>3165.73</c:v>
                </c:pt>
                <c:pt idx="531">
                  <c:v>3168.09</c:v>
                </c:pt>
                <c:pt idx="532">
                  <c:v>3168.75</c:v>
                </c:pt>
                <c:pt idx="533">
                  <c:v>3169.82</c:v>
                </c:pt>
                <c:pt idx="534">
                  <c:v>3174.37</c:v>
                </c:pt>
                <c:pt idx="535">
                  <c:v>3175.7</c:v>
                </c:pt>
                <c:pt idx="536">
                  <c:v>3177.32</c:v>
                </c:pt>
                <c:pt idx="537">
                  <c:v>3178.33</c:v>
                </c:pt>
                <c:pt idx="538">
                  <c:v>3179.36</c:v>
                </c:pt>
                <c:pt idx="539">
                  <c:v>3180.13</c:v>
                </c:pt>
                <c:pt idx="540">
                  <c:v>3181.44</c:v>
                </c:pt>
                <c:pt idx="541">
                  <c:v>3183.53</c:v>
                </c:pt>
                <c:pt idx="542">
                  <c:v>3184.2</c:v>
                </c:pt>
                <c:pt idx="543">
                  <c:v>3186.21</c:v>
                </c:pt>
                <c:pt idx="544">
                  <c:v>3187.47</c:v>
                </c:pt>
                <c:pt idx="545">
                  <c:v>3188.4</c:v>
                </c:pt>
                <c:pt idx="546">
                  <c:v>3191.22</c:v>
                </c:pt>
                <c:pt idx="547">
                  <c:v>3191.36</c:v>
                </c:pt>
                <c:pt idx="548">
                  <c:v>3192.74</c:v>
                </c:pt>
                <c:pt idx="549" formatCode="General">
                  <c:v>3193.69</c:v>
                </c:pt>
                <c:pt idx="550" formatCode="General">
                  <c:v>3194.07</c:v>
                </c:pt>
                <c:pt idx="551" formatCode="General">
                  <c:v>3196.55</c:v>
                </c:pt>
                <c:pt idx="552" formatCode="General">
                  <c:v>3196.55</c:v>
                </c:pt>
                <c:pt idx="553" formatCode="General">
                  <c:v>3196.55</c:v>
                </c:pt>
                <c:pt idx="554" formatCode="General">
                  <c:v>3197.42</c:v>
                </c:pt>
                <c:pt idx="555" formatCode="General">
                  <c:v>3199.28</c:v>
                </c:pt>
                <c:pt idx="556" formatCode="General">
                  <c:v>3200.22</c:v>
                </c:pt>
                <c:pt idx="557" formatCode="General">
                  <c:v>3202.01</c:v>
                </c:pt>
                <c:pt idx="558" formatCode="General">
                  <c:v>3207.16</c:v>
                </c:pt>
                <c:pt idx="559" formatCode="General">
                  <c:v>3209.67</c:v>
                </c:pt>
                <c:pt idx="560" formatCode="General">
                  <c:v>3213.93</c:v>
                </c:pt>
                <c:pt idx="561" formatCode="General">
                  <c:v>3215.91</c:v>
                </c:pt>
                <c:pt idx="562" formatCode="General">
                  <c:v>3219.98</c:v>
                </c:pt>
                <c:pt idx="563" formatCode="General">
                  <c:v>3220.86</c:v>
                </c:pt>
                <c:pt idx="564" formatCode="General">
                  <c:v>3228.2</c:v>
                </c:pt>
                <c:pt idx="565" formatCode="General">
                  <c:v>3234.74</c:v>
                </c:pt>
                <c:pt idx="566" formatCode="General">
                  <c:v>3236.29</c:v>
                </c:pt>
                <c:pt idx="567" formatCode="General">
                  <c:v>3245.13</c:v>
                </c:pt>
                <c:pt idx="568" formatCode="General">
                  <c:v>3248.97</c:v>
                </c:pt>
                <c:pt idx="569" formatCode="General">
                  <c:v>3263.91</c:v>
                </c:pt>
                <c:pt idx="570" formatCode="General">
                  <c:v>3265.77</c:v>
                </c:pt>
                <c:pt idx="571" formatCode="General">
                  <c:v>3268.24</c:v>
                </c:pt>
                <c:pt idx="572" formatCode="General">
                  <c:v>3278.69</c:v>
                </c:pt>
                <c:pt idx="573" formatCode="General">
                  <c:v>3285.81</c:v>
                </c:pt>
                <c:pt idx="574" formatCode="General">
                  <c:v>3301.24</c:v>
                </c:pt>
                <c:pt idx="575" formatCode="General">
                  <c:v>3310.41</c:v>
                </c:pt>
                <c:pt idx="576" formatCode="General">
                  <c:v>3322.25</c:v>
                </c:pt>
                <c:pt idx="577" formatCode="General">
                  <c:v>3333.02</c:v>
                </c:pt>
                <c:pt idx="578" formatCode="General">
                  <c:v>3344.09</c:v>
                </c:pt>
                <c:pt idx="579" formatCode="General">
                  <c:v>3335.92</c:v>
                </c:pt>
                <c:pt idx="580" formatCode="General">
                  <c:v>3352.42</c:v>
                </c:pt>
                <c:pt idx="581" formatCode="General">
                  <c:v>3352.18</c:v>
                </c:pt>
                <c:pt idx="582" formatCode="General">
                  <c:v>3354.69</c:v>
                </c:pt>
                <c:pt idx="583" formatCode="General">
                  <c:v>3359.83</c:v>
                </c:pt>
                <c:pt idx="584" formatCode="General">
                  <c:v>3362.23</c:v>
                </c:pt>
                <c:pt idx="585" formatCode="General">
                  <c:v>3365.4</c:v>
                </c:pt>
                <c:pt idx="586" formatCode="General">
                  <c:v>3366.97</c:v>
                </c:pt>
                <c:pt idx="587" formatCode="General">
                  <c:v>3370.21</c:v>
                </c:pt>
                <c:pt idx="588" formatCode="General">
                  <c:v>3370.14</c:v>
                </c:pt>
                <c:pt idx="589" formatCode="General">
                  <c:v>3370.61</c:v>
                </c:pt>
                <c:pt idx="590" formatCode="General">
                  <c:v>3371.66</c:v>
                </c:pt>
                <c:pt idx="591" formatCode="General">
                  <c:v>3373.65</c:v>
                </c:pt>
                <c:pt idx="592" formatCode="General">
                  <c:v>3374.53</c:v>
                </c:pt>
                <c:pt idx="593" formatCode="General">
                  <c:v>3376.51</c:v>
                </c:pt>
                <c:pt idx="594" formatCode="General">
                  <c:v>3378.1</c:v>
                </c:pt>
                <c:pt idx="595" formatCode="General">
                  <c:v>3382.39</c:v>
                </c:pt>
                <c:pt idx="596" formatCode="General">
                  <c:v>3384.06</c:v>
                </c:pt>
                <c:pt idx="597" formatCode="General">
                  <c:v>3386.2</c:v>
                </c:pt>
                <c:pt idx="598" formatCode="General">
                  <c:v>3389.12</c:v>
                </c:pt>
                <c:pt idx="599" formatCode="General">
                  <c:v>3390.99</c:v>
                </c:pt>
                <c:pt idx="600" formatCode="General">
                  <c:v>3391.07</c:v>
                </c:pt>
                <c:pt idx="601" formatCode="General">
                  <c:v>3390.18</c:v>
                </c:pt>
                <c:pt idx="602" formatCode="General">
                  <c:v>3392.51</c:v>
                </c:pt>
                <c:pt idx="603" formatCode="General">
                  <c:v>3397.08</c:v>
                </c:pt>
                <c:pt idx="604" formatCode="General">
                  <c:v>3397.42</c:v>
                </c:pt>
                <c:pt idx="605" formatCode="General">
                  <c:v>3399.98</c:v>
                </c:pt>
                <c:pt idx="606" formatCode="General">
                  <c:v>3399.57</c:v>
                </c:pt>
                <c:pt idx="607" formatCode="General">
                  <c:v>3401.86</c:v>
                </c:pt>
                <c:pt idx="608" formatCode="General">
                  <c:v>3404.09</c:v>
                </c:pt>
                <c:pt idx="609" formatCode="General">
                  <c:v>3407.09</c:v>
                </c:pt>
                <c:pt idx="610" formatCode="General">
                  <c:v>3408.21</c:v>
                </c:pt>
                <c:pt idx="611" formatCode="General">
                  <c:v>3408.47</c:v>
                </c:pt>
                <c:pt idx="612" formatCode="General">
                  <c:v>3409.19</c:v>
                </c:pt>
                <c:pt idx="613" formatCode="General">
                  <c:v>3411.26</c:v>
                </c:pt>
                <c:pt idx="614" formatCode="General">
                  <c:v>3412.98</c:v>
                </c:pt>
                <c:pt idx="615" formatCode="General">
                  <c:v>3413.11</c:v>
                </c:pt>
                <c:pt idx="616" formatCode="General">
                  <c:v>3416.14</c:v>
                </c:pt>
                <c:pt idx="617" formatCode="General">
                  <c:v>3416.6</c:v>
                </c:pt>
                <c:pt idx="618" formatCode="General">
                  <c:v>3418.56</c:v>
                </c:pt>
                <c:pt idx="619" formatCode="General">
                  <c:v>3419.67</c:v>
                </c:pt>
                <c:pt idx="620" formatCode="General">
                  <c:v>3420.06</c:v>
                </c:pt>
                <c:pt idx="621" formatCode="General">
                  <c:v>3420.57</c:v>
                </c:pt>
                <c:pt idx="622" formatCode="General">
                  <c:v>3422.41</c:v>
                </c:pt>
                <c:pt idx="623" formatCode="General">
                  <c:v>3422.09</c:v>
                </c:pt>
                <c:pt idx="624" formatCode="General">
                  <c:v>3423.26</c:v>
                </c:pt>
                <c:pt idx="625" formatCode="General">
                  <c:v>3424.04</c:v>
                </c:pt>
                <c:pt idx="626" formatCode="General">
                  <c:v>3425.32</c:v>
                </c:pt>
                <c:pt idx="627" formatCode="General">
                  <c:v>3426.52</c:v>
                </c:pt>
                <c:pt idx="628" formatCode="General">
                  <c:v>3426.67</c:v>
                </c:pt>
                <c:pt idx="629" formatCode="General">
                  <c:v>3428.66</c:v>
                </c:pt>
                <c:pt idx="630" formatCode="General">
                  <c:v>3428.87</c:v>
                </c:pt>
                <c:pt idx="631" formatCode="General">
                  <c:v>3429.33</c:v>
                </c:pt>
                <c:pt idx="632" formatCode="General">
                  <c:v>3432.07</c:v>
                </c:pt>
                <c:pt idx="633" formatCode="General">
                  <c:v>3432.88</c:v>
                </c:pt>
                <c:pt idx="634" formatCode="General">
                  <c:v>3433.19</c:v>
                </c:pt>
                <c:pt idx="635" formatCode="General">
                  <c:v>3435.52</c:v>
                </c:pt>
                <c:pt idx="636" formatCode="General">
                  <c:v>3436.7</c:v>
                </c:pt>
                <c:pt idx="637" formatCode="General">
                  <c:v>3439.44</c:v>
                </c:pt>
                <c:pt idx="638" formatCode="General">
                  <c:v>3439.74</c:v>
                </c:pt>
                <c:pt idx="639" formatCode="General">
                  <c:v>3441.78</c:v>
                </c:pt>
                <c:pt idx="640" formatCode="General">
                  <c:v>3443.37</c:v>
                </c:pt>
                <c:pt idx="641" formatCode="General">
                  <c:v>3444.6</c:v>
                </c:pt>
                <c:pt idx="642" formatCode="General">
                  <c:v>3447.27</c:v>
                </c:pt>
                <c:pt idx="643" formatCode="General">
                  <c:v>3448.54</c:v>
                </c:pt>
                <c:pt idx="644" formatCode="General">
                  <c:v>3450.52</c:v>
                </c:pt>
                <c:pt idx="645" formatCode="General">
                  <c:v>3451.09</c:v>
                </c:pt>
                <c:pt idx="646" formatCode="General">
                  <c:v>3453.84</c:v>
                </c:pt>
                <c:pt idx="647" formatCode="General">
                  <c:v>3453.99</c:v>
                </c:pt>
                <c:pt idx="648" formatCode="General">
                  <c:v>3455.72</c:v>
                </c:pt>
                <c:pt idx="649" formatCode="General">
                  <c:v>3457.7</c:v>
                </c:pt>
                <c:pt idx="650" formatCode="General">
                  <c:v>3459.76</c:v>
                </c:pt>
                <c:pt idx="651" formatCode="General">
                  <c:v>3462.41</c:v>
                </c:pt>
                <c:pt idx="652" formatCode="General">
                  <c:v>3464.41</c:v>
                </c:pt>
                <c:pt idx="653" formatCode="General">
                  <c:v>3466.53</c:v>
                </c:pt>
                <c:pt idx="654" formatCode="General">
                  <c:v>3470.42</c:v>
                </c:pt>
                <c:pt idx="655" formatCode="General">
                  <c:v>3471.16</c:v>
                </c:pt>
                <c:pt idx="656" formatCode="General">
                  <c:v>3475.56</c:v>
                </c:pt>
                <c:pt idx="657" formatCode="General">
                  <c:v>3477.88</c:v>
                </c:pt>
                <c:pt idx="658" formatCode="General">
                  <c:v>3478.97</c:v>
                </c:pt>
                <c:pt idx="659" formatCode="General">
                  <c:v>3482.95</c:v>
                </c:pt>
                <c:pt idx="660" formatCode="General">
                  <c:v>3483.5</c:v>
                </c:pt>
                <c:pt idx="661" formatCode="General">
                  <c:v>3486.32</c:v>
                </c:pt>
                <c:pt idx="662" formatCode="General">
                  <c:v>3488.69</c:v>
                </c:pt>
                <c:pt idx="663" formatCode="General">
                  <c:v>3491.46</c:v>
                </c:pt>
                <c:pt idx="664" formatCode="General">
                  <c:v>3493.65</c:v>
                </c:pt>
                <c:pt idx="665" formatCode="General">
                  <c:v>3494.19</c:v>
                </c:pt>
                <c:pt idx="666" formatCode="General">
                  <c:v>3496.9</c:v>
                </c:pt>
                <c:pt idx="667" formatCode="General">
                  <c:v>3498.37</c:v>
                </c:pt>
                <c:pt idx="668" formatCode="General">
                  <c:v>3499.61</c:v>
                </c:pt>
                <c:pt idx="669" formatCode="General">
                  <c:v>3503.05</c:v>
                </c:pt>
                <c:pt idx="670" formatCode="General">
                  <c:v>3504</c:v>
                </c:pt>
                <c:pt idx="671" formatCode="General">
                  <c:v>3506.89</c:v>
                </c:pt>
                <c:pt idx="672" formatCode="General">
                  <c:v>3509.2</c:v>
                </c:pt>
                <c:pt idx="673" formatCode="General">
                  <c:v>3509.7</c:v>
                </c:pt>
                <c:pt idx="674" formatCode="General">
                  <c:v>3514.02</c:v>
                </c:pt>
                <c:pt idx="675" formatCode="General">
                  <c:v>3514.27</c:v>
                </c:pt>
                <c:pt idx="676" formatCode="General">
                  <c:v>3515.06</c:v>
                </c:pt>
                <c:pt idx="677" formatCode="General">
                  <c:v>3516.97</c:v>
                </c:pt>
                <c:pt idx="678" formatCode="General">
                  <c:v>3517.74</c:v>
                </c:pt>
                <c:pt idx="679" formatCode="General">
                  <c:v>3521.54</c:v>
                </c:pt>
                <c:pt idx="680" formatCode="General">
                  <c:v>3521.87</c:v>
                </c:pt>
                <c:pt idx="681" formatCode="_(* #,##0.00_);_(* \(#,##0.00\);_(* &quot;-&quot;??_);_(@_)">
                  <c:v>3520.9</c:v>
                </c:pt>
                <c:pt idx="682" formatCode="_(* #,##0.00_);_(* \(#,##0.00\);_(* &quot;-&quot;??_);_(@_)">
                  <c:v>3521.7</c:v>
                </c:pt>
                <c:pt idx="683" formatCode="_(* #,##0.00_);_(* \(#,##0.00\);_(* &quot;-&quot;??_);_(@_)">
                  <c:v>3523.73</c:v>
                </c:pt>
                <c:pt idx="684" formatCode="_(* #,##0.00_);_(* \(#,##0.00\);_(* &quot;-&quot;??_);_(@_)">
                  <c:v>3524.75</c:v>
                </c:pt>
                <c:pt idx="685" formatCode="_(* #,##0.00_);_(* \(#,##0.00\);_(* &quot;-&quot;??_);_(@_)">
                  <c:v>3525.24</c:v>
                </c:pt>
                <c:pt idx="686" formatCode="_(* #,##0.00_);_(* \(#,##0.00\);_(* &quot;-&quot;??_);_(@_)">
                  <c:v>3526.08</c:v>
                </c:pt>
                <c:pt idx="687" formatCode="_(* #,##0.00_);_(* \(#,##0.00\);_(* &quot;-&quot;??_);_(@_)">
                  <c:v>3527.07</c:v>
                </c:pt>
                <c:pt idx="688" formatCode="_(* #,##0.00_);_(* \(#,##0.00\);_(* &quot;-&quot;??_);_(@_)">
                  <c:v>3526.42</c:v>
                </c:pt>
                <c:pt idx="689" formatCode="_(* #,##0.00_);_(* \(#,##0.00\);_(* &quot;-&quot;??_);_(@_)">
                  <c:v>3526.98</c:v>
                </c:pt>
                <c:pt idx="690" formatCode="_(* #,##0.00_);_(* \(#,##0.00\);_(* &quot;-&quot;??_);_(@_)">
                  <c:v>3527.38</c:v>
                </c:pt>
                <c:pt idx="691" formatCode="_(* #,##0.00_);_(* \(#,##0.00\);_(* &quot;-&quot;??_);_(@_)">
                  <c:v>3527.57</c:v>
                </c:pt>
                <c:pt idx="692" formatCode="_(* #,##0.00_);_(* \(#,##0.00\);_(* &quot;-&quot;??_);_(@_)">
                  <c:v>3528.05</c:v>
                </c:pt>
                <c:pt idx="693" formatCode="_(* #,##0.00_);_(* \(#,##0.00\);_(* &quot;-&quot;??_);_(@_)">
                  <c:v>3527.53</c:v>
                </c:pt>
                <c:pt idx="694" formatCode="_(* #,##0.00_);_(* \(#,##0.00\);_(* &quot;-&quot;??_);_(@_)">
                  <c:v>3527.49</c:v>
                </c:pt>
                <c:pt idx="695" formatCode="_(* #,##0.00_);_(* \(#,##0.00\);_(* &quot;-&quot;??_);_(@_)">
                  <c:v>3527.38</c:v>
                </c:pt>
                <c:pt idx="696" formatCode="_(* #,##0.00_);_(* \(#,##0.00\);_(* &quot;-&quot;??_);_(@_)">
                  <c:v>3526.34</c:v>
                </c:pt>
                <c:pt idx="697" formatCode="_(* #,##0.00_);_(* \(#,##0.00\);_(* &quot;-&quot;??_);_(@_)">
                  <c:v>3525.51</c:v>
                </c:pt>
                <c:pt idx="698" formatCode="_(* #,##0.00_);_(* \(#,##0.00\);_(* &quot;-&quot;??_);_(@_)">
                  <c:v>3524.63</c:v>
                </c:pt>
                <c:pt idx="699" formatCode="_(* #,##0.00_);_(* \(#,##0.00\);_(* &quot;-&quot;??_);_(@_)">
                  <c:v>3523.93</c:v>
                </c:pt>
                <c:pt idx="700" formatCode="_(* #,##0.00_);_(* \(#,##0.00\);_(* &quot;-&quot;??_);_(@_)">
                  <c:v>3521.99</c:v>
                </c:pt>
                <c:pt idx="701" formatCode="_(* #,##0.00_);_(* \(#,##0.00\);_(* &quot;-&quot;??_);_(@_)">
                  <c:v>3520.67</c:v>
                </c:pt>
                <c:pt idx="702" formatCode="_(* #,##0.00_);_(* \(#,##0.00\);_(* &quot;-&quot;??_);_(@_)">
                  <c:v>3518.14</c:v>
                </c:pt>
                <c:pt idx="703" formatCode="_(* #,##0.00_);_(* \(#,##0.00\);_(* &quot;-&quot;??_);_(@_)">
                  <c:v>3517.05</c:v>
                </c:pt>
                <c:pt idx="704" formatCode="_(* #,##0.00_);_(* \(#,##0.00\);_(* &quot;-&quot;??_);_(@_)">
                  <c:v>3515.02</c:v>
                </c:pt>
                <c:pt idx="705" formatCode="_(* #,##0.00_);_(* \(#,##0.00\);_(* &quot;-&quot;??_);_(@_)">
                  <c:v>3513.73</c:v>
                </c:pt>
                <c:pt idx="706" formatCode="_(* #,##0.00_);_(* \(#,##0.00\);_(* &quot;-&quot;??_);_(@_)">
                  <c:v>3511.1</c:v>
                </c:pt>
                <c:pt idx="707" formatCode="_(* #,##0.00_);_(* \(#,##0.00\);_(* &quot;-&quot;??_);_(@_)">
                  <c:v>3510.03</c:v>
                </c:pt>
                <c:pt idx="708" formatCode="_(* #,##0.00_);_(* \(#,##0.00\);_(* &quot;-&quot;??_);_(@_)">
                  <c:v>3507.04</c:v>
                </c:pt>
                <c:pt idx="709" formatCode="_(* #,##0.00_);_(* \(#,##0.00\);_(* &quot;-&quot;??_);_(@_)">
                  <c:v>3505.13</c:v>
                </c:pt>
                <c:pt idx="710" formatCode="_(* #,##0.00_);_(* \(#,##0.00\);_(* &quot;-&quot;??_);_(@_)">
                  <c:v>3501.68</c:v>
                </c:pt>
                <c:pt idx="711" formatCode="_(* #,##0.00_);_(* \(#,##0.00\);_(* &quot;-&quot;??_);_(@_)">
                  <c:v>3498.69</c:v>
                </c:pt>
                <c:pt idx="712" formatCode="_(* #,##0.00_);_(* \(#,##0.00\);_(* &quot;-&quot;??_);_(@_)">
                  <c:v>3496.04</c:v>
                </c:pt>
                <c:pt idx="713" formatCode="_(* #,##0.00_);_(* \(#,##0.00\);_(* &quot;-&quot;??_);_(@_)">
                  <c:v>3495.07</c:v>
                </c:pt>
                <c:pt idx="714" formatCode="_(* #,##0.00_);_(* \(#,##0.00\);_(* &quot;-&quot;??_);_(@_)">
                  <c:v>3493.45</c:v>
                </c:pt>
                <c:pt idx="715" formatCode="_(* #,##0.00_);_(* \(#,##0.00\);_(* &quot;-&quot;??_);_(@_)">
                  <c:v>3491.45</c:v>
                </c:pt>
                <c:pt idx="716" formatCode="_(* #,##0.00_);_(* \(#,##0.00\);_(* &quot;-&quot;??_);_(@_)">
                  <c:v>3489.61</c:v>
                </c:pt>
                <c:pt idx="717" formatCode="_(* #,##0.00_);_(* \(#,##0.00\);_(* &quot;-&quot;??_);_(@_)">
                  <c:v>3486.63</c:v>
                </c:pt>
                <c:pt idx="718" formatCode="_(* #,##0.00_);_(* \(#,##0.00\);_(* &quot;-&quot;??_);_(@_)">
                  <c:v>3483.83</c:v>
                </c:pt>
                <c:pt idx="719" formatCode="_(* #,##0.00_);_(* \(#,##0.00\);_(* &quot;-&quot;??_);_(@_)">
                  <c:v>3482.9</c:v>
                </c:pt>
                <c:pt idx="720" formatCode="_(* #,##0.00_);_(* \(#,##0.00\);_(* &quot;-&quot;??_);_(@_)">
                  <c:v>3480.2</c:v>
                </c:pt>
                <c:pt idx="721" formatCode="_(* #,##0.00_);_(* \(#,##0.00\);_(* &quot;-&quot;??_);_(@_)">
                  <c:v>3476.89</c:v>
                </c:pt>
                <c:pt idx="722" formatCode="_(* #,##0.00_);_(* \(#,##0.00\);_(* &quot;-&quot;??_);_(@_)">
                  <c:v>3475.7</c:v>
                </c:pt>
                <c:pt idx="723" formatCode="_(* #,##0.00_);_(* \(#,##0.00\);_(* &quot;-&quot;??_);_(@_)">
                  <c:v>3473.83</c:v>
                </c:pt>
                <c:pt idx="724" formatCode="_(* #,##0.00_);_(* \(#,##0.00\);_(* &quot;-&quot;??_);_(@_)">
                  <c:v>3472.91</c:v>
                </c:pt>
                <c:pt idx="725" formatCode="_(* #,##0.00_);_(* \(#,##0.00\);_(* &quot;-&quot;??_);_(@_)">
                  <c:v>3471.53</c:v>
                </c:pt>
                <c:pt idx="726" formatCode="_(* #,##0.00_);_(* \(#,##0.00\);_(* &quot;-&quot;??_);_(@_)">
                  <c:v>3471.46</c:v>
                </c:pt>
                <c:pt idx="727" formatCode="_(* #,##0.00_);_(* \(#,##0.00\);_(* &quot;-&quot;??_);_(@_)">
                  <c:v>3470.29</c:v>
                </c:pt>
                <c:pt idx="728" formatCode="_(* #,##0.00_);_(* \(#,##0.00\);_(* &quot;-&quot;??_);_(@_)">
                  <c:v>3469.64</c:v>
                </c:pt>
                <c:pt idx="729" formatCode="_(* #,##0.00_);_(* \(#,##0.00\);_(* &quot;-&quot;??_);_(@_)">
                  <c:v>3468.03</c:v>
                </c:pt>
                <c:pt idx="730" formatCode="_(* #,##0.00_);_(* \(#,##0.00\);_(* &quot;-&quot;??_);_(@_)">
                  <c:v>3465.44</c:v>
                </c:pt>
                <c:pt idx="731" formatCode="_(* #,##0.00_);_(* \(#,##0.00\);_(* &quot;-&quot;??_);_(@_)">
                  <c:v>3464.85</c:v>
                </c:pt>
                <c:pt idx="732" formatCode="_(* #,##0.00_);_(* \(#,##0.00\);_(* &quot;-&quot;??_);_(@_)">
                  <c:v>3463.85</c:v>
                </c:pt>
                <c:pt idx="733" formatCode="_(* #,##0.00_);_(* \(#,##0.00\);_(* &quot;-&quot;??_);_(@_)">
                  <c:v>3462.17</c:v>
                </c:pt>
                <c:pt idx="734" formatCode="_(* #,##0.00_);_(* \(#,##0.00\);_(* &quot;-&quot;??_);_(@_)">
                  <c:v>3461.5</c:v>
                </c:pt>
                <c:pt idx="735" formatCode="_(* #,##0.00_);_(* \(#,##0.00\);_(* &quot;-&quot;??_);_(@_)">
                  <c:v>3460.03</c:v>
                </c:pt>
                <c:pt idx="736" formatCode="_(* #,##0.00_);_(* \(#,##0.00\);_(* &quot;-&quot;??_);_(@_)">
                  <c:v>3459.33</c:v>
                </c:pt>
                <c:pt idx="737" formatCode="_(* #,##0.00_);_(* \(#,##0.00\);_(* &quot;-&quot;??_);_(@_)">
                  <c:v>3458.02</c:v>
                </c:pt>
                <c:pt idx="738" formatCode="_(* #,##0.00_);_(* \(#,##0.00\);_(* &quot;-&quot;??_);_(@_)">
                  <c:v>3456.77</c:v>
                </c:pt>
                <c:pt idx="739" formatCode="_(* #,##0.00_);_(* \(#,##0.00\);_(* &quot;-&quot;??_);_(@_)">
                  <c:v>3455.85</c:v>
                </c:pt>
                <c:pt idx="740" formatCode="_(* #,##0.00_);_(* \(#,##0.00\);_(* &quot;-&quot;??_);_(@_)">
                  <c:v>3454.09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16544"/>
        <c:axId val="515910656"/>
      </c:lineChart>
      <c:catAx>
        <c:axId val="51590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</c:spPr>
        <c:txPr>
          <a:bodyPr rot="60000" vert="horz"/>
          <a:lstStyle/>
          <a:p>
            <a:pPr>
              <a:defRPr b="0"/>
            </a:pPr>
            <a:endParaRPr lang="en-US"/>
          </a:p>
        </c:txPr>
        <c:crossAx val="515909120"/>
        <c:crosses val="autoZero"/>
        <c:auto val="0"/>
        <c:lblAlgn val="ctr"/>
        <c:lblOffset val="100"/>
        <c:tickMarkSkip val="1"/>
        <c:noMultiLvlLbl val="0"/>
      </c:catAx>
      <c:valAx>
        <c:axId val="515909120"/>
        <c:scaling>
          <c:orientation val="minMax"/>
          <c:max val="1.0000000000000002E-2"/>
          <c:min val="-1.0000000000000002E-2"/>
        </c:scaling>
        <c:delete val="0"/>
        <c:axPos val="l"/>
        <c:numFmt formatCode="0.0%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07584"/>
        <c:crosses val="autoZero"/>
        <c:crossBetween val="between"/>
      </c:valAx>
      <c:valAx>
        <c:axId val="515910656"/>
        <c:scaling>
          <c:orientation val="minMax"/>
          <c:min val="220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16544"/>
        <c:crosses val="max"/>
        <c:crossBetween val="between"/>
      </c:valAx>
      <c:catAx>
        <c:axId val="51591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91065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3071527011017174"/>
          <c:y val="0.64746032137832299"/>
          <c:w val="0.47586445012521755"/>
          <c:h val="0.18936006707868833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0888202775918638E-2"/>
          <c:y val="1.8848995337057452E-2"/>
          <c:w val="0.96911179722408136"/>
          <c:h val="0.91528609772652902"/>
        </c:manualLayout>
      </c:layout>
      <c:lineChart>
        <c:grouping val="standard"/>
        <c:varyColors val="0"/>
        <c:ser>
          <c:idx val="0"/>
          <c:order val="0"/>
          <c:tx>
            <c:strRef>
              <c:f>[122]Sheet2!$K$3</c:f>
              <c:strCache>
                <c:ptCount val="1"/>
                <c:pt idx="0">
                  <c:v>АНУ-ын доллар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[122]Sheet2!$I$118:$J$152</c:f>
              <c:multiLvlStrCache>
                <c:ptCount val="35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  <c:pt idx="29">
                    <c:v>11</c:v>
                  </c:pt>
                  <c:pt idx="30">
                    <c:v>12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[122]Sheet2!$K$118:$K$152</c:f>
              <c:numCache>
                <c:formatCode>General</c:formatCode>
                <c:ptCount val="35"/>
                <c:pt idx="0">
                  <c:v>6.2507525133947306E-2</c:v>
                </c:pt>
                <c:pt idx="1">
                  <c:v>6.7029257314328516E-2</c:v>
                </c:pt>
                <c:pt idx="2">
                  <c:v>6.7717065868263537E-2</c:v>
                </c:pt>
                <c:pt idx="3">
                  <c:v>7.0301925982581004E-2</c:v>
                </c:pt>
                <c:pt idx="4">
                  <c:v>5.5835064064831075E-2</c:v>
                </c:pt>
                <c:pt idx="5">
                  <c:v>4.9513483253659007E-2</c:v>
                </c:pt>
                <c:pt idx="6">
                  <c:v>4.2262638379420236E-2</c:v>
                </c:pt>
                <c:pt idx="7">
                  <c:v>3.5815916004317438E-2</c:v>
                </c:pt>
                <c:pt idx="8">
                  <c:v>3.133155488632533E-2</c:v>
                </c:pt>
                <c:pt idx="9">
                  <c:v>2.5945552859518939E-2</c:v>
                </c:pt>
                <c:pt idx="10">
                  <c:v>2.1908200694895186E-2</c:v>
                </c:pt>
                <c:pt idx="11">
                  <c:v>1.5424256139588088E-2</c:v>
                </c:pt>
                <c:pt idx="12">
                  <c:v>8.8459536313383325E-3</c:v>
                </c:pt>
                <c:pt idx="13">
                  <c:v>1.5537666537772665E-3</c:v>
                </c:pt>
                <c:pt idx="14">
                  <c:v>-1.2127840052718053E-3</c:v>
                </c:pt>
                <c:pt idx="15">
                  <c:v>-1.9336397264880789E-3</c:v>
                </c:pt>
                <c:pt idx="16">
                  <c:v>-1.1009856275793206E-3</c:v>
                </c:pt>
                <c:pt idx="17">
                  <c:v>-1.5791357565453357E-4</c:v>
                </c:pt>
                <c:pt idx="18">
                  <c:v>-1.929899048733752E-4</c:v>
                </c:pt>
                <c:pt idx="19">
                  <c:v>4.912073877605394E-5</c:v>
                </c:pt>
                <c:pt idx="20">
                  <c:v>5.7769182983711254E-3</c:v>
                </c:pt>
                <c:pt idx="21">
                  <c:v>3.461634284390902E-2</c:v>
                </c:pt>
                <c:pt idx="22">
                  <c:v>8.2059361195223834E-2</c:v>
                </c:pt>
                <c:pt idx="23">
                  <c:v>9.5319821005527716E-2</c:v>
                </c:pt>
                <c:pt idx="24">
                  <c:v>0.10012039861418742</c:v>
                </c:pt>
                <c:pt idx="25">
                  <c:v>0.11195386645701144</c:v>
                </c:pt>
                <c:pt idx="26">
                  <c:v>0.12275924028243757</c:v>
                </c:pt>
                <c:pt idx="27">
                  <c:v>0.16980906921241057</c:v>
                </c:pt>
                <c:pt idx="28">
                  <c:v>0.18964494445126978</c:v>
                </c:pt>
                <c:pt idx="29">
                  <c:v>0.20021690222903898</c:v>
                </c:pt>
                <c:pt idx="30">
                  <c:v>0.20891153740866297</c:v>
                </c:pt>
                <c:pt idx="31">
                  <c:v>0.22496193329731318</c:v>
                </c:pt>
                <c:pt idx="32">
                  <c:v>0.22896085814085754</c:v>
                </c:pt>
                <c:pt idx="33">
                  <c:v>0.1932127280003797</c:v>
                </c:pt>
                <c:pt idx="34">
                  <c:v>0.12705423038509922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74-4CF4-9D1E-C5A4C4C5C254}"/>
            </c:ext>
          </c:extLst>
        </c:ser>
        <c:ser>
          <c:idx val="1"/>
          <c:order val="1"/>
          <c:tx>
            <c:strRef>
              <c:f>[122]Sheet2!$L$3</c:f>
              <c:strCache>
                <c:ptCount val="1"/>
                <c:pt idx="0">
                  <c:v>Евро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[122]Sheet2!$I$118:$J$152</c:f>
              <c:multiLvlStrCache>
                <c:ptCount val="35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  <c:pt idx="29">
                    <c:v>11</c:v>
                  </c:pt>
                  <c:pt idx="30">
                    <c:v>12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[122]Sheet2!$L$118:$L$152</c:f>
              <c:numCache>
                <c:formatCode>General</c:formatCode>
                <c:ptCount val="35"/>
                <c:pt idx="0">
                  <c:v>4.7251015235974192E-2</c:v>
                </c:pt>
                <c:pt idx="1">
                  <c:v>0.13423985793371562</c:v>
                </c:pt>
                <c:pt idx="2">
                  <c:v>0.15037550646752673</c:v>
                </c:pt>
                <c:pt idx="3">
                  <c:v>0.14836479842000228</c:v>
                </c:pt>
                <c:pt idx="4">
                  <c:v>0.1046040650055895</c:v>
                </c:pt>
                <c:pt idx="5">
                  <c:v>0.14125076090519273</c:v>
                </c:pt>
                <c:pt idx="6">
                  <c:v>0.14394132278344673</c:v>
                </c:pt>
                <c:pt idx="7">
                  <c:v>0.13678049937882464</c:v>
                </c:pt>
                <c:pt idx="8">
                  <c:v>0.13778353941419952</c:v>
                </c:pt>
                <c:pt idx="9">
                  <c:v>9.4518323544625416E-2</c:v>
                </c:pt>
                <c:pt idx="10">
                  <c:v>0.13627273655738636</c:v>
                </c:pt>
                <c:pt idx="11">
                  <c:v>0.11463819326099456</c:v>
                </c:pt>
                <c:pt idx="12">
                  <c:v>6.974528221518983E-2</c:v>
                </c:pt>
                <c:pt idx="13">
                  <c:v>5.017213311627744E-3</c:v>
                </c:pt>
                <c:pt idx="14">
                  <c:v>-6.6315733628855567E-3</c:v>
                </c:pt>
                <c:pt idx="15">
                  <c:v>-1.278230959404747E-2</c:v>
                </c:pt>
                <c:pt idx="16">
                  <c:v>-1.4865579126925876E-3</c:v>
                </c:pt>
                <c:pt idx="17">
                  <c:v>-5.343211671131054E-2</c:v>
                </c:pt>
                <c:pt idx="18">
                  <c:v>-8.0847251113565166E-2</c:v>
                </c:pt>
                <c:pt idx="19">
                  <c:v>-7.6996440208253469E-2</c:v>
                </c:pt>
                <c:pt idx="20">
                  <c:v>-7.2662968982249998E-2</c:v>
                </c:pt>
                <c:pt idx="21">
                  <c:v>-1.732745083376952E-2</c:v>
                </c:pt>
                <c:pt idx="22">
                  <c:v>-5.559679205784962E-2</c:v>
                </c:pt>
                <c:pt idx="23">
                  <c:v>-3.4839292963902424E-2</c:v>
                </c:pt>
                <c:pt idx="24">
                  <c:v>-3.4470452212692071E-2</c:v>
                </c:pt>
                <c:pt idx="25">
                  <c:v>-4.3209384801036199E-2</c:v>
                </c:pt>
                <c:pt idx="26">
                  <c:v>-4.8006741119643093E-2</c:v>
                </c:pt>
                <c:pt idx="27">
                  <c:v>-2.6612427601433564E-2</c:v>
                </c:pt>
                <c:pt idx="28">
                  <c:v>1.3813990838794865E-2</c:v>
                </c:pt>
                <c:pt idx="29">
                  <c:v>9.9159096679112935E-2</c:v>
                </c:pt>
                <c:pt idx="30">
                  <c:v>0.13902979653418934</c:v>
                </c:pt>
                <c:pt idx="31">
                  <c:v>0.18910311774700594</c:v>
                </c:pt>
                <c:pt idx="32">
                  <c:v>0.16350510641615346</c:v>
                </c:pt>
                <c:pt idx="33">
                  <c:v>0.16563987678521408</c:v>
                </c:pt>
                <c:pt idx="34">
                  <c:v>0.1747549267927262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74-4CF4-9D1E-C5A4C4C5C254}"/>
            </c:ext>
          </c:extLst>
        </c:ser>
        <c:ser>
          <c:idx val="2"/>
          <c:order val="2"/>
          <c:tx>
            <c:strRef>
              <c:f>[122]Sheet2!$M$3</c:f>
              <c:strCache>
                <c:ptCount val="1"/>
                <c:pt idx="0">
                  <c:v>ОХУ-ын рубль</c:v>
                </c:pt>
              </c:strCache>
            </c:strRef>
          </c:tx>
          <c:spPr>
            <a:ln w="19050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multiLvlStrRef>
              <c:f>[122]Sheet2!$I$118:$J$152</c:f>
              <c:multiLvlStrCache>
                <c:ptCount val="35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  <c:pt idx="29">
                    <c:v>11</c:v>
                  </c:pt>
                  <c:pt idx="30">
                    <c:v>12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[122]Sheet2!$M$118:$M$152</c:f>
              <c:numCache>
                <c:formatCode>General</c:formatCode>
                <c:ptCount val="35"/>
                <c:pt idx="0">
                  <c:v>-4.8896273439354432E-2</c:v>
                </c:pt>
                <c:pt idx="1">
                  <c:v>-8.1846300261717797E-2</c:v>
                </c:pt>
                <c:pt idx="2">
                  <c:v>-3.7571535207763129E-2</c:v>
                </c:pt>
                <c:pt idx="3">
                  <c:v>-0.12166747455162374</c:v>
                </c:pt>
                <c:pt idx="4">
                  <c:v>-0.15051984877126645</c:v>
                </c:pt>
                <c:pt idx="5">
                  <c:v>-0.11709159584513695</c:v>
                </c:pt>
                <c:pt idx="6">
                  <c:v>-0.13504312301407173</c:v>
                </c:pt>
                <c:pt idx="7">
                  <c:v>-0.14285714285714279</c:v>
                </c:pt>
                <c:pt idx="8">
                  <c:v>-6.9727891156462496E-2</c:v>
                </c:pt>
                <c:pt idx="9">
                  <c:v>6.4461407972858487E-2</c:v>
                </c:pt>
                <c:pt idx="10">
                  <c:v>-7.8186082877247376E-3</c:v>
                </c:pt>
                <c:pt idx="11">
                  <c:v>-1.8920282542886024E-2</c:v>
                </c:pt>
                <c:pt idx="12">
                  <c:v>-2.1712003993012208E-2</c:v>
                </c:pt>
                <c:pt idx="13">
                  <c:v>1.0106245141228154E-2</c:v>
                </c:pt>
                <c:pt idx="14">
                  <c:v>5.4291623578077708E-3</c:v>
                </c:pt>
                <c:pt idx="15">
                  <c:v>8.2229580573951244E-2</c:v>
                </c:pt>
                <c:pt idx="16">
                  <c:v>0.1237830319888733</c:v>
                </c:pt>
                <c:pt idx="17">
                  <c:v>1.7379679144384985E-2</c:v>
                </c:pt>
                <c:pt idx="18">
                  <c:v>-1.3119916032536816E-3</c:v>
                </c:pt>
                <c:pt idx="19">
                  <c:v>-1.471375066880698E-2</c:v>
                </c:pt>
                <c:pt idx="20">
                  <c:v>-0.27500652911987455</c:v>
                </c:pt>
                <c:pt idx="21">
                  <c:v>-3.7715803452855301E-2</c:v>
                </c:pt>
                <c:pt idx="22">
                  <c:v>0.12871027055424222</c:v>
                </c:pt>
                <c:pt idx="23">
                  <c:v>0.27744921573669323</c:v>
                </c:pt>
                <c:pt idx="24">
                  <c:v>0.51352040816326516</c:v>
                </c:pt>
                <c:pt idx="25">
                  <c:v>0.32863006670087236</c:v>
                </c:pt>
                <c:pt idx="26">
                  <c:v>0.34044741578812032</c:v>
                </c:pt>
                <c:pt idx="27">
                  <c:v>0.46200917899031113</c:v>
                </c:pt>
                <c:pt idx="28">
                  <c:v>0.36361386138613883</c:v>
                </c:pt>
                <c:pt idx="29">
                  <c:v>0.46780551905387657</c:v>
                </c:pt>
                <c:pt idx="30">
                  <c:v>0.28349973725696276</c:v>
                </c:pt>
                <c:pt idx="31">
                  <c:v>0.34808579961987518</c:v>
                </c:pt>
                <c:pt idx="32">
                  <c:v>0.69128242074927959</c:v>
                </c:pt>
                <c:pt idx="33">
                  <c:v>0.25862544852332325</c:v>
                </c:pt>
                <c:pt idx="34">
                  <c:v>-5.1198510588782442E-3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574-4CF4-9D1E-C5A4C4C5C254}"/>
            </c:ext>
          </c:extLst>
        </c:ser>
        <c:ser>
          <c:idx val="3"/>
          <c:order val="3"/>
          <c:tx>
            <c:strRef>
              <c:f>[122]Sheet2!$N$3</c:f>
              <c:strCache>
                <c:ptCount val="1"/>
                <c:pt idx="0">
                  <c:v>БНХАУ-ын юань</c:v>
                </c:pt>
              </c:strCache>
            </c:strRef>
          </c:tx>
          <c:spPr>
            <a:ln w="19050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f>[122]Sheet2!$I$118:$J$152</c:f>
              <c:multiLvlStrCache>
                <c:ptCount val="35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  <c:pt idx="29">
                    <c:v>11</c:v>
                  </c:pt>
                  <c:pt idx="30">
                    <c:v>12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[122]Sheet2!$N$118:$N$152</c:f>
              <c:numCache>
                <c:formatCode>General</c:formatCode>
                <c:ptCount val="35"/>
                <c:pt idx="0">
                  <c:v>3.2271400149859186E-2</c:v>
                </c:pt>
                <c:pt idx="1">
                  <c:v>5.2751168375119395E-2</c:v>
                </c:pt>
                <c:pt idx="2">
                  <c:v>0.11213279516719687</c:v>
                </c:pt>
                <c:pt idx="3">
                  <c:v>0.12076984763432219</c:v>
                </c:pt>
                <c:pt idx="4">
                  <c:v>0.10917803937910198</c:v>
                </c:pt>
                <c:pt idx="5">
                  <c:v>0.11989855335006849</c:v>
                </c:pt>
                <c:pt idx="6">
                  <c:v>0.11172557914319947</c:v>
                </c:pt>
                <c:pt idx="7">
                  <c:v>0.11198225224998093</c:v>
                </c:pt>
                <c:pt idx="8">
                  <c:v>0.11622545915136162</c:v>
                </c:pt>
                <c:pt idx="9">
                  <c:v>0.10934068740105207</c:v>
                </c:pt>
                <c:pt idx="10">
                  <c:v>0.11318225504577883</c:v>
                </c:pt>
                <c:pt idx="11">
                  <c:v>0.14045187090858158</c:v>
                </c:pt>
                <c:pt idx="12">
                  <c:v>0.10404985983179804</c:v>
                </c:pt>
                <c:pt idx="13">
                  <c:v>8.2286863533797661E-2</c:v>
                </c:pt>
                <c:pt idx="14">
                  <c:v>6.0135557371532977E-2</c:v>
                </c:pt>
                <c:pt idx="15">
                  <c:v>5.1326082808624385E-2</c:v>
                </c:pt>
                <c:pt idx="16">
                  <c:v>4.6726777496008287E-2</c:v>
                </c:pt>
                <c:pt idx="17">
                  <c:v>3.3391875028885742E-2</c:v>
                </c:pt>
                <c:pt idx="18">
                  <c:v>2.4597116200169467E-2</c:v>
                </c:pt>
                <c:pt idx="19">
                  <c:v>1.5847106032782499E-2</c:v>
                </c:pt>
                <c:pt idx="20">
                  <c:v>3.0569865873862456E-2</c:v>
                </c:pt>
                <c:pt idx="21">
                  <c:v>6.9837031580885611E-2</c:v>
                </c:pt>
                <c:pt idx="22">
                  <c:v>6.3844773135210087E-2</c:v>
                </c:pt>
                <c:pt idx="23">
                  <c:v>4.6679918701002743E-2</c:v>
                </c:pt>
                <c:pt idx="24">
                  <c:v>6.1211997551520181E-2</c:v>
                </c:pt>
                <c:pt idx="25">
                  <c:v>6.6920479525007348E-2</c:v>
                </c:pt>
                <c:pt idx="26">
                  <c:v>4.9197424503491405E-2</c:v>
                </c:pt>
                <c:pt idx="27">
                  <c:v>4.9342105263157965E-2</c:v>
                </c:pt>
                <c:pt idx="28">
                  <c:v>4.9217102606667007E-2</c:v>
                </c:pt>
                <c:pt idx="29">
                  <c:v>6.7353921152083052E-2</c:v>
                </c:pt>
                <c:pt idx="30">
                  <c:v>0.10837658850903886</c:v>
                </c:pt>
                <c:pt idx="31">
                  <c:v>0.15394572397786099</c:v>
                </c:pt>
                <c:pt idx="32">
                  <c:v>0.11695661748513531</c:v>
                </c:pt>
                <c:pt idx="33">
                  <c:v>0.10217737424157658</c:v>
                </c:pt>
                <c:pt idx="34">
                  <c:v>7.2122674753860139E-2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74-4CF4-9D1E-C5A4C4C5C254}"/>
            </c:ext>
          </c:extLst>
        </c:ser>
        <c:ser>
          <c:idx val="4"/>
          <c:order val="4"/>
          <c:tx>
            <c:strRef>
              <c:f>[122]Sheet2!$O$3</c:f>
              <c:strCache>
                <c:ptCount val="1"/>
                <c:pt idx="0">
                  <c:v>NEER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ysClr val="window" lastClr="FFFFFF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[122]Sheet2!$I$118:$J$152</c:f>
              <c:multiLvlStrCache>
                <c:ptCount val="35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  <c:pt idx="29">
                    <c:v>11</c:v>
                  </c:pt>
                  <c:pt idx="30">
                    <c:v>12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[122]Sheet2!$O$118:$O$152</c:f>
              <c:numCache>
                <c:formatCode>General</c:formatCode>
                <c:ptCount val="35"/>
                <c:pt idx="0">
                  <c:v>-5.1797917435291052E-2</c:v>
                </c:pt>
                <c:pt idx="1">
                  <c:v>-3.133283949708443E-2</c:v>
                </c:pt>
                <c:pt idx="2">
                  <c:v>-6.4057438948452838E-2</c:v>
                </c:pt>
                <c:pt idx="3">
                  <c:v>-7.281487487019811E-2</c:v>
                </c:pt>
                <c:pt idx="4">
                  <c:v>-7.2395534492629365E-2</c:v>
                </c:pt>
                <c:pt idx="5">
                  <c:v>-6.6739006151668723E-2</c:v>
                </c:pt>
                <c:pt idx="6">
                  <c:v>-6.9200368248381161E-2</c:v>
                </c:pt>
                <c:pt idx="7">
                  <c:v>-2.724390753612449E-2</c:v>
                </c:pt>
                <c:pt idx="8">
                  <c:v>-2.9443393014300212E-2</c:v>
                </c:pt>
                <c:pt idx="9">
                  <c:v>-4.7233756136315419E-2</c:v>
                </c:pt>
                <c:pt idx="10">
                  <c:v>-9.1186929757400503E-2</c:v>
                </c:pt>
                <c:pt idx="11">
                  <c:v>-8.4698850045874075E-2</c:v>
                </c:pt>
                <c:pt idx="12">
                  <c:v>-3.4917843767335643E-2</c:v>
                </c:pt>
                <c:pt idx="13">
                  <c:v>-5.0173410404624308E-2</c:v>
                </c:pt>
                <c:pt idx="14">
                  <c:v>-3.851891676049235E-2</c:v>
                </c:pt>
                <c:pt idx="15">
                  <c:v>-3.6119553488786371E-2</c:v>
                </c:pt>
                <c:pt idx="16">
                  <c:v>-2.5460032023836288E-2</c:v>
                </c:pt>
                <c:pt idx="17">
                  <c:v>-1.1163110310038582E-2</c:v>
                </c:pt>
                <c:pt idx="18">
                  <c:v>5.1915858891737887E-3</c:v>
                </c:pt>
                <c:pt idx="19">
                  <c:v>-2.0950296847397021E-2</c:v>
                </c:pt>
                <c:pt idx="20">
                  <c:v>-3.047795544522014E-2</c:v>
                </c:pt>
                <c:pt idx="21">
                  <c:v>-1.380158379852281E-3</c:v>
                </c:pt>
                <c:pt idx="22">
                  <c:v>-2.9374484986762872E-2</c:v>
                </c:pt>
                <c:pt idx="23">
                  <c:v>-5.091510209568284E-2</c:v>
                </c:pt>
                <c:pt idx="24">
                  <c:v>-7.8002613196327397E-2</c:v>
                </c:pt>
                <c:pt idx="25">
                  <c:v>-7.3028237585199607E-2</c:v>
                </c:pt>
                <c:pt idx="26">
                  <c:v>-7.2706927620633133E-2</c:v>
                </c:pt>
                <c:pt idx="27">
                  <c:v>-6.4999464693599296E-2</c:v>
                </c:pt>
                <c:pt idx="28">
                  <c:v>-7.7171095906712117E-2</c:v>
                </c:pt>
                <c:pt idx="29">
                  <c:v>-0.10148227156675282</c:v>
                </c:pt>
                <c:pt idx="30">
                  <c:v>-0.12140315892135078</c:v>
                </c:pt>
                <c:pt idx="31">
                  <c:v>-0.14134363524807347</c:v>
                </c:pt>
                <c:pt idx="32">
                  <c:v>-0.137847524366775</c:v>
                </c:pt>
                <c:pt idx="33">
                  <c:v>-0.1592086669806877</c:v>
                </c:pt>
                <c:pt idx="34">
                  <c:v>-8.1348200709579377E-2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574-4CF4-9D1E-C5A4C4C5C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13088"/>
        <c:axId val="610110792"/>
      </c:lineChart>
      <c:catAx>
        <c:axId val="6101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0110792"/>
        <c:crosses val="autoZero"/>
        <c:auto val="1"/>
        <c:lblAlgn val="ctr"/>
        <c:lblOffset val="100"/>
        <c:noMultiLvlLbl val="0"/>
      </c:catAx>
      <c:valAx>
        <c:axId val="61011079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01130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0429134715816813E-2"/>
          <c:y val="4.0411563799534131E-2"/>
          <c:w val="0.76961026803173038"/>
          <c:h val="0.28487271441211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02555090286294E-2"/>
          <c:y val="1.9677454332258308E-2"/>
          <c:w val="0.90037224416780548"/>
          <c:h val="0.877128343886530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'3.2.3 Ханш'!$A$29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Ханш'!$CM$22:$DU$23</c15:sqref>
                  </c15:fullRef>
                </c:ext>
              </c:extLst>
              <c:f>'3.2.3 Ханш'!$CM$22:$DU$23</c:f>
              <c:multiLvlStrCache>
                <c:ptCount val="34"/>
                <c:lvl>
                  <c:pt idx="0">
                    <c:v>6</c:v>
                  </c:pt>
                  <c:pt idx="3">
                    <c:v>9</c:v>
                  </c:pt>
                  <c:pt idx="6">
                    <c:v>12</c:v>
                  </c:pt>
                  <c:pt idx="8">
                    <c:v>     </c:v>
                  </c:pt>
                  <c:pt idx="9">
                    <c:v>3</c:v>
                  </c:pt>
                  <c:pt idx="12">
                    <c:v>6</c:v>
                  </c:pt>
                  <c:pt idx="15">
                    <c:v>9</c:v>
                  </c:pt>
                  <c:pt idx="18">
                    <c:v>12</c:v>
                  </c:pt>
                  <c:pt idx="20">
                    <c:v>     </c:v>
                  </c:pt>
                  <c:pt idx="21">
                    <c:v>3</c:v>
                  </c:pt>
                  <c:pt idx="24">
                    <c:v>6</c:v>
                  </c:pt>
                  <c:pt idx="27">
                    <c:v>9</c:v>
                  </c:pt>
                  <c:pt idx="30">
                    <c:v>12</c:v>
                  </c:pt>
                  <c:pt idx="33">
                    <c:v>3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Ханш'!$CM$29:$DU$29</c15:sqref>
                  </c15:fullRef>
                </c:ext>
              </c:extLst>
              <c:f>'3.2.3 Ханш'!$CM$29:$DT$29</c:f>
              <c:numCache>
                <c:formatCode>0.0%</c:formatCode>
                <c:ptCount val="34"/>
                <c:pt idx="0">
                  <c:v>-5.1797917435291031E-2</c:v>
                </c:pt>
                <c:pt idx="1">
                  <c:v>-3.1332839497084389E-2</c:v>
                </c:pt>
                <c:pt idx="2">
                  <c:v>-6.4057438948452936E-2</c:v>
                </c:pt>
                <c:pt idx="3">
                  <c:v>-7.2814874870198165E-2</c:v>
                </c:pt>
                <c:pt idx="4">
                  <c:v>-7.2395534492629268E-2</c:v>
                </c:pt>
                <c:pt idx="5">
                  <c:v>-6.6739006151668764E-2</c:v>
                </c:pt>
                <c:pt idx="6">
                  <c:v>-6.9200368248381147E-2</c:v>
                </c:pt>
                <c:pt idx="7">
                  <c:v>-2.7243907536124396E-2</c:v>
                </c:pt>
                <c:pt idx="8">
                  <c:v>-2.9443393014300226E-2</c:v>
                </c:pt>
                <c:pt idx="9">
                  <c:v>-4.7233756136315412E-2</c:v>
                </c:pt>
                <c:pt idx="10">
                  <c:v>-9.1186929757400392E-2</c:v>
                </c:pt>
                <c:pt idx="11">
                  <c:v>-8.469885004587388E-2</c:v>
                </c:pt>
                <c:pt idx="12">
                  <c:v>-3.4917843767335546E-2</c:v>
                </c:pt>
                <c:pt idx="13">
                  <c:v>-5.0173410404625425E-2</c:v>
                </c:pt>
                <c:pt idx="14">
                  <c:v>-3.8518916760492315E-2</c:v>
                </c:pt>
                <c:pt idx="15">
                  <c:v>-3.6119553488786378E-2</c:v>
                </c:pt>
                <c:pt idx="16">
                  <c:v>-2.5460032023836246E-2</c:v>
                </c:pt>
                <c:pt idx="17">
                  <c:v>-1.1163110310038625E-2</c:v>
                </c:pt>
                <c:pt idx="18">
                  <c:v>5.1915858891738876E-3</c:v>
                </c:pt>
                <c:pt idx="19">
                  <c:v>-2.0950296847397003E-2</c:v>
                </c:pt>
                <c:pt idx="20">
                  <c:v>-3.0477955445220088E-2</c:v>
                </c:pt>
                <c:pt idx="21">
                  <c:v>-1.3801583798523065E-3</c:v>
                </c:pt>
                <c:pt idx="22">
                  <c:v>-2.9374484986762862E-2</c:v>
                </c:pt>
                <c:pt idx="23">
                  <c:v>-5.0915102095682806E-2</c:v>
                </c:pt>
                <c:pt idx="24">
                  <c:v>-7.8002613196332574E-2</c:v>
                </c:pt>
                <c:pt idx="25">
                  <c:v>-7.3028237585200301E-2</c:v>
                </c:pt>
                <c:pt idx="26">
                  <c:v>-7.2706927620631079E-2</c:v>
                </c:pt>
                <c:pt idx="27">
                  <c:v>-6.4999464693599074E-2</c:v>
                </c:pt>
                <c:pt idx="28">
                  <c:v>-7.7171095906714213E-2</c:v>
                </c:pt>
                <c:pt idx="29">
                  <c:v>-0.10148227156675275</c:v>
                </c:pt>
                <c:pt idx="30">
                  <c:v>-0.12140315892135074</c:v>
                </c:pt>
                <c:pt idx="31">
                  <c:v>-0.14134363524807353</c:v>
                </c:pt>
                <c:pt idx="32">
                  <c:v>-0.13784752436677511</c:v>
                </c:pt>
                <c:pt idx="33">
                  <c:v>-0.1592086669806877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8-4C28-8994-57FFCF161C0F}"/>
            </c:ext>
          </c:extLst>
        </c:ser>
        <c:ser>
          <c:idx val="1"/>
          <c:order val="1"/>
          <c:tx>
            <c:strRef>
              <c:f>'3.2.3 Ханш'!$A$30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Ханш'!$CM$22:$DU$23</c15:sqref>
                  </c15:fullRef>
                </c:ext>
              </c:extLst>
              <c:f>'3.2.3 Ханш'!$CM$22:$DU$23</c:f>
              <c:multiLvlStrCache>
                <c:ptCount val="34"/>
                <c:lvl>
                  <c:pt idx="0">
                    <c:v>6</c:v>
                  </c:pt>
                  <c:pt idx="3">
                    <c:v>9</c:v>
                  </c:pt>
                  <c:pt idx="6">
                    <c:v>12</c:v>
                  </c:pt>
                  <c:pt idx="8">
                    <c:v>     </c:v>
                  </c:pt>
                  <c:pt idx="9">
                    <c:v>3</c:v>
                  </c:pt>
                  <c:pt idx="12">
                    <c:v>6</c:v>
                  </c:pt>
                  <c:pt idx="15">
                    <c:v>9</c:v>
                  </c:pt>
                  <c:pt idx="18">
                    <c:v>12</c:v>
                  </c:pt>
                  <c:pt idx="20">
                    <c:v>     </c:v>
                  </c:pt>
                  <c:pt idx="21">
                    <c:v>3</c:v>
                  </c:pt>
                  <c:pt idx="24">
                    <c:v>6</c:v>
                  </c:pt>
                  <c:pt idx="27">
                    <c:v>9</c:v>
                  </c:pt>
                  <c:pt idx="30">
                    <c:v>12</c:v>
                  </c:pt>
                  <c:pt idx="33">
                    <c:v>3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Ханш'!$CM$30:$DU$30</c15:sqref>
                  </c15:fullRef>
                </c:ext>
              </c:extLst>
              <c:f>'3.2.3 Ханш'!$CM$30:$DT$30</c:f>
              <c:numCache>
                <c:formatCode>0.0%</c:formatCode>
                <c:ptCount val="34"/>
                <c:pt idx="0">
                  <c:v>-4.4026903556506625E-3</c:v>
                </c:pt>
                <c:pt idx="1">
                  <c:v>6.9726687284110689E-3</c:v>
                </c:pt>
                <c:pt idx="2">
                  <c:v>-1.0630004812667071E-2</c:v>
                </c:pt>
                <c:pt idx="3">
                  <c:v>-1.1585389980059757E-2</c:v>
                </c:pt>
                <c:pt idx="4">
                  <c:v>6.929465258606049E-3</c:v>
                </c:pt>
                <c:pt idx="5">
                  <c:v>2.9784361845467178E-2</c:v>
                </c:pt>
                <c:pt idx="6">
                  <c:v>1.1515516920042046E-3</c:v>
                </c:pt>
                <c:pt idx="7">
                  <c:v>7.0689738798528513E-3</c:v>
                </c:pt>
                <c:pt idx="8">
                  <c:v>-4.3282397387821303E-4</c:v>
                </c:pt>
                <c:pt idx="9">
                  <c:v>1.3234257842781424E-2</c:v>
                </c:pt>
                <c:pt idx="10">
                  <c:v>4.6143014875773672E-2</c:v>
                </c:pt>
                <c:pt idx="11">
                  <c:v>5.1888573770007586E-2</c:v>
                </c:pt>
                <c:pt idx="12">
                  <c:v>6.243631906877458E-2</c:v>
                </c:pt>
                <c:pt idx="13">
                  <c:v>5.2167523024509568E-2</c:v>
                </c:pt>
                <c:pt idx="14">
                  <c:v>7.7455928104150112E-2</c:v>
                </c:pt>
                <c:pt idx="15">
                  <c:v>7.6313937601448778E-2</c:v>
                </c:pt>
                <c:pt idx="16">
                  <c:v>7.5033973525625311E-2</c:v>
                </c:pt>
                <c:pt idx="17">
                  <c:v>9.197704457613759E-2</c:v>
                </c:pt>
                <c:pt idx="18">
                  <c:v>0.12963479832001204</c:v>
                </c:pt>
                <c:pt idx="19">
                  <c:v>0.12444206708532443</c:v>
                </c:pt>
                <c:pt idx="20">
                  <c:v>0.12728432122238903</c:v>
                </c:pt>
                <c:pt idx="21">
                  <c:v>9.4609524574976095E-2</c:v>
                </c:pt>
                <c:pt idx="22">
                  <c:v>7.7952027976291832E-2</c:v>
                </c:pt>
                <c:pt idx="23">
                  <c:v>7.9924403069734126E-2</c:v>
                </c:pt>
                <c:pt idx="24">
                  <c:v>7.9516761015013454E-2</c:v>
                </c:pt>
                <c:pt idx="25">
                  <c:v>8.3358032884669725E-2</c:v>
                </c:pt>
                <c:pt idx="26">
                  <c:v>7.3469477370195768E-2</c:v>
                </c:pt>
                <c:pt idx="27">
                  <c:v>7.7926109962596177E-2</c:v>
                </c:pt>
                <c:pt idx="28">
                  <c:v>7.5678313841965425E-2</c:v>
                </c:pt>
                <c:pt idx="29">
                  <c:v>5.7948083819691146E-2</c:v>
                </c:pt>
                <c:pt idx="30">
                  <c:v>5.4826837541906065E-2</c:v>
                </c:pt>
                <c:pt idx="31">
                  <c:v>6.2917208573641192E-2</c:v>
                </c:pt>
                <c:pt idx="32">
                  <c:v>4.7682099898496658E-2</c:v>
                </c:pt>
                <c:pt idx="33">
                  <c:v>8.6447637893957902E-2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8-4C28-8994-57FFCF16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0889184"/>
        <c:axId val="420885248"/>
      </c:barChart>
      <c:lineChart>
        <c:grouping val="standard"/>
        <c:varyColors val="0"/>
        <c:ser>
          <c:idx val="3"/>
          <c:order val="2"/>
          <c:tx>
            <c:strRef>
              <c:f>'3.2.3 Ханш'!$A$28</c:f>
              <c:strCache>
                <c:ptCount val="1"/>
                <c:pt idx="0">
                  <c:v>Бодит ханшийн жилийн өөрчлөлт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Lit>
              <c:ptCount val="34"/>
              <c:pt idx="0">
                <c:v>2020 6</c:v>
              </c:pt>
              <c:pt idx="3">
                <c:v>2020 9</c:v>
              </c:pt>
              <c:pt idx="6">
                <c:v>2020 12</c:v>
              </c:pt>
              <c:pt idx="7">
                <c:v>2021</c:v>
              </c:pt>
              <c:pt idx="8">
                <c:v>2021      </c:v>
              </c:pt>
              <c:pt idx="9">
                <c:v>2021 3</c:v>
              </c:pt>
              <c:pt idx="12">
                <c:v>2021 6</c:v>
              </c:pt>
              <c:pt idx="15">
                <c:v>2021 9</c:v>
              </c:pt>
              <c:pt idx="18">
                <c:v>2021 12</c:v>
              </c:pt>
              <c:pt idx="19">
                <c:v>2022</c:v>
              </c:pt>
              <c:pt idx="20">
                <c:v>2022      </c:v>
              </c:pt>
              <c:pt idx="21">
                <c:v>2022 3</c:v>
              </c:pt>
              <c:pt idx="24">
                <c:v>2022 6</c:v>
              </c:pt>
              <c:pt idx="27">
                <c:v>2022 9</c:v>
              </c:pt>
              <c:pt idx="30">
                <c:v>2022 12</c:v>
              </c:pt>
              <c:pt idx="31">
                <c:v>2023</c:v>
              </c:pt>
              <c:pt idx="33">
                <c:v>2023 3</c:v>
              </c:pt>
              <c:pt idx="34">
                <c:v>2023 4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Ханш'!$CM$28:$DT$28</c15:sqref>
                  </c15:fullRef>
                </c:ext>
              </c:extLst>
              <c:f>'3.2.3 Ханш'!$CM$28:$DT$28</c:f>
              <c:numCache>
                <c:formatCode>0.0%</c:formatCode>
                <c:ptCount val="34"/>
                <c:pt idx="0">
                  <c:v>-5.5972557599406669E-2</c:v>
                </c:pt>
                <c:pt idx="1">
                  <c:v>-2.457864427880696E-2</c:v>
                </c:pt>
                <c:pt idx="2">
                  <c:v>-7.4006512876810815E-2</c:v>
                </c:pt>
                <c:pt idx="3">
                  <c:v>-8.3556676128537455E-2</c:v>
                </c:pt>
                <c:pt idx="4">
                  <c:v>-6.5967731575168109E-2</c:v>
                </c:pt>
                <c:pt idx="5">
                  <c:v>-3.8942423014629801E-2</c:v>
                </c:pt>
                <c:pt idx="6">
                  <c:v>-6.8128504357520603E-2</c:v>
                </c:pt>
                <c:pt idx="7">
                  <c:v>-3.4219885841463293E-2</c:v>
                </c:pt>
                <c:pt idx="8">
                  <c:v>-3.8477985145828453E-2</c:v>
                </c:pt>
                <c:pt idx="9">
                  <c:v>-6.3448057125781943E-2</c:v>
                </c:pt>
                <c:pt idx="10">
                  <c:v>-3.5889462080884615E-2</c:v>
                </c:pt>
                <c:pt idx="11">
                  <c:v>-4.0953281980383172E-2</c:v>
                </c:pt>
                <c:pt idx="12">
                  <c:v>4.9770079523823174E-3</c:v>
                </c:pt>
                <c:pt idx="13">
                  <c:v>3.4184787769442337E-3</c:v>
                </c:pt>
                <c:pt idx="14">
                  <c:v>3.5118697272905619E-2</c:v>
                </c:pt>
                <c:pt idx="15">
                  <c:v>5.2043696596528077E-2</c:v>
                </c:pt>
                <c:pt idx="16">
                  <c:v>4.0814716714260291E-2</c:v>
                </c:pt>
                <c:pt idx="17">
                  <c:v>5.1664518021063754E-2</c:v>
                </c:pt>
                <c:pt idx="18">
                  <c:v>0.12262881079610022</c:v>
                </c:pt>
                <c:pt idx="19">
                  <c:v>0.11953940770999094</c:v>
                </c:pt>
                <c:pt idx="20">
                  <c:v>0.10661838664252654</c:v>
                </c:pt>
                <c:pt idx="21">
                  <c:v>0.12760442627853652</c:v>
                </c:pt>
                <c:pt idx="22">
                  <c:v>3.8621056417009969E-2</c:v>
                </c:pt>
                <c:pt idx="23">
                  <c:v>3.7746340004991552E-2</c:v>
                </c:pt>
                <c:pt idx="24">
                  <c:v>2.397794379016327E-2</c:v>
                </c:pt>
                <c:pt idx="25">
                  <c:v>8.8956184347497302E-3</c:v>
                </c:pt>
                <c:pt idx="26">
                  <c:v>4.4541319181197192E-3</c:v>
                </c:pt>
                <c:pt idx="27">
                  <c:v>1.5179135006728739E-3</c:v>
                </c:pt>
                <c:pt idx="28">
                  <c:v>6.9103938640808771E-3</c:v>
                </c:pt>
                <c:pt idx="29">
                  <c:v>-1.7023433026564172E-2</c:v>
                </c:pt>
                <c:pt idx="30">
                  <c:v>-5.6434497353555879E-2</c:v>
                </c:pt>
                <c:pt idx="31">
                  <c:v>-7.8426426674432337E-2</c:v>
                </c:pt>
                <c:pt idx="32">
                  <c:v>-9.0165424468278493E-2</c:v>
                </c:pt>
                <c:pt idx="33">
                  <c:v>-7.2761029086729795E-2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78-4C28-8994-57FFCF16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889184"/>
        <c:axId val="420885248"/>
      </c:lineChart>
      <c:catAx>
        <c:axId val="4208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20885248"/>
        <c:crosses val="autoZero"/>
        <c:auto val="1"/>
        <c:lblAlgn val="ctr"/>
        <c:lblOffset val="100"/>
        <c:noMultiLvlLbl val="0"/>
      </c:catAx>
      <c:valAx>
        <c:axId val="4208852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208891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6483000288354457E-2"/>
          <c:y val="0.70056239666764863"/>
          <c:w val="0.47148464134290907"/>
          <c:h val="0.186121663995540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8552053031237E-2"/>
          <c:y val="2.22404384025029E-2"/>
          <c:w val="0.90212339094568172"/>
          <c:h val="0.88521577603289503"/>
        </c:manualLayout>
      </c:layout>
      <c:areaChart>
        <c:grouping val="standard"/>
        <c:varyColors val="0"/>
        <c:ser>
          <c:idx val="0"/>
          <c:order val="0"/>
          <c:tx>
            <c:strRef>
              <c:f>'3.2.3 Ханш'!$A$34</c:f>
              <c:strCache>
                <c:ptCount val="1"/>
                <c:pt idx="0">
                  <c:v>Төгрөгийн харьцангуй өгөөж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cat>
            <c:multiLvlStrRef>
              <c:f>'3.2.3 Ханш'!$CM$32:$DU$33</c:f>
              <c:multiLvlStrCache>
                <c:ptCount val="35"/>
                <c:lvl>
                  <c:pt idx="0">
                    <c:v>6</c:v>
                  </c:pt>
                  <c:pt idx="3">
                    <c:v>9</c:v>
                  </c:pt>
                  <c:pt idx="6">
                    <c:v>12</c:v>
                  </c:pt>
                  <c:pt idx="7">
                    <c:v>1</c:v>
                  </c:pt>
                  <c:pt idx="9">
                    <c:v>3</c:v>
                  </c:pt>
                  <c:pt idx="12">
                    <c:v>6</c:v>
                  </c:pt>
                  <c:pt idx="15">
                    <c:v>9</c:v>
                  </c:pt>
                  <c:pt idx="18">
                    <c:v>12</c:v>
                  </c:pt>
                  <c:pt idx="20">
                    <c:v>     </c:v>
                  </c:pt>
                  <c:pt idx="21">
                    <c:v>3</c:v>
                  </c:pt>
                  <c:pt idx="24">
                    <c:v>6</c:v>
                  </c:pt>
                  <c:pt idx="27">
                    <c:v>9</c:v>
                  </c:pt>
                  <c:pt idx="30">
                    <c:v>12</c:v>
                  </c:pt>
                  <c:pt idx="33">
                    <c:v>3</c:v>
                  </c:pt>
                  <c:pt idx="34">
                    <c:v>4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  <c:pt idx="19">
                    <c:v>2022</c:v>
                  </c:pt>
                  <c:pt idx="31">
                    <c:v>2023</c:v>
                  </c:pt>
                </c:lvl>
              </c:multiLvlStrCache>
            </c:multiLvlStrRef>
          </c:cat>
          <c:val>
            <c:numRef>
              <c:f>'3.2.3 Ханш'!$CM$34:$DU$34</c:f>
              <c:numCache>
                <c:formatCode>0.0%</c:formatCode>
                <c:ptCount val="35"/>
                <c:pt idx="0">
                  <c:v>-1.2564575936795796E-3</c:v>
                </c:pt>
                <c:pt idx="1">
                  <c:v>-1.5980634887444339E-3</c:v>
                </c:pt>
                <c:pt idx="2">
                  <c:v>1.1110001757492383E-3</c:v>
                </c:pt>
                <c:pt idx="3">
                  <c:v>4.0486146735881226E-3</c:v>
                </c:pt>
                <c:pt idx="4">
                  <c:v>5.8830411292951192E-3</c:v>
                </c:pt>
                <c:pt idx="5">
                  <c:v>6.9938295102851822E-3</c:v>
                </c:pt>
                <c:pt idx="6">
                  <c:v>5.5506250290701855E-3</c:v>
                </c:pt>
                <c:pt idx="7">
                  <c:v>5.0719148637505037E-3</c:v>
                </c:pt>
                <c:pt idx="8">
                  <c:v>4.6723848649310902E-3</c:v>
                </c:pt>
                <c:pt idx="9">
                  <c:v>4.2034723921982493E-3</c:v>
                </c:pt>
                <c:pt idx="10">
                  <c:v>4.3727124922731371E-3</c:v>
                </c:pt>
                <c:pt idx="11">
                  <c:v>4.4751916709746993E-3</c:v>
                </c:pt>
                <c:pt idx="12">
                  <c:v>4.2684508940166559E-3</c:v>
                </c:pt>
                <c:pt idx="13">
                  <c:v>4.3966697634255014E-3</c:v>
                </c:pt>
                <c:pt idx="14">
                  <c:v>4.2250779329627173E-3</c:v>
                </c:pt>
                <c:pt idx="15">
                  <c:v>4.1251575820880904E-3</c:v>
                </c:pt>
                <c:pt idx="16">
                  <c:v>4.1112780267010211E-3</c:v>
                </c:pt>
                <c:pt idx="17">
                  <c:v>4.2159004783376393E-3</c:v>
                </c:pt>
                <c:pt idx="18">
                  <c:v>4.1681696862568094E-3</c:v>
                </c:pt>
                <c:pt idx="19">
                  <c:v>4.0802729338247704E-3</c:v>
                </c:pt>
                <c:pt idx="20">
                  <c:v>1.5171960914584718E-3</c:v>
                </c:pt>
                <c:pt idx="21">
                  <c:v>-1.1370770635557741E-2</c:v>
                </c:pt>
                <c:pt idx="22">
                  <c:v>-4.39890809124436E-2</c:v>
                </c:pt>
                <c:pt idx="23">
                  <c:v>-1.8320752978981402E-2</c:v>
                </c:pt>
                <c:pt idx="24">
                  <c:v>-2.0409345870209039E-4</c:v>
                </c:pt>
                <c:pt idx="25">
                  <c:v>-4.7052460293416209E-3</c:v>
                </c:pt>
                <c:pt idx="26">
                  <c:v>-5.7330472993792026E-3</c:v>
                </c:pt>
                <c:pt idx="27">
                  <c:v>-1.7727895864727079E-2</c:v>
                </c:pt>
                <c:pt idx="28">
                  <c:v>-2.9567124210922856E-2</c:v>
                </c:pt>
                <c:pt idx="29">
                  <c:v>-5.5412895390742701E-3</c:v>
                </c:pt>
                <c:pt idx="30">
                  <c:v>-1.8534125377869268E-3</c:v>
                </c:pt>
                <c:pt idx="31">
                  <c:v>-4.1806852175344973E-3</c:v>
                </c:pt>
                <c:pt idx="32">
                  <c:v>-5.410513707354906E-3</c:v>
                </c:pt>
                <c:pt idx="33">
                  <c:v>0.03</c:v>
                </c:pt>
                <c:pt idx="3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700128"/>
        <c:axId val="783700456"/>
      </c:areaChart>
      <c:lineChart>
        <c:grouping val="standard"/>
        <c:varyColors val="0"/>
        <c:ser>
          <c:idx val="1"/>
          <c:order val="1"/>
          <c:tx>
            <c:strRef>
              <c:f>'3.2.3 Ханш'!$A$35</c:f>
              <c:strCache>
                <c:ptCount val="1"/>
                <c:pt idx="0">
                  <c:v>Төгрөгийн ам.доллартай харьцах ханшийн сарын өөрчлөлт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Ханш'!$CH$32:$DO$33</c:f>
              <c:multiLvlStrCache>
                <c:ptCount val="33"/>
                <c:lvl>
                  <c:pt idx="1">
                    <c:v>     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2">
                    <c:v>1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5">
                    <c:v>     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</c:lvl>
                <c:lvl>
                  <c:pt idx="0">
                    <c:v>2020</c:v>
                  </c:pt>
                  <c:pt idx="5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'3.2.3 Ханш'!$CM$35:$DU$35</c:f>
              <c:numCache>
                <c:formatCode>0.0%</c:formatCode>
                <c:ptCount val="35"/>
                <c:pt idx="0">
                  <c:v>6.7961975790862541E-3</c:v>
                </c:pt>
                <c:pt idx="1">
                  <c:v>7.1541369605880338E-3</c:v>
                </c:pt>
                <c:pt idx="2">
                  <c:v>4.4776679812980544E-3</c:v>
                </c:pt>
                <c:pt idx="3">
                  <c:v>1.7759932048954851E-3</c:v>
                </c:pt>
                <c:pt idx="4">
                  <c:v>-1.9970779596178545E-4</c:v>
                </c:pt>
                <c:pt idx="5">
                  <c:v>-1.2475469582281561E-3</c:v>
                </c:pt>
                <c:pt idx="6">
                  <c:v>-1.7192741154502754E-4</c:v>
                </c:pt>
                <c:pt idx="7">
                  <c:v>9.4751802916164248E-5</c:v>
                </c:pt>
                <c:pt idx="8">
                  <c:v>-3.1580941954274522E-5</c:v>
                </c:pt>
                <c:pt idx="9">
                  <c:v>-3.1581939341691624E-5</c:v>
                </c:pt>
                <c:pt idx="10">
                  <c:v>8.72518506325548E-5</c:v>
                </c:pt>
                <c:pt idx="11">
                  <c:v>-1.1128026533725688E-4</c:v>
                </c:pt>
                <c:pt idx="12">
                  <c:v>-1.6009849944538245E-5</c:v>
                </c:pt>
                <c:pt idx="13">
                  <c:v>-1.9351792785613498E-4</c:v>
                </c:pt>
                <c:pt idx="14">
                  <c:v>-2.3417960749583246E-5</c:v>
                </c:pt>
                <c:pt idx="15">
                  <c:v>1.2125859400384798E-5</c:v>
                </c:pt>
                <c:pt idx="16">
                  <c:v>8.8967476068546605E-6</c:v>
                </c:pt>
                <c:pt idx="17">
                  <c:v>-7.2373752097121266E-6</c:v>
                </c:pt>
                <c:pt idx="18">
                  <c:v>6.1585752722237428E-6</c:v>
                </c:pt>
                <c:pt idx="19">
                  <c:v>1.3763639591331866E-4</c:v>
                </c:pt>
                <c:pt idx="20">
                  <c:v>2.7415201188514971E-3</c:v>
                </c:pt>
                <c:pt idx="21">
                  <c:v>1.5631478802747126E-2</c:v>
                </c:pt>
                <c:pt idx="22">
                  <c:v>4.8248863648111782E-2</c:v>
                </c:pt>
                <c:pt idx="23">
                  <c:v>2.2479366555649135E-2</c:v>
                </c:pt>
                <c:pt idx="24">
                  <c:v>4.5113753330116423E-3</c:v>
                </c:pt>
                <c:pt idx="25">
                  <c:v>9.2118108346004139E-3</c:v>
                </c:pt>
                <c:pt idx="26">
                  <c:v>1.0367804936838355E-2</c:v>
                </c:pt>
                <c:pt idx="27">
                  <c:v>2.2407379293734521E-2</c:v>
                </c:pt>
                <c:pt idx="28">
                  <c:v>3.4629563721222209E-2</c:v>
                </c:pt>
                <c:pt idx="29">
                  <c:v>1.0841369826196257E-2</c:v>
                </c:pt>
                <c:pt idx="30">
                  <c:v>7.2979629700301984E-3</c:v>
                </c:pt>
                <c:pt idx="31">
                  <c:v>1.046836612469363E-2</c:v>
                </c:pt>
                <c:pt idx="32">
                  <c:v>1.1781976931104339E-2</c:v>
                </c:pt>
                <c:pt idx="33">
                  <c:v>4.8219735593504343E-3</c:v>
                </c:pt>
                <c:pt idx="34">
                  <c:v>-8.1029065633476671E-3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00128"/>
        <c:axId val="783700456"/>
      </c:lineChart>
      <c:catAx>
        <c:axId val="7837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456"/>
        <c:crosses val="autoZero"/>
        <c:auto val="1"/>
        <c:lblAlgn val="ctr"/>
        <c:lblOffset val="100"/>
        <c:noMultiLvlLbl val="0"/>
      </c:catAx>
      <c:valAx>
        <c:axId val="783700456"/>
        <c:scaling>
          <c:orientation val="minMax"/>
          <c:max val="5.000000000000001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128"/>
        <c:crosses val="autoZero"/>
        <c:crossBetween val="between"/>
        <c:majorUnit val="2.0000000000000004E-2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5295203484179864E-2"/>
          <c:y val="2.0675107919202407E-2"/>
          <c:w val="0.49962804649418835"/>
          <c:h val="0.232540547816138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57858152346338E-2"/>
          <c:y val="3.1721894411161487E-2"/>
          <c:w val="0.86646488778521735"/>
          <c:h val="0.699951449765552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'3.2.4 Хөрөнгийн зах'!$D$2</c:f>
              <c:strCache>
                <c:ptCount val="1"/>
                <c:pt idx="0">
                  <c:v>Үнэ, түрээсийн өсөлтийн зөрүү 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зах'!$D$25:$D$39</c15:sqref>
                  </c15:fullRef>
                </c:ext>
              </c:extLst>
              <c:f>'3.2.4 Хөрөнгийн зах'!$D$27:$D$39</c:f>
              <c:numCache>
                <c:formatCode>0.0%</c:formatCode>
                <c:ptCount val="13"/>
                <c:pt idx="0">
                  <c:v>3.4402186478776686E-2</c:v>
                </c:pt>
                <c:pt idx="1">
                  <c:v>0.20639755582781372</c:v>
                </c:pt>
                <c:pt idx="2">
                  <c:v>0.204579280440642</c:v>
                </c:pt>
                <c:pt idx="3">
                  <c:v>5.2628787945464328E-2</c:v>
                </c:pt>
                <c:pt idx="4">
                  <c:v>-3.8702362108851807E-2</c:v>
                </c:pt>
                <c:pt idx="5">
                  <c:v>-0.20386067470466473</c:v>
                </c:pt>
                <c:pt idx="6">
                  <c:v>-6.6330827594898389E-2</c:v>
                </c:pt>
                <c:pt idx="7">
                  <c:v>8.8242906864044013E-2</c:v>
                </c:pt>
                <c:pt idx="8">
                  <c:v>1.1559823025510507E-2</c:v>
                </c:pt>
                <c:pt idx="9">
                  <c:v>3.1398918248724872E-2</c:v>
                </c:pt>
                <c:pt idx="10">
                  <c:v>1.531754503742333E-2</c:v>
                </c:pt>
                <c:pt idx="11">
                  <c:v>-2.4295836372789315E-2</c:v>
                </c:pt>
                <c:pt idx="12">
                  <c:v>6.7177581810621279E-3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5-43C5-A6FD-8D474AB0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3367592"/>
        <c:axId val="393367984"/>
        <c:extLst/>
      </c:barChart>
      <c:lineChart>
        <c:grouping val="standard"/>
        <c:varyColors val="0"/>
        <c:ser>
          <c:idx val="4"/>
          <c:order val="1"/>
          <c:tx>
            <c:strRef>
              <c:f>'3.2.4 Хөрөнгийн зах'!$F$2</c:f>
              <c:strCache>
                <c:ptCount val="1"/>
                <c:pt idx="0">
                  <c:v>Түрээсийн өсөлт, жилээр (Тэнхлэг зууч)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290827585113189E-2"/>
                  <c:y val="9.7820301794886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F-446C-8232-F0E5ED7F2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зах'!$F$25:$F$39</c15:sqref>
                  </c15:fullRef>
                </c:ext>
              </c:extLst>
              <c:f>'3.2.4 Хөрөнгийн зах'!$F$27:$F$39</c:f>
              <c:numCache>
                <c:formatCode>0.0%</c:formatCode>
                <c:ptCount val="13"/>
                <c:pt idx="0">
                  <c:v>4.6575342465753566E-2</c:v>
                </c:pt>
                <c:pt idx="1">
                  <c:v>-7.3327961321514756E-2</c:v>
                </c:pt>
                <c:pt idx="2">
                  <c:v>-0.10613207547169801</c:v>
                </c:pt>
                <c:pt idx="3">
                  <c:v>1.2165450121654375E-2</c:v>
                </c:pt>
                <c:pt idx="4">
                  <c:v>6.8062827225130906E-2</c:v>
                </c:pt>
                <c:pt idx="5">
                  <c:v>0.22318840579710164</c:v>
                </c:pt>
                <c:pt idx="6">
                  <c:v>0.16358839050131913</c:v>
                </c:pt>
                <c:pt idx="7">
                  <c:v>6.0096153846153744E-2</c:v>
                </c:pt>
                <c:pt idx="8">
                  <c:v>6.6666666666666652E-2</c:v>
                </c:pt>
                <c:pt idx="9">
                  <c:v>1.42180094786728E-2</c:v>
                </c:pt>
                <c:pt idx="10">
                  <c:v>-3.6961451247165544E-2</c:v>
                </c:pt>
                <c:pt idx="11">
                  <c:v>-3.1065759637188162E-2</c:v>
                </c:pt>
                <c:pt idx="12">
                  <c:v>-1.0340073529412019E-2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B5-43C5-A6FD-8D474AB096D5}"/>
            </c:ext>
          </c:extLst>
        </c:ser>
        <c:ser>
          <c:idx val="2"/>
          <c:order val="2"/>
          <c:tx>
            <c:strRef>
              <c:f>'3.2.4 Хөрөнгийн зах'!$H$2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28575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CD98-4332-9760-18904400A3D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991-443F-9DFF-E1F98D639B04}"/>
              </c:ext>
            </c:extLst>
          </c:dPt>
          <c:dLbls>
            <c:dLbl>
              <c:idx val="12"/>
              <c:layout>
                <c:manualLayout>
                  <c:x val="-3.2342600981784417E-2"/>
                  <c:y val="-4.4019135807699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46C-8232-F0E5ED7F2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зах'!$H$25:$H$39</c15:sqref>
                  </c15:fullRef>
                </c:ext>
              </c:extLst>
              <c:f>'3.2.4 Хөрөнгийн зах'!$H$27:$H$39</c:f>
              <c:numCache>
                <c:formatCode>0.0%</c:formatCode>
                <c:ptCount val="13"/>
                <c:pt idx="0">
                  <c:v>8.0977528944530253E-2</c:v>
                </c:pt>
                <c:pt idx="1">
                  <c:v>0.13306959450629896</c:v>
                </c:pt>
                <c:pt idx="2">
                  <c:v>9.8447204968943991E-2</c:v>
                </c:pt>
                <c:pt idx="3">
                  <c:v>6.4794238067118703E-2</c:v>
                </c:pt>
                <c:pt idx="4">
                  <c:v>2.93604651162791E-2</c:v>
                </c:pt>
                <c:pt idx="5">
                  <c:v>1.9327731092436906E-2</c:v>
                </c:pt>
                <c:pt idx="6">
                  <c:v>9.7257562906418071E-2</c:v>
                </c:pt>
                <c:pt idx="7">
                  <c:v>0.14833906071019465</c:v>
                </c:pt>
                <c:pt idx="8">
                  <c:v>7.8E-2</c:v>
                </c:pt>
                <c:pt idx="9">
                  <c:v>4.5616927727397671E-2</c:v>
                </c:pt>
                <c:pt idx="10">
                  <c:v>-2.1643906209742214E-2</c:v>
                </c:pt>
                <c:pt idx="11">
                  <c:v>-5.5361596009977476E-2</c:v>
                </c:pt>
                <c:pt idx="12">
                  <c:v>-3.6223153483498916E-3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7B5-43C5-A6FD-8D474AB0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6493034524"/>
          <c:y val="0.85017536529856075"/>
          <c:w val="0.63508430676934613"/>
          <c:h val="0.13514575968579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62253756741944E-2"/>
          <c:y val="2.6840124535102712E-2"/>
          <c:w val="0.91922899163179195"/>
          <c:h val="0.73656470622604409"/>
        </c:manualLayout>
      </c:layout>
      <c:lineChart>
        <c:grouping val="standard"/>
        <c:varyColors val="0"/>
        <c:ser>
          <c:idx val="4"/>
          <c:order val="0"/>
          <c:tx>
            <c:strRef>
              <c:f>'3.2.4 Хөрөнгийн зах'!$J$2</c:f>
              <c:strCache>
                <c:ptCount val="1"/>
                <c:pt idx="0">
                  <c:v>Түрээсийн өсөлт, улирлаар (Тэнхлэг зууч)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0F6-4F1B-BF65-B541503CDD8C}"/>
              </c:ext>
            </c:extLst>
          </c:dPt>
          <c:dLbls>
            <c:dLbl>
              <c:idx val="12"/>
              <c:layout>
                <c:manualLayout>
                  <c:x val="-3.0871003307607604E-2"/>
                  <c:y val="-2.93040293040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F-490F-A3EA-1E25FE553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зах'!$J$25:$J$39</c15:sqref>
                  </c15:fullRef>
                </c:ext>
              </c:extLst>
              <c:f>'3.2.4 Хөрөнгийн зах'!$J$27:$J$39</c:f>
              <c:numCache>
                <c:formatCode>0.0%</c:formatCode>
                <c:ptCount val="13"/>
                <c:pt idx="0">
                  <c:v>-7.0559610705596132E-2</c:v>
                </c:pt>
                <c:pt idx="1">
                  <c:v>-9.6858638743455461E-2</c:v>
                </c:pt>
                <c:pt idx="2">
                  <c:v>9.8550724637681109E-2</c:v>
                </c:pt>
                <c:pt idx="3">
                  <c:v>9.7625329815303363E-2</c:v>
                </c:pt>
                <c:pt idx="4">
                  <c:v>-1.9230769230769162E-2</c:v>
                </c:pt>
                <c:pt idx="5">
                  <c:v>3.4313725490196179E-2</c:v>
                </c:pt>
                <c:pt idx="6">
                  <c:v>4.5023696682464198E-2</c:v>
                </c:pt>
                <c:pt idx="7">
                  <c:v>0</c:v>
                </c:pt>
                <c:pt idx="8">
                  <c:v>-1.3151927437641597E-2</c:v>
                </c:pt>
                <c:pt idx="9">
                  <c:v>-1.6544117647058876E-2</c:v>
                </c:pt>
                <c:pt idx="10">
                  <c:v>-7.7102803738318126E-3</c:v>
                </c:pt>
                <c:pt idx="11">
                  <c:v>6.1219684483164727E-3</c:v>
                </c:pt>
                <c:pt idx="12">
                  <c:v>7.9569389187921225E-3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0F6-4F1B-BF65-B541503CDD8C}"/>
            </c:ext>
          </c:extLst>
        </c:ser>
        <c:ser>
          <c:idx val="2"/>
          <c:order val="1"/>
          <c:tx>
            <c:strRef>
              <c:f>'3.2.4 Хөрөнгийн зах'!$L$2</c:f>
              <c:strCache>
                <c:ptCount val="1"/>
                <c:pt idx="0">
                  <c:v>Үнийн өсөлт, улирлаар (Тэнхлэг зууч)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0F6-4F1B-BF65-B541503CDD8C}"/>
              </c:ext>
            </c:extLst>
          </c:dPt>
          <c:dLbls>
            <c:dLbl>
              <c:idx val="12"/>
              <c:layout>
                <c:manualLayout>
                  <c:x val="-1.7640573318632963E-2"/>
                  <c:y val="2.930402930402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F-490F-A3EA-1E25FE553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зах'!$L$25:$L$39</c15:sqref>
                  </c15:fullRef>
                </c:ext>
              </c:extLst>
              <c:f>'3.2.4 Хөрөнгийн зах'!$L$27:$L$39</c:f>
              <c:numCache>
                <c:formatCode>0.0%</c:formatCode>
                <c:ptCount val="13"/>
                <c:pt idx="0">
                  <c:v>4.8938195575855881E-2</c:v>
                </c:pt>
                <c:pt idx="1">
                  <c:v>3.7790697674418672E-2</c:v>
                </c:pt>
                <c:pt idx="2">
                  <c:v>-9.2436974789916748E-3</c:v>
                </c:pt>
                <c:pt idx="3">
                  <c:v>-1.2722646310432517E-2</c:v>
                </c:pt>
                <c:pt idx="4">
                  <c:v>1.4032073310423998E-2</c:v>
                </c:pt>
                <c:pt idx="5">
                  <c:v>2.7675797797232393E-2</c:v>
                </c:pt>
                <c:pt idx="6">
                  <c:v>6.6501786205004132E-2</c:v>
                </c:pt>
                <c:pt idx="7">
                  <c:v>3.3238855964957459E-2</c:v>
                </c:pt>
                <c:pt idx="8">
                  <c:v>-4.788029925187276E-2</c:v>
                </c:pt>
                <c:pt idx="9">
                  <c:v>-3.4049240440020556E-3</c:v>
                </c:pt>
                <c:pt idx="10">
                  <c:v>-2.102496714848856E-3</c:v>
                </c:pt>
                <c:pt idx="11">
                  <c:v>-2.3702923360549022E-3</c:v>
                </c:pt>
                <c:pt idx="12">
                  <c:v>4.2687434002111058E-3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0F6-4F1B-BF65-B541503C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  <c:max val="0.15000000000000002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6493034524"/>
          <c:y val="0.88434779650553685"/>
          <c:w val="0.63508430676934613"/>
          <c:h val="0.100973451820679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06564568719635E-2"/>
          <c:y val="2.8922268043383301E-2"/>
          <c:w val="0.90503275331528876"/>
          <c:h val="0.8484668458819361"/>
        </c:manualLayout>
      </c:layout>
      <c:lineChart>
        <c:grouping val="standard"/>
        <c:varyColors val="0"/>
        <c:ser>
          <c:idx val="2"/>
          <c:order val="2"/>
          <c:tx>
            <c:strRef>
              <c:f>'3.2.4 Хөрөнгийн зах'!$Q$2</c:f>
              <c:strCache>
                <c:ptCount val="1"/>
                <c:pt idx="0">
                  <c:v>Үнэ (ТЗ)/орлогын харьцаа</c:v>
                </c:pt>
              </c:strCache>
            </c:strRef>
          </c:tx>
          <c:spPr>
            <a:ln w="28575">
              <a:solidFill>
                <a:srgbClr val="286A6C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286A6C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зах'!$Q$25:$Q$39</c15:sqref>
                  </c15:fullRef>
                </c:ext>
              </c:extLst>
              <c:f>'3.2.4 Хөрөнгийн зах'!$Q$27:$Q$39</c:f>
              <c:numCache>
                <c:formatCode>0.00</c:formatCode>
                <c:ptCount val="13"/>
                <c:pt idx="0">
                  <c:v>0.84718540123334862</c:v>
                </c:pt>
                <c:pt idx="1">
                  <c:v>0.89333952121579929</c:v>
                </c:pt>
                <c:pt idx="2">
                  <c:v>0.86876434442347517</c:v>
                </c:pt>
                <c:pt idx="3">
                  <c:v>0.91074793463587789</c:v>
                </c:pt>
                <c:pt idx="4">
                  <c:v>0.90730801398527394</c:v>
                </c:pt>
                <c:pt idx="5">
                  <c:v>0.87633439144518877</c:v>
                </c:pt>
                <c:pt idx="6">
                  <c:v>0.88119021512116147</c:v>
                </c:pt>
                <c:pt idx="7">
                  <c:v>0.9068711125980552</c:v>
                </c:pt>
                <c:pt idx="8">
                  <c:v>0.79435970709281456</c:v>
                </c:pt>
                <c:pt idx="9">
                  <c:v>0.79090472855779426</c:v>
                </c:pt>
                <c:pt idx="10">
                  <c:v>0.77742372836068052</c:v>
                </c:pt>
                <c:pt idx="11">
                  <c:v>0.76202132425564451</c:v>
                </c:pt>
                <c:pt idx="12">
                  <c:v>0.74907610087827159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F6-461D-AA4A-9E94703644CA}"/>
            </c:ext>
          </c:extLst>
        </c:ser>
        <c:ser>
          <c:idx val="3"/>
          <c:order val="3"/>
          <c:tx>
            <c:strRef>
              <c:f>'3.2.4 Хөрөнгийн зах'!$P$2</c:f>
              <c:strCache>
                <c:ptCount val="1"/>
                <c:pt idx="0">
                  <c:v>Үнэ (ТЗ)/түрээсийн харьцаа</c:v>
                </c:pt>
              </c:strCache>
            </c:strRef>
          </c:tx>
          <c:spPr>
            <a:ln w="28575">
              <a:solidFill>
                <a:srgbClr val="AF945E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B99E66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зах'!$P$25:$P$39</c15:sqref>
                  </c15:fullRef>
                </c:ext>
              </c:extLst>
              <c:f>'3.2.4 Хөрөнгийн зах'!$P$27:$P$39</c:f>
              <c:numCache>
                <c:formatCode>0.00</c:formatCode>
                <c:ptCount val="13"/>
                <c:pt idx="0">
                  <c:v>0.95053773030542021</c:v>
                </c:pt>
                <c:pt idx="1">
                  <c:v>1.0922533909055556</c:v>
                </c:pt>
                <c:pt idx="2">
                  <c:v>0.98507688968712293</c:v>
                </c:pt>
                <c:pt idx="3">
                  <c:v>0.88604378781482929</c:v>
                </c:pt>
                <c:pt idx="4">
                  <c:v>0.91609401173505922</c:v>
                </c:pt>
                <c:pt idx="5">
                  <c:v>0.9102147841274274</c:v>
                </c:pt>
                <c:pt idx="6">
                  <c:v>0.92892218251493808</c:v>
                </c:pt>
                <c:pt idx="7">
                  <c:v>0.95979849314220611</c:v>
                </c:pt>
                <c:pt idx="8">
                  <c:v>0.92602202859479721</c:v>
                </c:pt>
                <c:pt idx="9">
                  <c:v>0.93839389288757258</c:v>
                </c:pt>
                <c:pt idx="10">
                  <c:v>0.94369709197765994</c:v>
                </c:pt>
                <c:pt idx="11">
                  <c:v>0.93573173384231667</c:v>
                </c:pt>
                <c:pt idx="12">
                  <c:v>0.93230781615883607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3F6-461D-AA4A-9E94703644CA}"/>
            </c:ext>
          </c:extLst>
        </c:ser>
        <c:ser>
          <c:idx val="5"/>
          <c:order val="4"/>
          <c:tx>
            <c:strRef>
              <c:f>'3.2.4 Хөрөнгийн зах'!$S$2</c:f>
              <c:strCache>
                <c:ptCount val="1"/>
                <c:pt idx="0">
                  <c:v>4 улирлын дундаж</c:v>
                </c:pt>
              </c:strCache>
            </c:strRef>
          </c:tx>
          <c:spPr>
            <a:ln>
              <a:solidFill>
                <a:srgbClr val="286A6C"/>
              </a:solidFill>
              <a:prstDash val="sysDot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зах'!$S$25:$S$39</c15:sqref>
                  </c15:fullRef>
                </c:ext>
              </c:extLst>
              <c:f>'3.2.4 Хөрөнгийн зах'!$S$27:$S$39</c:f>
              <c:numCache>
                <c:formatCode>0.00</c:formatCode>
                <c:ptCount val="13"/>
                <c:pt idx="0">
                  <c:v>0.86416183476990049</c:v>
                </c:pt>
                <c:pt idx="1">
                  <c:v>0.87178207386912421</c:v>
                </c:pt>
                <c:pt idx="2">
                  <c:v>0.87385452474558867</c:v>
                </c:pt>
                <c:pt idx="3">
                  <c:v>0.88000930037712521</c:v>
                </c:pt>
                <c:pt idx="4">
                  <c:v>0.89503995356510657</c:v>
                </c:pt>
                <c:pt idx="5">
                  <c:v>0.89078867112245386</c:v>
                </c:pt>
                <c:pt idx="6">
                  <c:v>0.89389513879687554</c:v>
                </c:pt>
                <c:pt idx="7">
                  <c:v>0.89292593328741976</c:v>
                </c:pt>
                <c:pt idx="8">
                  <c:v>0.86468885656430494</c:v>
                </c:pt>
                <c:pt idx="9">
                  <c:v>0.84333144084245637</c:v>
                </c:pt>
                <c:pt idx="10">
                  <c:v>0.81738981915233611</c:v>
                </c:pt>
                <c:pt idx="11">
                  <c:v>0.78117737206673343</c:v>
                </c:pt>
                <c:pt idx="12">
                  <c:v>0.76985647051309769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500-4646-B411-3235C12143A3}"/>
            </c:ext>
          </c:extLst>
        </c:ser>
        <c:ser>
          <c:idx val="4"/>
          <c:order val="5"/>
          <c:tx>
            <c:strRef>
              <c:f>'3.2.4 Хөрөнгийн зах'!$R$2</c:f>
              <c:strCache>
                <c:ptCount val="1"/>
                <c:pt idx="0">
                  <c:v>4 улирлын дундаж</c:v>
                </c:pt>
              </c:strCache>
            </c:strRef>
          </c:tx>
          <c:spPr>
            <a:ln>
              <a:solidFill>
                <a:srgbClr val="B99E66"/>
              </a:solidFill>
              <a:prstDash val="sysDot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зах'!$A$25:$B$39</c15:sqref>
                  </c15:fullRef>
                </c:ext>
              </c:extLst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зах'!$R$25:$R$39</c15:sqref>
                  </c15:fullRef>
                </c:ext>
              </c:extLst>
              <c:f>'3.2.4 Хөрөнгийн зах'!$R$27:$R$39</c:f>
              <c:numCache>
                <c:formatCode>0.00</c:formatCode>
                <c:ptCount val="13"/>
                <c:pt idx="0">
                  <c:v>0.87192267038620319</c:v>
                </c:pt>
                <c:pt idx="1">
                  <c:v>0.92166331105836252</c:v>
                </c:pt>
                <c:pt idx="2">
                  <c:v>0.96752949387517695</c:v>
                </c:pt>
                <c:pt idx="3">
                  <c:v>0.97847794967823198</c:v>
                </c:pt>
                <c:pt idx="4">
                  <c:v>0.96986702003564185</c:v>
                </c:pt>
                <c:pt idx="5">
                  <c:v>0.92435736834110971</c:v>
                </c:pt>
                <c:pt idx="6">
                  <c:v>0.91031869154806344</c:v>
                </c:pt>
                <c:pt idx="7">
                  <c:v>0.9287573678799077</c:v>
                </c:pt>
                <c:pt idx="8">
                  <c:v>0.9312393720948422</c:v>
                </c:pt>
                <c:pt idx="9">
                  <c:v>0.93828414928487858</c:v>
                </c:pt>
                <c:pt idx="10">
                  <c:v>0.94197787665055899</c:v>
                </c:pt>
                <c:pt idx="11">
                  <c:v>0.9359611868255866</c:v>
                </c:pt>
                <c:pt idx="12">
                  <c:v>0.93753263371659634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00-4646-B411-3235C1214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9792"/>
        <c:axId val="3912401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'3.2.4 Хөрөнгийн зах'!$O$2</c15:sqref>
                        </c15:formulaRef>
                      </c:ext>
                    </c:extLst>
                    <c:strCache>
                      <c:ptCount val="1"/>
                      <c:pt idx="0">
                        <c:v>Үнэ (ҮСХ)/орлогын харьцаа </c:v>
                      </c:pt>
                    </c:strCache>
                  </c:strRef>
                </c:tx>
                <c:spPr>
                  <a:ln w="19050">
                    <a:solidFill>
                      <a:srgbClr val="286A6C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'3.2.4 Хөрөнгийн зах'!$A$25:$B$39</c15:sqref>
                        </c15:fullRef>
                        <c15:formulaRef>
                          <c15:sqref>'3.2.4 Хөрөнгийн зах'!$A$27:$B$39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'3.2.4 Хөрөнгийн зах'!$O$23:$O$33</c15:sqref>
                        </c15:fullRef>
                        <c15:formulaRef>
                          <c15:sqref>'3.2.4 Хөрөнгийн зах'!$O$25:$O$33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0.62540497008665519</c:v>
                      </c:pt>
                      <c:pt idx="1">
                        <c:v>0.62857033935502638</c:v>
                      </c:pt>
                      <c:pt idx="2">
                        <c:v>0.57348182330780528</c:v>
                      </c:pt>
                      <c:pt idx="3">
                        <c:v>0.58270395793544572</c:v>
                      </c:pt>
                      <c:pt idx="4">
                        <c:v>0.57253315659229953</c:v>
                      </c:pt>
                      <c:pt idx="5">
                        <c:v>0.60611193015331655</c:v>
                      </c:pt>
                      <c:pt idx="6">
                        <c:v>0.59439663361818218</c:v>
                      </c:pt>
                      <c:pt idx="7">
                        <c:v>0.56087881168348253</c:v>
                      </c:pt>
                      <c:pt idx="8">
                        <c:v>0.5362227209796725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F6-461D-AA4A-9E94703644C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зах'!$N$2</c15:sqref>
                        </c15:formulaRef>
                      </c:ext>
                    </c:extLst>
                    <c:strCache>
                      <c:ptCount val="1"/>
                      <c:pt idx="0">
                        <c:v>Үнэ (ҮСХ)/түрээсийн харьцаа</c:v>
                      </c:pt>
                    </c:strCache>
                  </c:strRef>
                </c:tx>
                <c:spPr>
                  <a:ln>
                    <a:solidFill>
                      <a:srgbClr val="AF945E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зах'!$A$25:$B$39</c15:sqref>
                        </c15:fullRef>
                        <c15:formulaRef>
                          <c15:sqref>'3.2.4 Хөрөнгийн зах'!$A$27:$B$39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зах'!$N$23:$N$33</c15:sqref>
                        </c15:fullRef>
                        <c15:formulaRef>
                          <c15:sqref>'3.2.4 Хөрөнгийн зах'!$N$25:$N$33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0.78311928227154326</c:v>
                      </c:pt>
                      <c:pt idx="1">
                        <c:v>0.77394419934167669</c:v>
                      </c:pt>
                      <c:pt idx="2">
                        <c:v>0.76942885399037297</c:v>
                      </c:pt>
                      <c:pt idx="3">
                        <c:v>0.75607708016971009</c:v>
                      </c:pt>
                      <c:pt idx="4">
                        <c:v>0.73805704000691863</c:v>
                      </c:pt>
                      <c:pt idx="5">
                        <c:v>0.72349448925657811</c:v>
                      </c:pt>
                      <c:pt idx="6">
                        <c:v>0.7221940002945233</c:v>
                      </c:pt>
                      <c:pt idx="7">
                        <c:v>0.71589786562605429</c:v>
                      </c:pt>
                      <c:pt idx="8">
                        <c:v>0.70537476746514971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F6-461D-AA4A-9E94703644CA}"/>
                  </c:ext>
                </c:extLst>
              </c15:ser>
            </c15:filteredLineSeries>
          </c:ext>
        </c:extLst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ysClr val="windowText" lastClr="000000">
                <a:alpha val="20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3979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2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027464234420068"/>
          <c:y val="0.67856377267314505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52237241678E-2"/>
          <c:y val="3.2126971073785489E-2"/>
          <c:w val="0.91369054534067462"/>
          <c:h val="0.7873139121317407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зах'!$V$2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38-4735-80A9-17775B27E9B2}"/>
              </c:ext>
            </c:extLst>
          </c:dPt>
          <c:cat>
            <c:multiLvlStrRef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зах'!$V$27:$V$39</c:f>
              <c:numCache>
                <c:formatCode>0.0</c:formatCode>
                <c:ptCount val="13"/>
                <c:pt idx="0">
                  <c:v>1.8345356613497663</c:v>
                </c:pt>
                <c:pt idx="1">
                  <c:v>1.6054020220834166</c:v>
                </c:pt>
                <c:pt idx="2">
                  <c:v>2.9518555443042183</c:v>
                </c:pt>
                <c:pt idx="3">
                  <c:v>3.0583469173435178</c:v>
                </c:pt>
                <c:pt idx="4">
                  <c:v>3.2517038217564185</c:v>
                </c:pt>
                <c:pt idx="5">
                  <c:v>22.052604418170091</c:v>
                </c:pt>
                <c:pt idx="6">
                  <c:v>20.798142227433416</c:v>
                </c:pt>
                <c:pt idx="7">
                  <c:v>21.8774570628464</c:v>
                </c:pt>
                <c:pt idx="8">
                  <c:v>24.524035523142054</c:v>
                </c:pt>
                <c:pt idx="9">
                  <c:v>10.955777672775938</c:v>
                </c:pt>
                <c:pt idx="10">
                  <c:v>14.86288795378951</c:v>
                </c:pt>
                <c:pt idx="11">
                  <c:v>18.80106063336304</c:v>
                </c:pt>
                <c:pt idx="12">
                  <c:v>22.910312636500223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2F-4C89-86B5-9548DF500DF5}"/>
            </c:ext>
          </c:extLst>
        </c:ser>
        <c:ser>
          <c:idx val="2"/>
          <c:order val="2"/>
          <c:tx>
            <c:strRef>
              <c:f>'3.2.4 Хөрөнгийн зах'!$W$2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зах'!$W$27:$W$39</c:f>
              <c:numCache>
                <c:formatCode>0.0</c:formatCode>
                <c:ptCount val="13"/>
                <c:pt idx="0">
                  <c:v>0</c:v>
                </c:pt>
                <c:pt idx="1">
                  <c:v>0.23877459891875055</c:v>
                </c:pt>
                <c:pt idx="2">
                  <c:v>0.57087115150494505</c:v>
                </c:pt>
                <c:pt idx="3">
                  <c:v>0.82915449295902843</c:v>
                </c:pt>
                <c:pt idx="4">
                  <c:v>0.82831149142240135</c:v>
                </c:pt>
                <c:pt idx="5">
                  <c:v>0.57812201076663061</c:v>
                </c:pt>
                <c:pt idx="6">
                  <c:v>0.95341414182255768</c:v>
                </c:pt>
                <c:pt idx="7">
                  <c:v>1.6066684420801109</c:v>
                </c:pt>
                <c:pt idx="8">
                  <c:v>1.5998603976116132</c:v>
                </c:pt>
                <c:pt idx="9">
                  <c:v>1.7925067141914601</c:v>
                </c:pt>
                <c:pt idx="10">
                  <c:v>2.3409801834267845</c:v>
                </c:pt>
                <c:pt idx="11">
                  <c:v>1.8306889909157187</c:v>
                </c:pt>
                <c:pt idx="12">
                  <c:v>1.8792316373026852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4-4D78-975E-67566F50BB67}"/>
            </c:ext>
          </c:extLst>
        </c:ser>
        <c:ser>
          <c:idx val="3"/>
          <c:order val="3"/>
          <c:tx>
            <c:strRef>
              <c:f>'3.2.4 Хөрөнгийн зах'!$X$2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'3.2.4 Хөрөнгийн зах'!$A$27:$B$39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зах'!$X$27:$X$39</c:f>
              <c:numCache>
                <c:formatCode>0.0</c:formatCode>
                <c:ptCount val="13"/>
                <c:pt idx="0">
                  <c:v>0.15790777021206931</c:v>
                </c:pt>
                <c:pt idx="1">
                  <c:v>4.6312557866784454</c:v>
                </c:pt>
                <c:pt idx="2">
                  <c:v>10.552955195038557</c:v>
                </c:pt>
                <c:pt idx="3">
                  <c:v>10.846416510871297</c:v>
                </c:pt>
                <c:pt idx="4">
                  <c:v>11.024994827791522</c:v>
                </c:pt>
                <c:pt idx="5">
                  <c:v>17.876824142901174</c:v>
                </c:pt>
                <c:pt idx="6">
                  <c:v>13.80476275161921</c:v>
                </c:pt>
                <c:pt idx="7">
                  <c:v>15.71342593332651</c:v>
                </c:pt>
                <c:pt idx="8">
                  <c:v>20.513498625318309</c:v>
                </c:pt>
                <c:pt idx="9">
                  <c:v>10.169091593679649</c:v>
                </c:pt>
                <c:pt idx="10">
                  <c:v>11.351854511585929</c:v>
                </c:pt>
                <c:pt idx="11">
                  <c:v>12.67556563407374</c:v>
                </c:pt>
                <c:pt idx="12">
                  <c:v>8.7757146417271752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4-4D78-975E-67566F50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зах'!$U$2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rgbClr val="B99E66"/>
              </a:solidFill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зах'!$A$25:$B$39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зах'!$U$27:$U$39</c:f>
              <c:numCache>
                <c:formatCode>0.0</c:formatCode>
                <c:ptCount val="13"/>
                <c:pt idx="0">
                  <c:v>1.9924434315618356</c:v>
                </c:pt>
                <c:pt idx="1">
                  <c:v>6.4754324076806125</c:v>
                </c:pt>
                <c:pt idx="2">
                  <c:v>14.07568189084772</c:v>
                </c:pt>
                <c:pt idx="3">
                  <c:v>14.733917921173843</c:v>
                </c:pt>
                <c:pt idx="4">
                  <c:v>15.105010140970343</c:v>
                </c:pt>
                <c:pt idx="5">
                  <c:v>40.507550571837896</c:v>
                </c:pt>
                <c:pt idx="6">
                  <c:v>35.55631912087518</c:v>
                </c:pt>
                <c:pt idx="7">
                  <c:v>39.197551438253022</c:v>
                </c:pt>
                <c:pt idx="8">
                  <c:v>46.637394546071974</c:v>
                </c:pt>
                <c:pt idx="9">
                  <c:v>22.917375980647048</c:v>
                </c:pt>
                <c:pt idx="10">
                  <c:v>28.555722648802224</c:v>
                </c:pt>
                <c:pt idx="11">
                  <c:v>33.307315258352496</c:v>
                </c:pt>
                <c:pt idx="12">
                  <c:v>33.56525891553008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DD3-4DB9-9B1B-0F53750D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448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541667786407242E-2"/>
          <c:y val="0.93381928825476446"/>
          <c:w val="0.89999994627078983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959205280818161E-2"/>
          <c:y val="0.15428015433523296"/>
          <c:w val="0.88854547027775366"/>
          <c:h val="0.70947726184501791"/>
        </c:manualLayout>
      </c:layout>
      <c:lineChart>
        <c:grouping val="standard"/>
        <c:varyColors val="0"/>
        <c:ser>
          <c:idx val="0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 w="0">
                <a:solidFill>
                  <a:sysClr val="windowText" lastClr="000000"/>
                </a:solidFill>
              </a:ln>
            </c:spPr>
          </c:marker>
          <c:dLbls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F-4DE3-8008-32C6A4E2F4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Инфляц'!$F$3:$F$91</c15:sqref>
                  </c15:fullRef>
                </c:ext>
              </c:extLst>
              <c:f>'1. Инфляц'!$F$27:$F$91</c:f>
              <c:numCache>
                <c:formatCode>0.0%</c:formatCode>
                <c:ptCount val="65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FA3-4F19-98DE-EF69B43D8DF2}"/>
            </c:ext>
          </c:extLst>
        </c:ser>
        <c:ser>
          <c:idx val="4"/>
          <c:order val="1"/>
          <c:tx>
            <c:strRef>
              <c:f>'1. Инфляц'!$M$1</c:f>
              <c:strCache>
                <c:ptCount val="1"/>
                <c:pt idx="0">
                  <c:v>Шатахуунаас бусад импорт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64"/>
              <c:layout>
                <c:manualLayout>
                  <c:x val="5.8608058608058608E-3"/>
                  <c:y val="1.22100122100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F-4DE3-8008-32C6A4E2F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Инфляц'!$M$3:$M$91</c15:sqref>
                  </c15:fullRef>
                </c:ext>
              </c:extLst>
              <c:f>'1. Инфляц'!$M$27:$M$91</c:f>
              <c:numCache>
                <c:formatCode>0.0%</c:formatCode>
                <c:ptCount val="65"/>
                <c:pt idx="0">
                  <c:v>7.6926085209750195E-2</c:v>
                </c:pt>
                <c:pt idx="1">
                  <c:v>7.7369532866493174E-2</c:v>
                </c:pt>
                <c:pt idx="2">
                  <c:v>6.3490362120676602E-2</c:v>
                </c:pt>
                <c:pt idx="3">
                  <c:v>4.9719244690400011E-2</c:v>
                </c:pt>
                <c:pt idx="4">
                  <c:v>4.4951522716718983E-2</c:v>
                </c:pt>
                <c:pt idx="5">
                  <c:v>4.6803495523254357E-2</c:v>
                </c:pt>
                <c:pt idx="6">
                  <c:v>4.6595696558543453E-2</c:v>
                </c:pt>
                <c:pt idx="7">
                  <c:v>3.3014093870239236E-2</c:v>
                </c:pt>
                <c:pt idx="8">
                  <c:v>2.7637461937198848E-2</c:v>
                </c:pt>
                <c:pt idx="9">
                  <c:v>2.603095273747047E-2</c:v>
                </c:pt>
                <c:pt idx="10">
                  <c:v>3.6358160382827132E-2</c:v>
                </c:pt>
                <c:pt idx="11">
                  <c:v>3.4477177821497396E-2</c:v>
                </c:pt>
                <c:pt idx="12">
                  <c:v>3.6873837365607898E-2</c:v>
                </c:pt>
                <c:pt idx="13">
                  <c:v>4.3125438174520969E-2</c:v>
                </c:pt>
                <c:pt idx="14">
                  <c:v>4.9131149361620663E-2</c:v>
                </c:pt>
                <c:pt idx="15">
                  <c:v>5.5379563539084575E-2</c:v>
                </c:pt>
                <c:pt idx="16">
                  <c:v>5.2962428422755448E-2</c:v>
                </c:pt>
                <c:pt idx="17">
                  <c:v>5.5598712609589374E-2</c:v>
                </c:pt>
                <c:pt idx="18">
                  <c:v>5.6440911507127378E-2</c:v>
                </c:pt>
                <c:pt idx="19">
                  <c:v>6.7202788257967327E-2</c:v>
                </c:pt>
                <c:pt idx="20">
                  <c:v>6.7362440179805194E-2</c:v>
                </c:pt>
                <c:pt idx="21">
                  <c:v>6.0913260772270217E-2</c:v>
                </c:pt>
                <c:pt idx="22">
                  <c:v>4.9242275686287806E-2</c:v>
                </c:pt>
                <c:pt idx="23">
                  <c:v>5.3243742932034488E-2</c:v>
                </c:pt>
                <c:pt idx="24">
                  <c:v>5.1171208159988657E-2</c:v>
                </c:pt>
                <c:pt idx="25">
                  <c:v>5.5608278888555462E-2</c:v>
                </c:pt>
                <c:pt idx="26">
                  <c:v>6.0998257678159584E-2</c:v>
                </c:pt>
                <c:pt idx="27">
                  <c:v>5.0952833776948259E-2</c:v>
                </c:pt>
                <c:pt idx="28">
                  <c:v>5.2606844878649861E-2</c:v>
                </c:pt>
                <c:pt idx="29">
                  <c:v>4.8558218548670595E-2</c:v>
                </c:pt>
                <c:pt idx="30">
                  <c:v>4.6810227648072189E-2</c:v>
                </c:pt>
                <c:pt idx="31">
                  <c:v>4.3811218057449253E-2</c:v>
                </c:pt>
                <c:pt idx="32">
                  <c:v>4.9521642630376839E-2</c:v>
                </c:pt>
                <c:pt idx="33">
                  <c:v>6.2350034232775187E-2</c:v>
                </c:pt>
                <c:pt idx="34">
                  <c:v>6.2464681028083335E-2</c:v>
                </c:pt>
                <c:pt idx="35">
                  <c:v>6.0396381445342096E-2</c:v>
                </c:pt>
                <c:pt idx="36">
                  <c:v>5.7687765769301125E-2</c:v>
                </c:pt>
                <c:pt idx="37">
                  <c:v>5.2432040110656164E-2</c:v>
                </c:pt>
                <c:pt idx="38">
                  <c:v>4.4621972537015386E-2</c:v>
                </c:pt>
                <c:pt idx="39">
                  <c:v>5.1006639988710134E-2</c:v>
                </c:pt>
                <c:pt idx="40">
                  <c:v>5.7270431564312885E-2</c:v>
                </c:pt>
                <c:pt idx="41">
                  <c:v>7.0325039580852344E-2</c:v>
                </c:pt>
                <c:pt idx="42">
                  <c:v>7.8441374874728131E-2</c:v>
                </c:pt>
                <c:pt idx="43">
                  <c:v>9.4532802114178027E-2</c:v>
                </c:pt>
                <c:pt idx="44">
                  <c:v>9.2047354416831872E-2</c:v>
                </c:pt>
                <c:pt idx="45">
                  <c:v>9.3511317783740777E-2</c:v>
                </c:pt>
                <c:pt idx="46">
                  <c:v>0.10010822428630783</c:v>
                </c:pt>
                <c:pt idx="47">
                  <c:v>0.12225011229663263</c:v>
                </c:pt>
                <c:pt idx="48">
                  <c:v>0.13737729026770817</c:v>
                </c:pt>
                <c:pt idx="49">
                  <c:v>0.15266846817485491</c:v>
                </c:pt>
                <c:pt idx="50">
                  <c:v>0.15175151993592029</c:v>
                </c:pt>
                <c:pt idx="51">
                  <c:v>0.1615309928430344</c:v>
                </c:pt>
                <c:pt idx="52">
                  <c:v>0.16368975027791977</c:v>
                </c:pt>
                <c:pt idx="53">
                  <c:v>0.16525288588020981</c:v>
                </c:pt>
                <c:pt idx="54">
                  <c:v>0.16787249968313001</c:v>
                </c:pt>
                <c:pt idx="55">
                  <c:v>0.15023243152197319</c:v>
                </c:pt>
                <c:pt idx="56">
                  <c:v>0.14857035102996607</c:v>
                </c:pt>
                <c:pt idx="57">
                  <c:v>0.14637032486492507</c:v>
                </c:pt>
                <c:pt idx="58">
                  <c:v>0.14891712403283841</c:v>
                </c:pt>
                <c:pt idx="59">
                  <c:v>0.12700824581395209</c:v>
                </c:pt>
                <c:pt idx="60">
                  <c:v>0.1176027133992894</c:v>
                </c:pt>
                <c:pt idx="61">
                  <c:v>0.11077443418012689</c:v>
                </c:pt>
                <c:pt idx="62">
                  <c:v>0.1130067270826276</c:v>
                </c:pt>
                <c:pt idx="63">
                  <c:v>0.10815879363401204</c:v>
                </c:pt>
                <c:pt idx="64">
                  <c:v>0.10400397207960266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30-4153-B400-3F89F37D0849}"/>
            </c:ext>
          </c:extLst>
        </c:ser>
        <c:ser>
          <c:idx val="1"/>
          <c:order val="2"/>
          <c:tx>
            <c:strRef>
              <c:f>'1. Инфляц'!$N$1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64"/>
              <c:layout>
                <c:manualLayout>
                  <c:x val="0"/>
                  <c:y val="-9.768009768009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F-4DE3-8008-32C6A4E2F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Инфляц'!$N$3:$N$91</c15:sqref>
                  </c15:fullRef>
                </c:ext>
              </c:extLst>
              <c:f>'1. Инфляц'!$N$27:$N$91</c:f>
              <c:numCache>
                <c:formatCode>0.0%</c:formatCode>
                <c:ptCount val="65"/>
                <c:pt idx="0">
                  <c:v>5.8720131307824941E-2</c:v>
                </c:pt>
                <c:pt idx="1">
                  <c:v>6.0696479588352004E-2</c:v>
                </c:pt>
                <c:pt idx="2">
                  <c:v>6.0916172160253357E-2</c:v>
                </c:pt>
                <c:pt idx="3">
                  <c:v>6.3029552345623907E-2</c:v>
                </c:pt>
                <c:pt idx="4">
                  <c:v>6.9654268819057563E-2</c:v>
                </c:pt>
                <c:pt idx="5">
                  <c:v>0.11314043182501532</c:v>
                </c:pt>
                <c:pt idx="6">
                  <c:v>0.12110405748751973</c:v>
                </c:pt>
                <c:pt idx="7">
                  <c:v>7.0432002933536353E-2</c:v>
                </c:pt>
                <c:pt idx="8">
                  <c:v>5.5344796332903012E-2</c:v>
                </c:pt>
                <c:pt idx="9">
                  <c:v>7.1933530700820647E-2</c:v>
                </c:pt>
                <c:pt idx="10">
                  <c:v>9.511856348306913E-2</c:v>
                </c:pt>
                <c:pt idx="11">
                  <c:v>0.11252513444017032</c:v>
                </c:pt>
                <c:pt idx="12">
                  <c:v>0.13145360429808006</c:v>
                </c:pt>
                <c:pt idx="13">
                  <c:v>0.10232226911761155</c:v>
                </c:pt>
                <c:pt idx="14">
                  <c:v>9.3363060365383443E-2</c:v>
                </c:pt>
                <c:pt idx="15">
                  <c:v>9.2797279339305261E-2</c:v>
                </c:pt>
                <c:pt idx="16">
                  <c:v>0.13405240046268574</c:v>
                </c:pt>
                <c:pt idx="17">
                  <c:v>0.13007675048574541</c:v>
                </c:pt>
                <c:pt idx="18">
                  <c:v>0.11395235332615106</c:v>
                </c:pt>
                <c:pt idx="19">
                  <c:v>0.14940564125713274</c:v>
                </c:pt>
                <c:pt idx="20">
                  <c:v>0.17864689985551996</c:v>
                </c:pt>
                <c:pt idx="21">
                  <c:v>0.15987903904886336</c:v>
                </c:pt>
                <c:pt idx="22">
                  <c:v>0.10496097427097251</c:v>
                </c:pt>
                <c:pt idx="23">
                  <c:v>8.8603771355943772E-2</c:v>
                </c:pt>
                <c:pt idx="24">
                  <c:v>8.1420800619687261E-2</c:v>
                </c:pt>
                <c:pt idx="25">
                  <c:v>0.11476577221939532</c:v>
                </c:pt>
                <c:pt idx="26">
                  <c:v>0.11437131395297251</c:v>
                </c:pt>
                <c:pt idx="27">
                  <c:v>8.3816211240289817E-2</c:v>
                </c:pt>
                <c:pt idx="28">
                  <c:v>4.4866721794670106E-2</c:v>
                </c:pt>
                <c:pt idx="29">
                  <c:v>5.5092502130950516E-2</c:v>
                </c:pt>
                <c:pt idx="30">
                  <c:v>8.9732094133506024E-2</c:v>
                </c:pt>
                <c:pt idx="31">
                  <c:v>5.5883409440266707E-2</c:v>
                </c:pt>
                <c:pt idx="32">
                  <c:v>2.5299676235885249E-2</c:v>
                </c:pt>
                <c:pt idx="33">
                  <c:v>3.1253460135928446E-2</c:v>
                </c:pt>
                <c:pt idx="34">
                  <c:v>8.1213323329032638E-2</c:v>
                </c:pt>
                <c:pt idx="35">
                  <c:v>8.9968088355497189E-2</c:v>
                </c:pt>
                <c:pt idx="36">
                  <c:v>8.5206453500233703E-2</c:v>
                </c:pt>
                <c:pt idx="37">
                  <c:v>8.7791068610742817E-2</c:v>
                </c:pt>
                <c:pt idx="38">
                  <c:v>8.1799991836531083E-2</c:v>
                </c:pt>
                <c:pt idx="39">
                  <c:v>0.13377364571117312</c:v>
                </c:pt>
                <c:pt idx="40">
                  <c:v>0.13970688706790169</c:v>
                </c:pt>
                <c:pt idx="41">
                  <c:v>0.13460929674075262</c:v>
                </c:pt>
                <c:pt idx="42">
                  <c:v>9.7878339546681126E-2</c:v>
                </c:pt>
                <c:pt idx="43">
                  <c:v>0.12126549524124886</c:v>
                </c:pt>
                <c:pt idx="44">
                  <c:v>0.15013487754416355</c:v>
                </c:pt>
                <c:pt idx="45">
                  <c:v>0.18516609254852257</c:v>
                </c:pt>
                <c:pt idx="46">
                  <c:v>0.1782156012912528</c:v>
                </c:pt>
                <c:pt idx="47">
                  <c:v>0.18660344754526514</c:v>
                </c:pt>
                <c:pt idx="48">
                  <c:v>0.19631845914077894</c:v>
                </c:pt>
                <c:pt idx="49">
                  <c:v>0.15750376587107096</c:v>
                </c:pt>
                <c:pt idx="50">
                  <c:v>0.15900273101071249</c:v>
                </c:pt>
                <c:pt idx="51">
                  <c:v>0.14132974693120115</c:v>
                </c:pt>
                <c:pt idx="52">
                  <c:v>0.14779198465779975</c:v>
                </c:pt>
                <c:pt idx="53">
                  <c:v>0.15585784537946057</c:v>
                </c:pt>
                <c:pt idx="54">
                  <c:v>0.18574873439949235</c:v>
                </c:pt>
                <c:pt idx="55">
                  <c:v>0.15405353578137548</c:v>
                </c:pt>
                <c:pt idx="56">
                  <c:v>0.13750218918404133</c:v>
                </c:pt>
                <c:pt idx="57">
                  <c:v>0.14412645476471653</c:v>
                </c:pt>
                <c:pt idx="58">
                  <c:v>0.15822200493214877</c:v>
                </c:pt>
                <c:pt idx="59">
                  <c:v>0.16220490171638779</c:v>
                </c:pt>
                <c:pt idx="60">
                  <c:v>0.1480595244946854</c:v>
                </c:pt>
                <c:pt idx="61">
                  <c:v>0.17634194558654048</c:v>
                </c:pt>
                <c:pt idx="62">
                  <c:v>0.19007272453166513</c:v>
                </c:pt>
                <c:pt idx="63">
                  <c:v>0.19658113741920125</c:v>
                </c:pt>
                <c:pt idx="64">
                  <c:v>0.22058190623302698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C576-4357-A57F-D634A7F26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06464"/>
        <c:axId val="490152320"/>
        <c:extLst/>
      </c:lineChart>
      <c:catAx>
        <c:axId val="4898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152320"/>
        <c:crosses val="autoZero"/>
        <c:auto val="1"/>
        <c:lblAlgn val="ctr"/>
        <c:lblOffset val="100"/>
        <c:noMultiLvlLbl val="0"/>
      </c:catAx>
      <c:valAx>
        <c:axId val="490152320"/>
        <c:scaling>
          <c:orientation val="minMax"/>
          <c:max val="0.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89806464"/>
        <c:crosses val="autoZero"/>
        <c:crossBetween val="between"/>
        <c:majorUnit val="0.1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5.9307513484116219E-2"/>
          <c:y val="1.6489036575454325E-2"/>
          <c:w val="0.82068561028243636"/>
          <c:h val="0.12635632084450985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7873114585539E-2"/>
          <c:y val="4.6415226609912048E-2"/>
          <c:w val="0.8121290577241443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зах'!$AH$2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68A5A5"/>
            </a:solidFill>
          </c:spPr>
          <c:invertIfNegative val="0"/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2-4395-B331-9605C5E13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зах'!$AE$31:$AF$47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зах'!$AH$31:$AH$47</c:f>
              <c:numCache>
                <c:formatCode>_-* #,##0.0_₮_-;\-* #,##0.0_₮_-;_-* "-"??_₮_-;_-@_-</c:formatCode>
                <c:ptCount val="17"/>
                <c:pt idx="0">
                  <c:v>21314.403333333332</c:v>
                </c:pt>
                <c:pt idx="1">
                  <c:v>20035.926666666666</c:v>
                </c:pt>
                <c:pt idx="2">
                  <c:v>19935</c:v>
                </c:pt>
                <c:pt idx="3">
                  <c:v>18724.566666666669</c:v>
                </c:pt>
                <c:pt idx="4">
                  <c:v>18768.84</c:v>
                </c:pt>
                <c:pt idx="5">
                  <c:v>16346.636666666665</c:v>
                </c:pt>
                <c:pt idx="6">
                  <c:v>16781.823333333334</c:v>
                </c:pt>
                <c:pt idx="7">
                  <c:v>17708.486666666664</c:v>
                </c:pt>
                <c:pt idx="8">
                  <c:v>26619.726666666666</c:v>
                </c:pt>
                <c:pt idx="9">
                  <c:v>34711.916666666664</c:v>
                </c:pt>
                <c:pt idx="10">
                  <c:v>37540.193333333329</c:v>
                </c:pt>
                <c:pt idx="11">
                  <c:v>40468.568656060605</c:v>
                </c:pt>
                <c:pt idx="12">
                  <c:v>40325.081587301604</c:v>
                </c:pt>
                <c:pt idx="13">
                  <c:v>35569.736666666664</c:v>
                </c:pt>
                <c:pt idx="14">
                  <c:v>34437.443333333336</c:v>
                </c:pt>
                <c:pt idx="15">
                  <c:v>34816.959999999999</c:v>
                </c:pt>
                <c:pt idx="16">
                  <c:v>38107.743333333332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зах'!$AG$2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22F83"/>
              </a:solidFill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5.2921719955898568E-2"/>
                  <c:y val="-1.70940170940170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2-4395-B331-9605C5E13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зах'!$AE$31:$AF$47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зах'!$AG$31:$AG$47</c:f>
              <c:numCache>
                <c:formatCode>_-* #,##0.0_₮_-;\-* #,##0.0_₮_-;_-* "-"??_₮_-;_-@_-</c:formatCode>
                <c:ptCount val="17"/>
                <c:pt idx="0">
                  <c:v>2458.8129666666669</c:v>
                </c:pt>
                <c:pt idx="1">
                  <c:v>2465.1108129019999</c:v>
                </c:pt>
                <c:pt idx="2">
                  <c:v>2495.2705666666666</c:v>
                </c:pt>
                <c:pt idx="3">
                  <c:v>2541.1201333333333</c:v>
                </c:pt>
                <c:pt idx="4">
                  <c:v>2633.0925078599998</c:v>
                </c:pt>
                <c:pt idx="5">
                  <c:v>2448.0889639023335</c:v>
                </c:pt>
                <c:pt idx="6">
                  <c:v>2574.7852703956669</c:v>
                </c:pt>
                <c:pt idx="7">
                  <c:v>2727.9365736200766</c:v>
                </c:pt>
                <c:pt idx="8">
                  <c:v>3415.4615682404401</c:v>
                </c:pt>
                <c:pt idx="9">
                  <c:v>3736.5931644946663</c:v>
                </c:pt>
                <c:pt idx="10">
                  <c:v>4526.1160594969997</c:v>
                </c:pt>
                <c:pt idx="11">
                  <c:v>5362.7264857398595</c:v>
                </c:pt>
                <c:pt idx="12">
                  <c:v>5567.6230449699069</c:v>
                </c:pt>
                <c:pt idx="13">
                  <c:v>4979.745195202001</c:v>
                </c:pt>
                <c:pt idx="14">
                  <c:v>4917.9622201123339</c:v>
                </c:pt>
                <c:pt idx="15">
                  <c:v>5939.8237802266667</c:v>
                </c:pt>
                <c:pt idx="16">
                  <c:v>6810.7669898220402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>
                <a:alpha val="20000"/>
              </a:schemeClr>
            </a:solidFill>
          </a:ln>
        </c:sp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45000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ax val="72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.96495173119720823"/>
              <c:y val="1.511333701633177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.113438086803909"/>
          <c:y val="9.6807037714377597E-2"/>
          <c:w val="0.32319858582238536"/>
          <c:h val="0.1075765806019582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9026262912457E-2"/>
          <c:y val="1.9828104864284976E-2"/>
          <c:w val="0.88845532125463367"/>
          <c:h val="0.8446752713388804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'3.2.4 Хөрөнгийн зах'!$AN$2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зах'!$AN$3:$AN$15</c:f>
              <c:numCache>
                <c:formatCode>0.0</c:formatCode>
                <c:ptCount val="13"/>
                <c:pt idx="0">
                  <c:v>0</c:v>
                </c:pt>
                <c:pt idx="1">
                  <c:v>1.087880000000041E-3</c:v>
                </c:pt>
                <c:pt idx="2">
                  <c:v>0.36650135</c:v>
                </c:pt>
                <c:pt idx="3">
                  <c:v>0.42596856000000005</c:v>
                </c:pt>
                <c:pt idx="4">
                  <c:v>0.46513351999999997</c:v>
                </c:pt>
                <c:pt idx="5">
                  <c:v>161.26595893084999</c:v>
                </c:pt>
                <c:pt idx="6">
                  <c:v>165.60714121540002</c:v>
                </c:pt>
                <c:pt idx="7">
                  <c:v>0.80867067337999288</c:v>
                </c:pt>
                <c:pt idx="8">
                  <c:v>17.891928604499999</c:v>
                </c:pt>
                <c:pt idx="9">
                  <c:v>4.3040133009999977</c:v>
                </c:pt>
                <c:pt idx="10">
                  <c:v>3.2194562860000002</c:v>
                </c:pt>
                <c:pt idx="11">
                  <c:v>8.9268860020799998</c:v>
                </c:pt>
                <c:pt idx="12">
                  <c:v>3.3769084530000004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A-42F3-8BA2-BA52816A904C}"/>
            </c:ext>
          </c:extLst>
        </c:ser>
        <c:ser>
          <c:idx val="0"/>
          <c:order val="2"/>
          <c:tx>
            <c:strRef>
              <c:f>'3.2.4 Хөрөнгийн зах'!$AM$2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E7E6E6">
                <a:lumMod val="9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зах'!$AM$3:$AM$15</c:f>
              <c:numCache>
                <c:formatCode>0.0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355.73647</c:v>
                </c:pt>
                <c:pt idx="6">
                  <c:v>219.41376754300001</c:v>
                </c:pt>
                <c:pt idx="7">
                  <c:v>144.90459999999999</c:v>
                </c:pt>
                <c:pt idx="8">
                  <c:v>0</c:v>
                </c:pt>
                <c:pt idx="9">
                  <c:v>79.718000000000004</c:v>
                </c:pt>
                <c:pt idx="10">
                  <c:v>0</c:v>
                </c:pt>
                <c:pt idx="11">
                  <c:v>20</c:v>
                </c:pt>
                <c:pt idx="1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A-42F3-8BA2-BA52816A904C}"/>
            </c:ext>
          </c:extLst>
        </c:ser>
        <c:ser>
          <c:idx val="2"/>
          <c:order val="3"/>
          <c:tx>
            <c:strRef>
              <c:f>'3.2.4 Хөрөнгийн зах'!$AO$2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зах'!$AO$3:$AO$15</c:f>
              <c:numCache>
                <c:formatCode>0.0</c:formatCode>
                <c:ptCount val="13"/>
                <c:pt idx="0">
                  <c:v>9.5542544118000006</c:v>
                </c:pt>
                <c:pt idx="1">
                  <c:v>8.6515816478300014</c:v>
                </c:pt>
                <c:pt idx="2">
                  <c:v>11.311995507000001</c:v>
                </c:pt>
                <c:pt idx="3">
                  <c:v>19.039190118730001</c:v>
                </c:pt>
                <c:pt idx="4">
                  <c:v>65.927312430410012</c:v>
                </c:pt>
                <c:pt idx="5">
                  <c:v>53.624071918779904</c:v>
                </c:pt>
                <c:pt idx="6">
                  <c:v>66.579100047499992</c:v>
                </c:pt>
                <c:pt idx="7">
                  <c:v>44.10494879438</c:v>
                </c:pt>
                <c:pt idx="8">
                  <c:v>95.398911386760005</c:v>
                </c:pt>
                <c:pt idx="9">
                  <c:v>18.295108342999999</c:v>
                </c:pt>
                <c:pt idx="10">
                  <c:v>15.229697144000001</c:v>
                </c:pt>
                <c:pt idx="11">
                  <c:v>38.646268639710001</c:v>
                </c:pt>
                <c:pt idx="12">
                  <c:v>40.624568622000005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A-42F3-8BA2-BA52816A904C}"/>
            </c:ext>
          </c:extLst>
        </c:ser>
        <c:ser>
          <c:idx val="4"/>
          <c:order val="4"/>
          <c:tx>
            <c:strRef>
              <c:f>'3.2.4 Хөрөнгийн зах'!$AP$2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зах'!$AP$3:$AP$15</c:f>
              <c:numCache>
                <c:formatCode>0.0</c:formatCode>
                <c:ptCount val="13"/>
                <c:pt idx="0">
                  <c:v>0</c:v>
                </c:pt>
                <c:pt idx="1">
                  <c:v>5.3182256719999996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74.695881082000014</c:v>
                </c:pt>
                <c:pt idx="8">
                  <c:v>0</c:v>
                </c:pt>
                <c:pt idx="9">
                  <c:v>0</c:v>
                </c:pt>
                <c:pt idx="10">
                  <c:v>21.493109397000001</c:v>
                </c:pt>
                <c:pt idx="11">
                  <c:v>154.29194039000001</c:v>
                </c:pt>
                <c:pt idx="12">
                  <c:v>11.915760300000001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A-42F3-8BA2-BA52816A904C}"/>
            </c:ext>
          </c:extLst>
        </c:ser>
        <c:ser>
          <c:idx val="5"/>
          <c:order val="5"/>
          <c:tx>
            <c:strRef>
              <c:f>'3.2.4 Хөрөнгийн зах'!$AQ$2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зах'!$AQ$3:$AQ$15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5.07115456906</c:v>
                </c:pt>
                <c:pt idx="4">
                  <c:v>1.30505793223</c:v>
                </c:pt>
                <c:pt idx="5">
                  <c:v>4.1896662191099994</c:v>
                </c:pt>
                <c:pt idx="6">
                  <c:v>48.94193578398</c:v>
                </c:pt>
                <c:pt idx="7">
                  <c:v>2.39458267906</c:v>
                </c:pt>
                <c:pt idx="8">
                  <c:v>1.2105106862400001</c:v>
                </c:pt>
                <c:pt idx="9">
                  <c:v>1.12977268188</c:v>
                </c:pt>
                <c:pt idx="10">
                  <c:v>0.80913914699999989</c:v>
                </c:pt>
                <c:pt idx="11">
                  <c:v>1.01607717616</c:v>
                </c:pt>
                <c:pt idx="12">
                  <c:v>2.4615107059999999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A-42F3-8BA2-BA52816A904C}"/>
            </c:ext>
          </c:extLst>
        </c:ser>
        <c:ser>
          <c:idx val="6"/>
          <c:order val="6"/>
          <c:tx>
            <c:strRef>
              <c:f>'3.2.4 Хөрөнгийн зах'!$AR$2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зах'!$AR$3:$AR$15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4.1410444100000001</c:v>
                </c:pt>
                <c:pt idx="5">
                  <c:v>3.5499999999999996E-4</c:v>
                </c:pt>
                <c:pt idx="6">
                  <c:v>8.9673089999999997E-2</c:v>
                </c:pt>
                <c:pt idx="7">
                  <c:v>0</c:v>
                </c:pt>
                <c:pt idx="8">
                  <c:v>5.3243</c:v>
                </c:pt>
                <c:pt idx="9">
                  <c:v>52.662080120000006</c:v>
                </c:pt>
                <c:pt idx="10">
                  <c:v>11.724732319999999</c:v>
                </c:pt>
                <c:pt idx="11">
                  <c:v>29.222026940000003</c:v>
                </c:pt>
                <c:pt idx="12">
                  <c:v>7.2645406999999995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420520"/>
        <c:axId val="682070768"/>
      </c:barChart>
      <c:lineChart>
        <c:grouping val="standard"/>
        <c:varyColors val="0"/>
        <c:ser>
          <c:idx val="3"/>
          <c:order val="0"/>
          <c:tx>
            <c:strRef>
              <c:f>'3.2.4 Хөрөнгийн зах'!$AL$2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2.9400955531054866E-2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3-4186-868C-5E9BF7FA4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зах'!$AJ$3:$AK$15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зах'!$AL$3:$AL$15</c:f>
              <c:numCache>
                <c:formatCode>_-* #,##0.0_₮_-;\-* #,##0.0_₮_-;_-* "-"??_₮_-;_-@_-</c:formatCode>
                <c:ptCount val="13"/>
                <c:pt idx="0">
                  <c:v>9.5542544118000006</c:v>
                </c:pt>
                <c:pt idx="1">
                  <c:v>19.557757809830001</c:v>
                </c:pt>
                <c:pt idx="2">
                  <c:v>11.678496857000001</c:v>
                </c:pt>
                <c:pt idx="3">
                  <c:v>24.536313247789998</c:v>
                </c:pt>
                <c:pt idx="4">
                  <c:v>71.838548292639999</c:v>
                </c:pt>
                <c:pt idx="5">
                  <c:v>574.81652206873991</c:v>
                </c:pt>
                <c:pt idx="6">
                  <c:v>500.63161767987998</c:v>
                </c:pt>
                <c:pt idx="7">
                  <c:v>266.90868322882</c:v>
                </c:pt>
                <c:pt idx="8">
                  <c:v>119.82565067697</c:v>
                </c:pt>
                <c:pt idx="9">
                  <c:v>156.10896998401998</c:v>
                </c:pt>
                <c:pt idx="10">
                  <c:v>52.476134293000001</c:v>
                </c:pt>
                <c:pt idx="11">
                  <c:v>252.10319914794999</c:v>
                </c:pt>
                <c:pt idx="12">
                  <c:v>74.143288780419994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400" b="0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9.26429764706898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13091546026098E-2"/>
          <c:y val="1.9536783198531492E-2"/>
          <c:w val="0.71030786536298351"/>
          <c:h val="0.1366819532173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7.1173005277803236E-2"/>
          <c:y val="7.936370222235717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A5A5A5">
                <a:lumMod val="60000"/>
                <a:lumOff val="40000"/>
              </a:srgbClr>
            </a:solidFill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0.7422540233296604</c:v>
                </c:pt>
                <c:pt idx="1">
                  <c:v>0.32971815633041024</c:v>
                </c:pt>
                <c:pt idx="2">
                  <c:v>0.42681464652672002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ED7D31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0.92828537522184984</c:v>
                </c:pt>
                <c:pt idx="1">
                  <c:v>1.1058925225138592</c:v>
                </c:pt>
                <c:pt idx="2">
                  <c:v>1.2062483509105086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44546A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1.6241155762860002</c:v>
                </c:pt>
                <c:pt idx="1">
                  <c:v>1.2838645654333198</c:v>
                </c:pt>
                <c:pt idx="2">
                  <c:v>2.23725269974079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FFC000">
                <a:lumMod val="40000"/>
                <a:lumOff val="60000"/>
              </a:srgbClr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1.04805447373941</c:v>
                </c:pt>
                <c:pt idx="1">
                  <c:v>1.4180188834784901</c:v>
                </c:pt>
                <c:pt idx="2">
                  <c:v>1.7246646262485801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chemeClr val="accent1">
                <a:alpha val="40000"/>
              </a:schemeClr>
            </a:solidFill>
            <a:ln w="3175">
              <a:solidFill>
                <a:srgbClr val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0.78619400704244002</c:v>
                </c:pt>
                <c:pt idx="1">
                  <c:v>1.1082151661031832</c:v>
                </c:pt>
                <c:pt idx="2">
                  <c:v>1.4263946530460567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70AD47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0.17687246685285396</c:v>
                </c:pt>
                <c:pt idx="1">
                  <c:v>0.69402309897221948</c:v>
                </c:pt>
                <c:pt idx="2">
                  <c:v>1.4824159153711942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5.3057759224722147</c:v>
                </c:pt>
                <c:pt idx="1">
                  <c:v>5.9397323928314814</c:v>
                </c:pt>
                <c:pt idx="2">
                  <c:v>8.503790891843849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cap="all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3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779071233119731"/>
          <c:y val="0.10931603972935643"/>
          <c:w val="0.38015800894841423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1"/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5B9BD5">
                <a:lumMod val="40000"/>
                <a:lumOff val="60000"/>
              </a:srgbClr>
            </a:solidFill>
            <a:ln>
              <a:solidFill>
                <a:sysClr val="windowText" lastClr="000000"/>
              </a:solidFill>
              <a:prstDash val="sys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1.6511889352303202</c:v>
                </c:pt>
                <c:pt idx="1">
                  <c:v>1.3671686951784401</c:v>
                </c:pt>
                <c:pt idx="2">
                  <c:v>1.64462088817216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44546A">
                <a:alpha val="80000"/>
              </a:srgb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3.5067568991335594</c:v>
                </c:pt>
                <c:pt idx="1">
                  <c:v>3.9854937502225294</c:v>
                </c:pt>
                <c:pt idx="2">
                  <c:v>4.0381653467876495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ED7D31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0.67229984083034988</c:v>
                </c:pt>
                <c:pt idx="1">
                  <c:v>0.84079343294253994</c:v>
                </c:pt>
                <c:pt idx="2">
                  <c:v>0.9299129083364599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3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BA9-475C-8D5F-80A6320ADF07}"/>
              </c:ext>
            </c:extLst>
          </c:dPt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0.34185776661651007</c:v>
                </c:pt>
                <c:pt idx="1">
                  <c:v>0.28529148283029998</c:v>
                </c:pt>
                <c:pt idx="2">
                  <c:v>0.49577632638134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4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spPr>
            <a:ln w="3175">
              <a:solidFill>
                <a:sysClr val="windowText" lastClr="000000">
                  <a:lumMod val="85000"/>
                  <a:lumOff val="15000"/>
                </a:sysClr>
              </a:solidFill>
              <a:prstDash val="dash"/>
            </a:ln>
          </c:spPr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6.1721034418107399</c:v>
                </c:pt>
                <c:pt idx="1">
                  <c:v>6.4787473611738093</c:v>
                </c:pt>
                <c:pt idx="2">
                  <c:v>7.1084754696776091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  <c:max val="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6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881399629313724"/>
          <c:y val="0.11180843954798772"/>
          <c:w val="0.41118591595423548"/>
          <c:h val="0.8881915604520123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0266841644794"/>
          <c:y val="7.1178666305268021E-2"/>
          <c:w val="0.77976832620331904"/>
          <c:h val="0.8048197680302184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'Гадаад орчин 4.1'!$C$1</c:f>
              <c:strCache>
                <c:ptCount val="1"/>
                <c:pt idx="0">
                  <c:v>2024*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'Гадаад орчин 4.1'!$A$2:$B$16</c:f>
              <c:multiLvlStrCache>
                <c:ptCount val="15"/>
                <c:lvl>
                  <c:pt idx="0">
                    <c:v>2023.05 сар</c:v>
                  </c:pt>
                  <c:pt idx="1">
                    <c:v>2023.02 сар</c:v>
                  </c:pt>
                  <c:pt idx="2">
                    <c:v>2022.11 сар</c:v>
                  </c:pt>
                  <c:pt idx="3">
                    <c:v>2023.05 сар</c:v>
                  </c:pt>
                  <c:pt idx="4">
                    <c:v>2023.02 сар</c:v>
                  </c:pt>
                  <c:pt idx="5">
                    <c:v>2022.11 сар</c:v>
                  </c:pt>
                  <c:pt idx="6">
                    <c:v>2023.05 сар</c:v>
                  </c:pt>
                  <c:pt idx="7">
                    <c:v>2023.02 сар</c:v>
                  </c:pt>
                  <c:pt idx="8">
                    <c:v>2022.11 сар</c:v>
                  </c:pt>
                  <c:pt idx="9">
                    <c:v>2023.05 сар</c:v>
                  </c:pt>
                  <c:pt idx="10">
                    <c:v>2023.02 сар</c:v>
                  </c:pt>
                  <c:pt idx="11">
                    <c:v>2022.11 сар</c:v>
                  </c:pt>
                  <c:pt idx="12">
                    <c:v>2023.05 сар</c:v>
                  </c:pt>
                  <c:pt idx="13">
                    <c:v>2023.02 сар</c:v>
                  </c:pt>
                  <c:pt idx="14">
                    <c:v>2022.11 сар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4.1'!$C$2:$C$16</c:f>
              <c:numCache>
                <c:formatCode>0.0</c:formatCode>
                <c:ptCount val="15"/>
                <c:pt idx="0" formatCode="General">
                  <c:v>2.9</c:v>
                </c:pt>
                <c:pt idx="1">
                  <c:v>2.8</c:v>
                </c:pt>
                <c:pt idx="2">
                  <c:v>2.2999999999999998</c:v>
                </c:pt>
                <c:pt idx="3" formatCode="General">
                  <c:v>5</c:v>
                </c:pt>
                <c:pt idx="4">
                  <c:v>4.9000000000000004</c:v>
                </c:pt>
                <c:pt idx="5">
                  <c:v>4.9000000000000004</c:v>
                </c:pt>
                <c:pt idx="6" formatCode="General">
                  <c:v>0.9</c:v>
                </c:pt>
                <c:pt idx="7">
                  <c:v>1.7</c:v>
                </c:pt>
                <c:pt idx="8">
                  <c:v>1.2</c:v>
                </c:pt>
                <c:pt idx="9" formatCode="General">
                  <c:v>1.5</c:v>
                </c:pt>
                <c:pt idx="10">
                  <c:v>1.6</c:v>
                </c:pt>
                <c:pt idx="11">
                  <c:v>1.6</c:v>
                </c:pt>
                <c:pt idx="12" formatCode="General">
                  <c:v>1</c:v>
                </c:pt>
                <c:pt idx="13">
                  <c:v>1.5</c:v>
                </c:pt>
                <c:pt idx="14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F96-A9CA-42DC63453121}"/>
            </c:ext>
          </c:extLst>
        </c:ser>
        <c:ser>
          <c:idx val="1"/>
          <c:order val="1"/>
          <c:tx>
            <c:strRef>
              <c:f>'Гадаад орчин 4.1'!$D$1</c:f>
              <c:strCache>
                <c:ptCount val="1"/>
                <c:pt idx="0">
                  <c:v>2023*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'Гадаад орчин 4.1'!$A$2:$B$16</c:f>
              <c:multiLvlStrCache>
                <c:ptCount val="15"/>
                <c:lvl>
                  <c:pt idx="0">
                    <c:v>2023.05 сар</c:v>
                  </c:pt>
                  <c:pt idx="1">
                    <c:v>2023.02 сар</c:v>
                  </c:pt>
                  <c:pt idx="2">
                    <c:v>2022.11 сар</c:v>
                  </c:pt>
                  <c:pt idx="3">
                    <c:v>2023.05 сар</c:v>
                  </c:pt>
                  <c:pt idx="4">
                    <c:v>2023.02 сар</c:v>
                  </c:pt>
                  <c:pt idx="5">
                    <c:v>2022.11 сар</c:v>
                  </c:pt>
                  <c:pt idx="6">
                    <c:v>2023.05 сар</c:v>
                  </c:pt>
                  <c:pt idx="7">
                    <c:v>2023.02 сар</c:v>
                  </c:pt>
                  <c:pt idx="8">
                    <c:v>2022.11 сар</c:v>
                  </c:pt>
                  <c:pt idx="9">
                    <c:v>2023.05 сар</c:v>
                  </c:pt>
                  <c:pt idx="10">
                    <c:v>2023.02 сар</c:v>
                  </c:pt>
                  <c:pt idx="11">
                    <c:v>2022.11 сар</c:v>
                  </c:pt>
                  <c:pt idx="12">
                    <c:v>2023.05 сар</c:v>
                  </c:pt>
                  <c:pt idx="13">
                    <c:v>2023.02 сар</c:v>
                  </c:pt>
                  <c:pt idx="14">
                    <c:v>2022.11 сар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4.1'!$D$2:$D$16</c:f>
              <c:numCache>
                <c:formatCode>0.0</c:formatCode>
                <c:ptCount val="15"/>
                <c:pt idx="0" formatCode="General">
                  <c:v>2.7</c:v>
                </c:pt>
                <c:pt idx="1">
                  <c:v>2.1</c:v>
                </c:pt>
                <c:pt idx="2">
                  <c:v>3</c:v>
                </c:pt>
                <c:pt idx="3" formatCode="General">
                  <c:v>5.6</c:v>
                </c:pt>
                <c:pt idx="4">
                  <c:v>4.9000000000000004</c:v>
                </c:pt>
                <c:pt idx="5">
                  <c:v>4.7</c:v>
                </c:pt>
                <c:pt idx="6" formatCode="General">
                  <c:v>1.1000000000000001</c:v>
                </c:pt>
                <c:pt idx="7">
                  <c:v>0.2</c:v>
                </c:pt>
                <c:pt idx="8">
                  <c:v>0.5</c:v>
                </c:pt>
                <c:pt idx="9" formatCode="General">
                  <c:v>-0.2</c:v>
                </c:pt>
                <c:pt idx="10">
                  <c:v>-2.1</c:v>
                </c:pt>
                <c:pt idx="11">
                  <c:v>-2.8</c:v>
                </c:pt>
                <c:pt idx="12" formatCode="General">
                  <c:v>0.4</c:v>
                </c:pt>
                <c:pt idx="13">
                  <c:v>0.3</c:v>
                </c:pt>
                <c:pt idx="1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4C-4F96-A9CA-42DC63453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5950920"/>
        <c:axId val="1435951248"/>
      </c:barChart>
      <c:catAx>
        <c:axId val="1435950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35951248"/>
        <c:crosses val="autoZero"/>
        <c:auto val="1"/>
        <c:lblAlgn val="ctr"/>
        <c:lblOffset val="100"/>
        <c:noMultiLvlLbl val="0"/>
      </c:catAx>
      <c:valAx>
        <c:axId val="1435951248"/>
        <c:scaling>
          <c:orientation val="minMax"/>
          <c:max val="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жилийн өсөлт %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35950920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t"/>
      <c:layout>
        <c:manualLayout>
          <c:xMode val="edge"/>
          <c:yMode val="edge"/>
          <c:x val="0.36554440069991251"/>
          <c:y val="3.9616394362002837E-3"/>
          <c:w val="0.29188342082239721"/>
          <c:h val="5.4834368119290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4016752355719E-2"/>
          <c:y val="1.8978793110543939E-2"/>
          <c:w val="0.9048551684864149"/>
          <c:h val="0.887119169067367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'4.2'!$I$2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I*</c:v>
                  </c:pt>
                  <c:pt idx="13">
                    <c:v>II*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'4.2'!$I$32:$I$55</c:f>
              <c:numCache>
                <c:formatCode>0.0%</c:formatCode>
                <c:ptCount val="24"/>
                <c:pt idx="0">
                  <c:v>-0.1324799519999999</c:v>
                </c:pt>
                <c:pt idx="1">
                  <c:v>-9.8718599999999976E-2</c:v>
                </c:pt>
                <c:pt idx="2">
                  <c:v>-2.3482900000000484E-3</c:v>
                </c:pt>
                <c:pt idx="3">
                  <c:v>7.4314569999999941E-2</c:v>
                </c:pt>
                <c:pt idx="4">
                  <c:v>0.35077100200000005</c:v>
                </c:pt>
                <c:pt idx="5">
                  <c:v>0.33300262000000003</c:v>
                </c:pt>
                <c:pt idx="6">
                  <c:v>0.35226793000000001</c:v>
                </c:pt>
                <c:pt idx="7">
                  <c:v>0.51956651999999992</c:v>
                </c:pt>
                <c:pt idx="8">
                  <c:v>-4.721813999999995E-2</c:v>
                </c:pt>
                <c:pt idx="9">
                  <c:v>1.3743979999999852E-2</c:v>
                </c:pt>
                <c:pt idx="10">
                  <c:v>-0.11597431999999998</c:v>
                </c:pt>
                <c:pt idx="11">
                  <c:v>-0.33160643999999989</c:v>
                </c:pt>
                <c:pt idx="12">
                  <c:v>0.13591121999999983</c:v>
                </c:pt>
                <c:pt idx="13">
                  <c:v>-3.4222979999999834E-2</c:v>
                </c:pt>
                <c:pt idx="14">
                  <c:v>-4.1898930000000119E-2</c:v>
                </c:pt>
                <c:pt idx="15">
                  <c:v>-5.7488940000000072E-2</c:v>
                </c:pt>
                <c:pt idx="16">
                  <c:v>-0.17492407999999998</c:v>
                </c:pt>
                <c:pt idx="17">
                  <c:v>-0.11116584000000017</c:v>
                </c:pt>
                <c:pt idx="18">
                  <c:v>-6.9169679999999831E-2</c:v>
                </c:pt>
                <c:pt idx="19">
                  <c:v>-4.5927389999999943E-2</c:v>
                </c:pt>
                <c:pt idx="20">
                  <c:v>-2.316160000000025E-3</c:v>
                </c:pt>
                <c:pt idx="21">
                  <c:v>-2.7799399999999252E-3</c:v>
                </c:pt>
                <c:pt idx="22">
                  <c:v>-3.1601899999999716E-3</c:v>
                </c:pt>
                <c:pt idx="23">
                  <c:v>7.2794999999999273E-4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330-A8AF-BD32B0ED9033}"/>
            </c:ext>
          </c:extLst>
        </c:ser>
        <c:ser>
          <c:idx val="2"/>
          <c:order val="2"/>
          <c:tx>
            <c:strRef>
              <c:f>'4.2'!$J$2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I*</c:v>
                  </c:pt>
                  <c:pt idx="13">
                    <c:v>II*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'4.2'!$J$32:$J$55</c:f>
              <c:numCache>
                <c:formatCode>0.0%</c:formatCode>
                <c:ptCount val="24"/>
                <c:pt idx="0">
                  <c:v>-2.6245634000000066E-2</c:v>
                </c:pt>
                <c:pt idx="1">
                  <c:v>0.11582515100000002</c:v>
                </c:pt>
                <c:pt idx="2">
                  <c:v>4.9880145999999993E-2</c:v>
                </c:pt>
                <c:pt idx="3">
                  <c:v>3.1863486999999961E-2</c:v>
                </c:pt>
                <c:pt idx="4">
                  <c:v>-1.7420877999999931E-2</c:v>
                </c:pt>
                <c:pt idx="5">
                  <c:v>-0.17611982800000001</c:v>
                </c:pt>
                <c:pt idx="6">
                  <c:v>-0.15564444499999999</c:v>
                </c:pt>
                <c:pt idx="7">
                  <c:v>-0.16528273699999999</c:v>
                </c:pt>
                <c:pt idx="8">
                  <c:v>-0.14429915199999996</c:v>
                </c:pt>
                <c:pt idx="9">
                  <c:v>-0.14598297799999999</c:v>
                </c:pt>
                <c:pt idx="10">
                  <c:v>-0.11121130399999998</c:v>
                </c:pt>
                <c:pt idx="11">
                  <c:v>-4.4247931999999962E-2</c:v>
                </c:pt>
                <c:pt idx="12">
                  <c:v>6.18390699999992E-3</c:v>
                </c:pt>
                <c:pt idx="13">
                  <c:v>4.3609457000000018E-2</c:v>
                </c:pt>
                <c:pt idx="14">
                  <c:v>2.501315500000004E-2</c:v>
                </c:pt>
                <c:pt idx="15">
                  <c:v>-3.302354000000065E-3</c:v>
                </c:pt>
                <c:pt idx="16">
                  <c:v>-3.6301833999999929E-2</c:v>
                </c:pt>
                <c:pt idx="17">
                  <c:v>-4.041619699999998E-2</c:v>
                </c:pt>
                <c:pt idx="18">
                  <c:v>-3.7207985000000006E-2</c:v>
                </c:pt>
                <c:pt idx="19">
                  <c:v>-3.7837740999999883E-2</c:v>
                </c:pt>
                <c:pt idx="20">
                  <c:v>-2.6976613000000073E-2</c:v>
                </c:pt>
                <c:pt idx="21">
                  <c:v>-2.7727959000000055E-2</c:v>
                </c:pt>
                <c:pt idx="22">
                  <c:v>-2.9085943000000045E-2</c:v>
                </c:pt>
                <c:pt idx="23">
                  <c:v>-3.0336821000000073E-2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'4.2'!$H$2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I*</c:v>
                  </c:pt>
                  <c:pt idx="13">
                    <c:v>II*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'4.2'!$H$32:$H$55</c:f>
              <c:numCache>
                <c:formatCode>0.0%</c:formatCode>
                <c:ptCount val="24"/>
                <c:pt idx="0">
                  <c:v>-0.15872559000000003</c:v>
                </c:pt>
                <c:pt idx="1">
                  <c:v>1.7106548000000003E-2</c:v>
                </c:pt>
                <c:pt idx="2">
                  <c:v>4.7531853999999998E-2</c:v>
                </c:pt>
                <c:pt idx="3">
                  <c:v>0.10617806100000003</c:v>
                </c:pt>
                <c:pt idx="4">
                  <c:v>0.33335012600000008</c:v>
                </c:pt>
                <c:pt idx="5">
                  <c:v>0.15688278900000008</c:v>
                </c:pt>
                <c:pt idx="6">
                  <c:v>0.1966234870000001</c:v>
                </c:pt>
                <c:pt idx="7">
                  <c:v>0.35428377500000002</c:v>
                </c:pt>
                <c:pt idx="8">
                  <c:v>-0.19151729900000006</c:v>
                </c:pt>
                <c:pt idx="9">
                  <c:v>-0.13223899900000005</c:v>
                </c:pt>
                <c:pt idx="10">
                  <c:v>-0.22718562900000008</c:v>
                </c:pt>
                <c:pt idx="11">
                  <c:v>-0.37585437300000007</c:v>
                </c:pt>
                <c:pt idx="12">
                  <c:v>0.14209513100000001</c:v>
                </c:pt>
                <c:pt idx="13">
                  <c:v>9.3864789999999945E-3</c:v>
                </c:pt>
                <c:pt idx="14">
                  <c:v>-1.6885771999999976E-2</c:v>
                </c:pt>
                <c:pt idx="15">
                  <c:v>-6.0791283999999945E-2</c:v>
                </c:pt>
                <c:pt idx="16">
                  <c:v>-0.21122591200000002</c:v>
                </c:pt>
                <c:pt idx="17">
                  <c:v>-0.15158203200000003</c:v>
                </c:pt>
                <c:pt idx="18">
                  <c:v>-0.10637766499999998</c:v>
                </c:pt>
                <c:pt idx="19">
                  <c:v>-8.3765137000000045E-2</c:v>
                </c:pt>
                <c:pt idx="20">
                  <c:v>-2.9292775999999989E-2</c:v>
                </c:pt>
                <c:pt idx="21">
                  <c:v>-3.0507901999999944E-2</c:v>
                </c:pt>
                <c:pt idx="22">
                  <c:v>-3.2246134000000024E-2</c:v>
                </c:pt>
                <c:pt idx="23">
                  <c:v>-2.9608871000000009E-2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BA7-4330-A8AF-BD32B0ED9033}"/>
            </c:ext>
          </c:extLst>
        </c:ser>
        <c:ser>
          <c:idx val="3"/>
          <c:order val="3"/>
          <c:tx>
            <c:strRef>
              <c:f>'4.2'!$K$2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905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I*</c:v>
                  </c:pt>
                  <c:pt idx="13">
                    <c:v>II*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'4.2'!$K$32:$K$55</c:f>
              <c:numCache>
                <c:formatCode>0.0%</c:formatCode>
                <c:ptCount val="24"/>
                <c:pt idx="0">
                  <c:v>-6.8663199999999952E-2</c:v>
                </c:pt>
                <c:pt idx="1">
                  <c:v>3.4577961000000032E-2</c:v>
                </c:pt>
                <c:pt idx="2">
                  <c:v>5.1226397000000007E-2</c:v>
                </c:pt>
                <c:pt idx="3">
                  <c:v>0.10575623199999995</c:v>
                </c:pt>
                <c:pt idx="4">
                  <c:v>0.24221008900000002</c:v>
                </c:pt>
                <c:pt idx="5">
                  <c:v>0.12796214800000003</c:v>
                </c:pt>
                <c:pt idx="6">
                  <c:v>0.18565058899999998</c:v>
                </c:pt>
                <c:pt idx="7">
                  <c:v>0.36539756800000001</c:v>
                </c:pt>
                <c:pt idx="8">
                  <c:v>-0.19798087300000006</c:v>
                </c:pt>
                <c:pt idx="9">
                  <c:v>-0.13739439400000003</c:v>
                </c:pt>
                <c:pt idx="10">
                  <c:v>-0.19247877199999996</c:v>
                </c:pt>
                <c:pt idx="11">
                  <c:v>-0.35707074399999994</c:v>
                </c:pt>
                <c:pt idx="12">
                  <c:v>0.10579295100000002</c:v>
                </c:pt>
                <c:pt idx="13">
                  <c:v>3.5023132000000033E-2</c:v>
                </c:pt>
                <c:pt idx="14">
                  <c:v>3.670455999999973E-3</c:v>
                </c:pt>
                <c:pt idx="15">
                  <c:v>-2.2133226999999991E-2</c:v>
                </c:pt>
                <c:pt idx="16">
                  <c:v>-0.12213543899999997</c:v>
                </c:pt>
                <c:pt idx="17">
                  <c:v>-0.12260884100000005</c:v>
                </c:pt>
                <c:pt idx="18">
                  <c:v>-0.12519311399999999</c:v>
                </c:pt>
                <c:pt idx="19">
                  <c:v>-0.12352969800000003</c:v>
                </c:pt>
                <c:pt idx="20">
                  <c:v>-2.2270984000000028E-2</c:v>
                </c:pt>
                <c:pt idx="21">
                  <c:v>-2.5340941999999984E-2</c:v>
                </c:pt>
                <c:pt idx="22">
                  <c:v>-2.3221477000000022E-2</c:v>
                </c:pt>
                <c:pt idx="23">
                  <c:v>-2.4470649000000008E-2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/>
          <a:lstStyle/>
          <a:p>
            <a:pPr>
              <a:defRPr sz="1200"/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solidFill>
            <a:srgbClr val="BFBFB7"/>
          </a:solidFill>
        </a:ln>
      </c:spPr>
    </c:plotArea>
    <c:legend>
      <c:legendPos val="r"/>
      <c:layout>
        <c:manualLayout>
          <c:xMode val="edge"/>
          <c:yMode val="edge"/>
          <c:x val="0.44930052415639188"/>
          <c:y val="5.854067746573597E-2"/>
          <c:w val="0.53624029130306405"/>
          <c:h val="0.3247793388282617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'4.3 Төлбөрийн тэнцэл'!$N$1:$AD$2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тэнцэл'!$N$3:$AD$3</c:f>
              <c:numCache>
                <c:formatCode>0</c:formatCode>
                <c:ptCount val="17"/>
                <c:pt idx="0">
                  <c:v>-398.08977519534744</c:v>
                </c:pt>
                <c:pt idx="1">
                  <c:v>-345.33588448579644</c:v>
                </c:pt>
                <c:pt idx="2">
                  <c:v>-451.31850572178689</c:v>
                </c:pt>
                <c:pt idx="3">
                  <c:v>-966.942649986682</c:v>
                </c:pt>
                <c:pt idx="4">
                  <c:v>-723.2438259458811</c:v>
                </c:pt>
                <c:pt idx="5">
                  <c:v>-159.43968697194816</c:v>
                </c:pt>
                <c:pt idx="6" formatCode="0.0">
                  <c:v>149.89480820242466</c:v>
                </c:pt>
                <c:pt idx="7" formatCode="0.0">
                  <c:v>58.176761874485464</c:v>
                </c:pt>
                <c:pt idx="8" formatCode="0.0">
                  <c:v>-323.6448684133311</c:v>
                </c:pt>
                <c:pt idx="9" formatCode="0.0">
                  <c:v>-764.3097136238049</c:v>
                </c:pt>
                <c:pt idx="10" formatCode="0.0">
                  <c:v>-819.0922670253874</c:v>
                </c:pt>
                <c:pt idx="11">
                  <c:v>-201.39296606264918</c:v>
                </c:pt>
                <c:pt idx="12">
                  <c:v>-1098.2283831692184</c:v>
                </c:pt>
                <c:pt idx="13">
                  <c:v>-879.80329794588238</c:v>
                </c:pt>
                <c:pt idx="14">
                  <c:v>-429.0004106571464</c:v>
                </c:pt>
                <c:pt idx="15">
                  <c:v>-513.69144744131063</c:v>
                </c:pt>
                <c:pt idx="16">
                  <c:v>184.13589145717276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'4.3 Төлбөрийн тэнцэл'!$N$1:$AD$2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тэнцэл'!$N$4:$AD$4</c:f>
              <c:numCache>
                <c:formatCode>0</c:formatCode>
                <c:ptCount val="17"/>
                <c:pt idx="0">
                  <c:v>582</c:v>
                </c:pt>
                <c:pt idx="1">
                  <c:v>573</c:v>
                </c:pt>
                <c:pt idx="2">
                  <c:v>384</c:v>
                </c:pt>
                <c:pt idx="3">
                  <c:v>1298</c:v>
                </c:pt>
                <c:pt idx="4">
                  <c:v>330.97611670108881</c:v>
                </c:pt>
                <c:pt idx="5">
                  <c:v>139.38923633641929</c:v>
                </c:pt>
                <c:pt idx="6">
                  <c:v>136.81971190802741</c:v>
                </c:pt>
                <c:pt idx="7">
                  <c:v>999.89195033536464</c:v>
                </c:pt>
                <c:pt idx="8" formatCode="0.0">
                  <c:v>394.78131268544394</c:v>
                </c:pt>
                <c:pt idx="9" formatCode="0.0">
                  <c:v>345.18935671559541</c:v>
                </c:pt>
                <c:pt idx="10" formatCode="0.0">
                  <c:v>347.83836648052011</c:v>
                </c:pt>
                <c:pt idx="11">
                  <c:v>1008.383363345514</c:v>
                </c:pt>
                <c:pt idx="12">
                  <c:v>323.35009631576986</c:v>
                </c:pt>
                <c:pt idx="13">
                  <c:v>558.07654752330495</c:v>
                </c:pt>
                <c:pt idx="14">
                  <c:v>31.219848165958144</c:v>
                </c:pt>
                <c:pt idx="15">
                  <c:v>786.74486775183971</c:v>
                </c:pt>
                <c:pt idx="16">
                  <c:v>-301.80731760873425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'4.3 Төлбөрийн тэнцэл'!$B$1:$AD$2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  <c:pt idx="28">
                    <c:v>2023</c:v>
                  </c:pt>
                </c:lvl>
              </c:multiLvlStrCache>
            </c:multiLvlStrRef>
          </c:cat>
          <c:val>
            <c:numRef>
              <c:f>'4.3 Төлбөрийн тэнцэл'!$N$5:$AD$5</c:f>
              <c:numCache>
                <c:formatCode>0</c:formatCode>
                <c:ptCount val="17"/>
                <c:pt idx="0">
                  <c:v>219.56143886081296</c:v>
                </c:pt>
                <c:pt idx="1">
                  <c:v>236.39987629177801</c:v>
                </c:pt>
                <c:pt idx="2">
                  <c:v>-191.70675207501245</c:v>
                </c:pt>
                <c:pt idx="3">
                  <c:v>188.60478564840639</c:v>
                </c:pt>
                <c:pt idx="4">
                  <c:v>-350.19340135843618</c:v>
                </c:pt>
                <c:pt idx="5">
                  <c:v>-329.01343752282082</c:v>
                </c:pt>
                <c:pt idx="6">
                  <c:v>206.69728167471422</c:v>
                </c:pt>
                <c:pt idx="7">
                  <c:v>1259.4008007670691</c:v>
                </c:pt>
                <c:pt idx="8" formatCode="0.0">
                  <c:v>170.41121434815898</c:v>
                </c:pt>
                <c:pt idx="9" formatCode="0.0">
                  <c:v>-224.6349366025282</c:v>
                </c:pt>
                <c:pt idx="10" formatCode="0.0">
                  <c:v>-526.03785001514393</c:v>
                </c:pt>
                <c:pt idx="11">
                  <c:v>358.62765265476713</c:v>
                </c:pt>
                <c:pt idx="12">
                  <c:v>-953.58303962821901</c:v>
                </c:pt>
                <c:pt idx="13">
                  <c:v>-104.3760373574829</c:v>
                </c:pt>
                <c:pt idx="14">
                  <c:v>-300.98345945306505</c:v>
                </c:pt>
                <c:pt idx="15">
                  <c:v>631.69732754442646</c:v>
                </c:pt>
                <c:pt idx="16">
                  <c:v>79.613095505382319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mn-MN" b="0">
                    <a:solidFill>
                      <a:sysClr val="windowText" lastClr="000000"/>
                    </a:solidFill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тэнцэл'!$J$9:$AD$9</c:f>
              <c:numCache>
                <c:formatCode>#,##0</c:formatCode>
                <c:ptCount val="21"/>
                <c:pt idx="0">
                  <c:v>-108.96694488801131</c:v>
                </c:pt>
                <c:pt idx="1">
                  <c:v>-158.29736497551511</c:v>
                </c:pt>
                <c:pt idx="2">
                  <c:v>-132.73475988954834</c:v>
                </c:pt>
                <c:pt idx="3">
                  <c:v>-160.5665333870696</c:v>
                </c:pt>
                <c:pt idx="4">
                  <c:v>-135.30391801616037</c:v>
                </c:pt>
                <c:pt idx="5">
                  <c:v>-168.14255004861963</c:v>
                </c:pt>
                <c:pt idx="6">
                  <c:v>-155.93683706992769</c:v>
                </c:pt>
                <c:pt idx="7">
                  <c:v>-134.97588766482573</c:v>
                </c:pt>
                <c:pt idx="8">
                  <c:v>-41.372203023374624</c:v>
                </c:pt>
                <c:pt idx="9">
                  <c:v>-37.952800157511845</c:v>
                </c:pt>
                <c:pt idx="10">
                  <c:v>-66.141343063592956</c:v>
                </c:pt>
                <c:pt idx="11">
                  <c:v>-66.672143505791865</c:v>
                </c:pt>
                <c:pt idx="12">
                  <c:v>-61.875618263883013</c:v>
                </c:pt>
                <c:pt idx="13">
                  <c:v>-26.788947769308898</c:v>
                </c:pt>
                <c:pt idx="14">
                  <c:v>-43.997635601293659</c:v>
                </c:pt>
                <c:pt idx="15">
                  <c:v>-33.868022136675137</c:v>
                </c:pt>
                <c:pt idx="16">
                  <c:v>-58.108542566700137</c:v>
                </c:pt>
                <c:pt idx="17">
                  <c:v>-133.01490064669164</c:v>
                </c:pt>
                <c:pt idx="18">
                  <c:v>-256.56756800262178</c:v>
                </c:pt>
                <c:pt idx="19">
                  <c:v>-253.51227580662197</c:v>
                </c:pt>
                <c:pt idx="20">
                  <c:v>-218.87531590211657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тэнцэл'!$J$10:$AD$10</c:f>
              <c:numCache>
                <c:formatCode>#,##0</c:formatCode>
                <c:ptCount val="21"/>
                <c:pt idx="0">
                  <c:v>-84.049475636242022</c:v>
                </c:pt>
                <c:pt idx="1">
                  <c:v>4.4314745496290442</c:v>
                </c:pt>
                <c:pt idx="2">
                  <c:v>120.029268693391</c:v>
                </c:pt>
                <c:pt idx="3">
                  <c:v>-76.392580981515977</c:v>
                </c:pt>
                <c:pt idx="4">
                  <c:v>-76.897877753731635</c:v>
                </c:pt>
                <c:pt idx="5">
                  <c:v>9.6530290846378648</c:v>
                </c:pt>
                <c:pt idx="6">
                  <c:v>140.0041923992637</c:v>
                </c:pt>
                <c:pt idx="7">
                  <c:v>-94.820052060687885</c:v>
                </c:pt>
                <c:pt idx="8">
                  <c:v>-100.29998660615929</c:v>
                </c:pt>
                <c:pt idx="9">
                  <c:v>-22.508891155176414</c:v>
                </c:pt>
                <c:pt idx="10">
                  <c:v>-17.718097515116384</c:v>
                </c:pt>
                <c:pt idx="11">
                  <c:v>-22.370882487005375</c:v>
                </c:pt>
                <c:pt idx="12">
                  <c:v>-73.660347853895729</c:v>
                </c:pt>
                <c:pt idx="13">
                  <c:v>-79.544881221402647</c:v>
                </c:pt>
                <c:pt idx="14">
                  <c:v>-58.771962133534345</c:v>
                </c:pt>
                <c:pt idx="15">
                  <c:v>-59.86825619875269</c:v>
                </c:pt>
                <c:pt idx="16">
                  <c:v>-52.346450426151335</c:v>
                </c:pt>
                <c:pt idx="17">
                  <c:v>-66.891220134085728</c:v>
                </c:pt>
                <c:pt idx="18">
                  <c:v>-13.603366321471725</c:v>
                </c:pt>
                <c:pt idx="19">
                  <c:v>-152.50330990040447</c:v>
                </c:pt>
                <c:pt idx="20">
                  <c:v>-188.63186896238909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тэнцэл'!$J$11:$AD$11</c:f>
              <c:numCache>
                <c:formatCode>#,##0</c:formatCode>
                <c:ptCount val="21"/>
                <c:pt idx="0">
                  <c:v>-114.62057091473568</c:v>
                </c:pt>
                <c:pt idx="1">
                  <c:v>-74.354084129129262</c:v>
                </c:pt>
                <c:pt idx="2">
                  <c:v>-115.38245954936849</c:v>
                </c:pt>
                <c:pt idx="3">
                  <c:v>-74.659997969637317</c:v>
                </c:pt>
                <c:pt idx="4">
                  <c:v>-114.88195732953695</c:v>
                </c:pt>
                <c:pt idx="5">
                  <c:v>-77.188724079829598</c:v>
                </c:pt>
                <c:pt idx="6">
                  <c:v>-119.59119648511052</c:v>
                </c:pt>
                <c:pt idx="7">
                  <c:v>-78.048016305054205</c:v>
                </c:pt>
                <c:pt idx="8">
                  <c:v>-112.30912454738605</c:v>
                </c:pt>
                <c:pt idx="9">
                  <c:v>-69.094963948177352</c:v>
                </c:pt>
                <c:pt idx="10">
                  <c:v>-107.04895100631342</c:v>
                </c:pt>
                <c:pt idx="11">
                  <c:v>-69.202272475398033</c:v>
                </c:pt>
                <c:pt idx="12">
                  <c:v>-170.44059808555167</c:v>
                </c:pt>
                <c:pt idx="13">
                  <c:v>-54.747786978011568</c:v>
                </c:pt>
                <c:pt idx="14">
                  <c:v>-163.91783619692924</c:v>
                </c:pt>
                <c:pt idx="15">
                  <c:v>-60.689073023864367</c:v>
                </c:pt>
                <c:pt idx="16">
                  <c:v>-162.49538962529044</c:v>
                </c:pt>
                <c:pt idx="17">
                  <c:v>-58.92197830110306</c:v>
                </c:pt>
                <c:pt idx="18">
                  <c:v>-167.68506344010709</c:v>
                </c:pt>
                <c:pt idx="19">
                  <c:v>-61.974476728531229</c:v>
                </c:pt>
                <c:pt idx="20">
                  <c:v>-169.72421277449848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тэнцэл'!$J$12:$AD$12</c:f>
              <c:numCache>
                <c:formatCode>#,##0</c:formatCode>
                <c:ptCount val="21"/>
                <c:pt idx="0">
                  <c:v>-139.47469018103465</c:v>
                </c:pt>
                <c:pt idx="1">
                  <c:v>-129.73802978070182</c:v>
                </c:pt>
                <c:pt idx="2">
                  <c:v>-140.41876936528047</c:v>
                </c:pt>
                <c:pt idx="3">
                  <c:v>-180.6996094631113</c:v>
                </c:pt>
                <c:pt idx="4">
                  <c:v>-177.98185540374726</c:v>
                </c:pt>
                <c:pt idx="5">
                  <c:v>-146.27066273086976</c:v>
                </c:pt>
                <c:pt idx="6">
                  <c:v>-101.32446353662894</c:v>
                </c:pt>
                <c:pt idx="7">
                  <c:v>-120.22298051464566</c:v>
                </c:pt>
                <c:pt idx="8">
                  <c:v>-43.140129165688322</c:v>
                </c:pt>
                <c:pt idx="9">
                  <c:v>-124.97933299034781</c:v>
                </c:pt>
                <c:pt idx="10">
                  <c:v>-93.49550007264304</c:v>
                </c:pt>
                <c:pt idx="11">
                  <c:v>-81.786161321366066</c:v>
                </c:pt>
                <c:pt idx="12">
                  <c:v>-36.311259112365732</c:v>
                </c:pt>
                <c:pt idx="13">
                  <c:v>-40.667530697247578</c:v>
                </c:pt>
                <c:pt idx="14">
                  <c:v>-166.4459961398959</c:v>
                </c:pt>
                <c:pt idx="15">
                  <c:v>-119.89262973610541</c:v>
                </c:pt>
                <c:pt idx="16">
                  <c:v>-77.054359092694298</c:v>
                </c:pt>
                <c:pt idx="17">
                  <c:v>-51.016592007702641</c:v>
                </c:pt>
                <c:pt idx="18">
                  <c:v>-175</c:v>
                </c:pt>
                <c:pt idx="19">
                  <c:v>-191.11512437871488</c:v>
                </c:pt>
                <c:pt idx="20">
                  <c:v>-154.90709089277635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6E5E2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тэнцэл'!$J$13:$AD$13</c:f>
              <c:numCache>
                <c:formatCode>#,##0</c:formatCode>
                <c:ptCount val="21"/>
                <c:pt idx="0">
                  <c:v>-99.412023349632136</c:v>
                </c:pt>
                <c:pt idx="1">
                  <c:v>-77.500977593210109</c:v>
                </c:pt>
                <c:pt idx="2">
                  <c:v>-93.190233260098125</c:v>
                </c:pt>
                <c:pt idx="3">
                  <c:v>-142.29596621355165</c:v>
                </c:pt>
                <c:pt idx="4">
                  <c:v>-141.79760027469507</c:v>
                </c:pt>
                <c:pt idx="5">
                  <c:v>-75.58010339167771</c:v>
                </c:pt>
                <c:pt idx="6">
                  <c:v>-61.100223983092945</c:v>
                </c:pt>
                <c:pt idx="7">
                  <c:v>-161.30906500707169</c:v>
                </c:pt>
                <c:pt idx="8">
                  <c:v>-75.325247641414137</c:v>
                </c:pt>
                <c:pt idx="9">
                  <c:v>-83.31722180137217</c:v>
                </c:pt>
                <c:pt idx="10">
                  <c:v>-59.9194546902811</c:v>
                </c:pt>
                <c:pt idx="11">
                  <c:v>-155.58077357555612</c:v>
                </c:pt>
                <c:pt idx="12">
                  <c:v>-77.633368624235288</c:v>
                </c:pt>
                <c:pt idx="13">
                  <c:v>-90.612587523432239</c:v>
                </c:pt>
                <c:pt idx="14">
                  <c:v>-78.717665089529078</c:v>
                </c:pt>
                <c:pt idx="15">
                  <c:v>-176.90394416068</c:v>
                </c:pt>
                <c:pt idx="16">
                  <c:v>-100.12955720476714</c:v>
                </c:pt>
                <c:pt idx="17">
                  <c:v>-74.260351345031268</c:v>
                </c:pt>
                <c:pt idx="18">
                  <c:v>-56.049237736241707</c:v>
                </c:pt>
                <c:pt idx="19">
                  <c:v>-157.7151694521184</c:v>
                </c:pt>
                <c:pt idx="20">
                  <c:v>-127.26396711756524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тэнцэл'!$J$8:$AD$8</c:f>
              <c:numCache>
                <c:formatCode>#,##0</c:formatCode>
                <c:ptCount val="21"/>
                <c:pt idx="0">
                  <c:v>-546.5237049696558</c:v>
                </c:pt>
                <c:pt idx="1">
                  <c:v>-435.45898192892724</c:v>
                </c:pt>
                <c:pt idx="2">
                  <c:v>-361.69695337090445</c:v>
                </c:pt>
                <c:pt idx="3">
                  <c:v>-634.61468801488581</c:v>
                </c:pt>
                <c:pt idx="4">
                  <c:v>-646.86320877787125</c:v>
                </c:pt>
                <c:pt idx="5">
                  <c:v>-457.52901116635883</c:v>
                </c:pt>
                <c:pt idx="6">
                  <c:v>-297.94852867549639</c:v>
                </c:pt>
                <c:pt idx="7">
                  <c:v>-589.37600155228517</c:v>
                </c:pt>
                <c:pt idx="8">
                  <c:v>-372.44669098402244</c:v>
                </c:pt>
                <c:pt idx="9">
                  <c:v>-337.85321005258561</c:v>
                </c:pt>
                <c:pt idx="10">
                  <c:v>-344.32334634794688</c:v>
                </c:pt>
                <c:pt idx="11">
                  <c:v>-395.61223336511745</c:v>
                </c:pt>
                <c:pt idx="12">
                  <c:v>-419.92119193993148</c:v>
                </c:pt>
                <c:pt idx="13">
                  <c:v>-292.36173418940291</c:v>
                </c:pt>
                <c:pt idx="14">
                  <c:v>-511.85109516118223</c:v>
                </c:pt>
                <c:pt idx="15">
                  <c:v>-451.22192525607761</c:v>
                </c:pt>
                <c:pt idx="16">
                  <c:v>-450.13429891560338</c:v>
                </c:pt>
                <c:pt idx="17">
                  <c:v>-384.10504243461435</c:v>
                </c:pt>
                <c:pt idx="18">
                  <c:v>-668.90523550044236</c:v>
                </c:pt>
                <c:pt idx="19">
                  <c:v>-816.82035626639095</c:v>
                </c:pt>
                <c:pt idx="20">
                  <c:v>-859.40245564934571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rgbClr val="BFBFB7"/>
          </a:solidFill>
        </a:ln>
        <a:effectLst/>
      </c:spPr>
    </c:plotArea>
    <c:legend>
      <c:legendPos val="b"/>
      <c:layout>
        <c:manualLayout>
          <c:xMode val="edge"/>
          <c:yMode val="edge"/>
          <c:x val="0.40327894238112871"/>
          <c:y val="0.57304733734617808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684321387664393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6E5E2"/>
            </a:solidFill>
            <a:ln>
              <a:solidFill>
                <a:srgbClr val="BFBFB7"/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тэнцэл'!$J$16:$AD$16</c:f>
              <c:numCache>
                <c:formatCode>0.0</c:formatCode>
                <c:ptCount val="21"/>
                <c:pt idx="0">
                  <c:v>45.271116019567167</c:v>
                </c:pt>
                <c:pt idx="1">
                  <c:v>46.64776707363918</c:v>
                </c:pt>
                <c:pt idx="2">
                  <c:v>46.800104161551431</c:v>
                </c:pt>
                <c:pt idx="3">
                  <c:v>46.01055018008303</c:v>
                </c:pt>
                <c:pt idx="4">
                  <c:v>57.98930771410042</c:v>
                </c:pt>
                <c:pt idx="5">
                  <c:v>44.832809048464675</c:v>
                </c:pt>
                <c:pt idx="6">
                  <c:v>49.283117242855425</c:v>
                </c:pt>
                <c:pt idx="7">
                  <c:v>44.154714144286416</c:v>
                </c:pt>
                <c:pt idx="8">
                  <c:v>62.266475380000379</c:v>
                </c:pt>
                <c:pt idx="9">
                  <c:v>62.509823628177699</c:v>
                </c:pt>
                <c:pt idx="10" formatCode="0">
                  <c:v>71.638238873390037</c:v>
                </c:pt>
                <c:pt idx="11" formatCode="0">
                  <c:v>62.190852263924853</c:v>
                </c:pt>
                <c:pt idx="12" formatCode="0">
                  <c:v>45.288957045113492</c:v>
                </c:pt>
                <c:pt idx="13" formatCode="0">
                  <c:v>54.629637343981408</c:v>
                </c:pt>
                <c:pt idx="14" formatCode="0">
                  <c:v>50.941459858709862</c:v>
                </c:pt>
                <c:pt idx="15" formatCode="0">
                  <c:v>52.354259054511765</c:v>
                </c:pt>
                <c:pt idx="16" formatCode="0">
                  <c:v>47.303145317686614</c:v>
                </c:pt>
                <c:pt idx="17" formatCode="0">
                  <c:v>60.467694578160099</c:v>
                </c:pt>
                <c:pt idx="18" formatCode="0">
                  <c:v>53.433826660411114</c:v>
                </c:pt>
                <c:pt idx="19" formatCode="0">
                  <c:v>49.747323375405742</c:v>
                </c:pt>
                <c:pt idx="20" formatCode="0">
                  <c:v>47.798552349645803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тэнцэл'!$J$17:$AD$17</c:f>
              <c:numCache>
                <c:formatCode>#,##0</c:formatCode>
                <c:ptCount val="21"/>
                <c:pt idx="0">
                  <c:v>-131.53023800638385</c:v>
                </c:pt>
                <c:pt idx="1">
                  <c:v>-191.97591080340791</c:v>
                </c:pt>
                <c:pt idx="2">
                  <c:v>-130.96503247220568</c:v>
                </c:pt>
                <c:pt idx="3">
                  <c:v>-149.19041400583367</c:v>
                </c:pt>
                <c:pt idx="4">
                  <c:v>-228.26550864348945</c:v>
                </c:pt>
                <c:pt idx="5">
                  <c:v>-221.0291764416678</c:v>
                </c:pt>
                <c:pt idx="6">
                  <c:v>-235.76921062754792</c:v>
                </c:pt>
                <c:pt idx="7">
                  <c:v>-261.07246934002916</c:v>
                </c:pt>
                <c:pt idx="8">
                  <c:v>-55.541065045714284</c:v>
                </c:pt>
                <c:pt idx="9">
                  <c:v>-148.66546968585547</c:v>
                </c:pt>
                <c:pt idx="10" formatCode="0">
                  <c:v>-174.34897210388544</c:v>
                </c:pt>
                <c:pt idx="11" formatCode="0">
                  <c:v>-351.28305749039941</c:v>
                </c:pt>
                <c:pt idx="12" formatCode="0">
                  <c:v>-334.93089096748537</c:v>
                </c:pt>
                <c:pt idx="13" formatCode="0">
                  <c:v>-303.56601798035967</c:v>
                </c:pt>
                <c:pt idx="14" formatCode="0">
                  <c:v>-459.56251308475987</c:v>
                </c:pt>
                <c:pt idx="15" formatCode="0">
                  <c:v>-607.17620263747688</c:v>
                </c:pt>
                <c:pt idx="16" formatCode="0">
                  <c:v>-469.97001514550902</c:v>
                </c:pt>
                <c:pt idx="17" formatCode="0">
                  <c:v>-300.37386343818071</c:v>
                </c:pt>
                <c:pt idx="18" formatCode="0">
                  <c:v>-386.84806785625824</c:v>
                </c:pt>
                <c:pt idx="19" formatCode="0">
                  <c:v>-362.45868366770122</c:v>
                </c:pt>
                <c:pt idx="20" formatCode="0">
                  <c:v>-431.84221330792388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937843"/>
            </a:solidFill>
            <a:ln>
              <a:solidFill>
                <a:srgbClr val="937843"/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тэнцэл'!$J$18:$AD$18</c:f>
              <c:numCache>
                <c:formatCode>#,##0</c:formatCode>
                <c:ptCount val="21"/>
                <c:pt idx="0">
                  <c:v>-72.130678314762989</c:v>
                </c:pt>
                <c:pt idx="1">
                  <c:v>-55.618690288052029</c:v>
                </c:pt>
                <c:pt idx="2">
                  <c:v>-73.174053172441575</c:v>
                </c:pt>
                <c:pt idx="3">
                  <c:v>-80.733018133994491</c:v>
                </c:pt>
                <c:pt idx="4">
                  <c:v>-85.10889684171859</c:v>
                </c:pt>
                <c:pt idx="5">
                  <c:v>-97.483791863147758</c:v>
                </c:pt>
                <c:pt idx="6">
                  <c:v>-99.105879457151275</c:v>
                </c:pt>
                <c:pt idx="7">
                  <c:v>-98.387472139011834</c:v>
                </c:pt>
                <c:pt idx="8">
                  <c:v>-91.076589209734408</c:v>
                </c:pt>
                <c:pt idx="9">
                  <c:v>-86.489284013750847</c:v>
                </c:pt>
                <c:pt idx="10" formatCode="0">
                  <c:v>-81.125928622954802</c:v>
                </c:pt>
                <c:pt idx="11" formatCode="0">
                  <c:v>-76.567612822569998</c:v>
                </c:pt>
                <c:pt idx="12" formatCode="0">
                  <c:v>-74.675704443663946</c:v>
                </c:pt>
                <c:pt idx="13" formatCode="0">
                  <c:v>-74.268721348998824</c:v>
                </c:pt>
                <c:pt idx="14" formatCode="0">
                  <c:v>-71.90086682013694</c:v>
                </c:pt>
                <c:pt idx="15" formatCode="0">
                  <c:v>-59.750461609613069</c:v>
                </c:pt>
                <c:pt idx="16" formatCode="0">
                  <c:v>-66.646289329074435</c:v>
                </c:pt>
                <c:pt idx="17" formatCode="0">
                  <c:v>-64.860195303351389</c:v>
                </c:pt>
                <c:pt idx="18" formatCode="0">
                  <c:v>-63.639945519715639</c:v>
                </c:pt>
                <c:pt idx="19" formatCode="0">
                  <c:v>-61.277282193692074</c:v>
                </c:pt>
                <c:pt idx="20" formatCode="0">
                  <c:v>-59.339233362230161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тэнцэл'!$J$19:$AD$19</c:f>
              <c:numCache>
                <c:formatCode>#,##0</c:formatCode>
                <c:ptCount val="21"/>
                <c:pt idx="0">
                  <c:v>-60.388675834715706</c:v>
                </c:pt>
                <c:pt idx="1">
                  <c:v>-175.13144884479414</c:v>
                </c:pt>
                <c:pt idx="2">
                  <c:v>-145.2073099247061</c:v>
                </c:pt>
                <c:pt idx="3">
                  <c:v>-175.88993493825521</c:v>
                </c:pt>
                <c:pt idx="4">
                  <c:v>-46.415478864653821</c:v>
                </c:pt>
                <c:pt idx="5">
                  <c:v>-163.33832148409888</c:v>
                </c:pt>
                <c:pt idx="6">
                  <c:v>-138.16909061003091</c:v>
                </c:pt>
                <c:pt idx="7">
                  <c:v>-154.10890550923924</c:v>
                </c:pt>
                <c:pt idx="8">
                  <c:v>-54.127450745879358</c:v>
                </c:pt>
                <c:pt idx="9">
                  <c:v>-148.5075270688634</c:v>
                </c:pt>
                <c:pt idx="10" formatCode="0">
                  <c:v>-138.16400624048183</c:v>
                </c:pt>
                <c:pt idx="11" formatCode="0">
                  <c:v>-125.08856606100932</c:v>
                </c:pt>
                <c:pt idx="12" formatCode="0">
                  <c:v>-46.274017106310353</c:v>
                </c:pt>
                <c:pt idx="13" formatCode="0">
                  <c:v>-148.69027699138505</c:v>
                </c:pt>
                <c:pt idx="14" formatCode="0">
                  <c:v>-138.37548656170699</c:v>
                </c:pt>
                <c:pt idx="15" formatCode="0">
                  <c:v>-118.75437716973875</c:v>
                </c:pt>
                <c:pt idx="16" formatCode="0">
                  <c:v>-28.448239803749473</c:v>
                </c:pt>
                <c:pt idx="17" formatCode="0">
                  <c:v>-137.94120747492536</c:v>
                </c:pt>
                <c:pt idx="18" formatCode="0">
                  <c:v>-136.27289890625158</c:v>
                </c:pt>
                <c:pt idx="19" formatCode="0">
                  <c:v>-159.18055146695121</c:v>
                </c:pt>
                <c:pt idx="20" formatCode="0">
                  <c:v>-61.375296659383054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7EA6A7">
                <a:alpha val="60000"/>
              </a:srgbClr>
            </a:solidFill>
            <a:ln>
              <a:solidFill>
                <a:srgbClr val="7EA6A7"/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тэнцэл'!$J$20:$AD$20</c:f>
              <c:numCache>
                <c:formatCode>#,##0</c:formatCode>
                <c:ptCount val="21"/>
                <c:pt idx="0">
                  <c:v>3.7368816526223068</c:v>
                </c:pt>
                <c:pt idx="1">
                  <c:v>3.8237807881061006</c:v>
                </c:pt>
                <c:pt idx="2">
                  <c:v>5.0022039876300033</c:v>
                </c:pt>
                <c:pt idx="3">
                  <c:v>3.9266056520337758</c:v>
                </c:pt>
                <c:pt idx="4">
                  <c:v>10.410487340604204</c:v>
                </c:pt>
                <c:pt idx="5">
                  <c:v>9.928701998302639</c:v>
                </c:pt>
                <c:pt idx="6">
                  <c:v>7.2165963988868196</c:v>
                </c:pt>
                <c:pt idx="7">
                  <c:v>8.3269434986310706</c:v>
                </c:pt>
                <c:pt idx="8">
                  <c:v>6.1469783500000004</c:v>
                </c:pt>
                <c:pt idx="9">
                  <c:v>1.6017823499999999</c:v>
                </c:pt>
                <c:pt idx="10" formatCode="0">
                  <c:v>1.0654133799999999</c:v>
                </c:pt>
                <c:pt idx="11" formatCode="0">
                  <c:v>1.1167080700000001</c:v>
                </c:pt>
                <c:pt idx="12" formatCode="0">
                  <c:v>0.55928671102787675</c:v>
                </c:pt>
                <c:pt idx="13" formatCode="0">
                  <c:v>0.44272400513997467</c:v>
                </c:pt>
                <c:pt idx="14" formatCode="0">
                  <c:v>0.40701737987225795</c:v>
                </c:pt>
                <c:pt idx="15" formatCode="0">
                  <c:v>0.46179174549542557</c:v>
                </c:pt>
                <c:pt idx="16" formatCode="0">
                  <c:v>0.31969115928819347</c:v>
                </c:pt>
                <c:pt idx="17" formatCode="0">
                  <c:v>0.73140396711604083</c:v>
                </c:pt>
                <c:pt idx="18" formatCode="0">
                  <c:v>2.5496998547673715</c:v>
                </c:pt>
                <c:pt idx="19" formatCode="0">
                  <c:v>5.272569312446624</c:v>
                </c:pt>
                <c:pt idx="20" formatCode="0">
                  <c:v>10.718379156111499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тэнцэл'!$J$21:$AD$21</c:f>
              <c:numCache>
                <c:formatCode>#,##0</c:formatCode>
                <c:ptCount val="21"/>
                <c:pt idx="0">
                  <c:v>2.1204412480025017</c:v>
                </c:pt>
                <c:pt idx="1">
                  <c:v>5.7260313118671764</c:v>
                </c:pt>
                <c:pt idx="2">
                  <c:v>2.9557192568273107</c:v>
                </c:pt>
                <c:pt idx="3">
                  <c:v>2.407586588052927</c:v>
                </c:pt>
                <c:pt idx="4">
                  <c:v>2.7571544615643653</c:v>
                </c:pt>
                <c:pt idx="5">
                  <c:v>2.0684401399227106</c:v>
                </c:pt>
                <c:pt idx="6">
                  <c:v>11.806930121407806</c:v>
                </c:pt>
                <c:pt idx="7">
                  <c:v>10.700291188227018</c:v>
                </c:pt>
                <c:pt idx="8">
                  <c:v>3.1252244086502063</c:v>
                </c:pt>
                <c:pt idx="9">
                  <c:v>2.9848168870394209</c:v>
                </c:pt>
                <c:pt idx="10" formatCode="0">
                  <c:v>2.6886146534356481</c:v>
                </c:pt>
                <c:pt idx="11" formatCode="0">
                  <c:v>0.40449638438955482</c:v>
                </c:pt>
                <c:pt idx="12" formatCode="0">
                  <c:v>0.30695721628309447</c:v>
                </c:pt>
                <c:pt idx="13" formatCode="0">
                  <c:v>0.77191184191110662</c:v>
                </c:pt>
                <c:pt idx="14" formatCode="0">
                  <c:v>0.42231608836490497</c:v>
                </c:pt>
                <c:pt idx="15" formatCode="0">
                  <c:v>-0.4894331104714027</c:v>
                </c:pt>
                <c:pt idx="16" formatCode="0">
                  <c:v>10.081063023500382</c:v>
                </c:pt>
                <c:pt idx="17" formatCode="0">
                  <c:v>1.2951528500019978</c:v>
                </c:pt>
                <c:pt idx="18" formatCode="0">
                  <c:v>6.5154574241665291</c:v>
                </c:pt>
                <c:pt idx="19" formatCode="0">
                  <c:v>10.949025715606419</c:v>
                </c:pt>
                <c:pt idx="20" formatCode="0">
                  <c:v>2.4735483283966935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тэнцэл'!$J$22:$AD$22</c:f>
              <c:numCache>
                <c:formatCode>0</c:formatCode>
                <c:ptCount val="21"/>
                <c:pt idx="0">
                  <c:v>-212.9211532356706</c:v>
                </c:pt>
                <c:pt idx="1">
                  <c:v>-366.52847076264163</c:v>
                </c:pt>
                <c:pt idx="2">
                  <c:v>-294.58836816334463</c:v>
                </c:pt>
                <c:pt idx="3">
                  <c:v>-353.46862465791355</c:v>
                </c:pt>
                <c:pt idx="4">
                  <c:v>-288.63293483359286</c:v>
                </c:pt>
                <c:pt idx="5">
                  <c:v>-425.02133860222443</c:v>
                </c:pt>
                <c:pt idx="6">
                  <c:v>-404.73753693158005</c:v>
                </c:pt>
                <c:pt idx="7">
                  <c:v>-450.38689815713576</c:v>
                </c:pt>
                <c:pt idx="8">
                  <c:v>-129.20642686267746</c:v>
                </c:pt>
                <c:pt idx="9">
                  <c:v>-316.56585790325261</c:v>
                </c:pt>
                <c:pt idx="10">
                  <c:v>-318.24664006049636</c:v>
                </c:pt>
                <c:pt idx="11">
                  <c:v>-489.22717965566432</c:v>
                </c:pt>
                <c:pt idx="12">
                  <c:v>-409.72541154503517</c:v>
                </c:pt>
                <c:pt idx="13">
                  <c:v>-470.68074312971106</c:v>
                </c:pt>
                <c:pt idx="14">
                  <c:v>-618.06807313965669</c:v>
                </c:pt>
                <c:pt idx="15">
                  <c:v>-733.3544237272929</c:v>
                </c:pt>
                <c:pt idx="16">
                  <c:v>-267.44876757977931</c:v>
                </c:pt>
                <c:pt idx="17">
                  <c:v>-306.44017700618292</c:v>
                </c:pt>
                <c:pt idx="18">
                  <c:v>-524.26192834288042</c:v>
                </c:pt>
                <c:pt idx="19">
                  <c:v>-516.94759892488571</c:v>
                </c:pt>
                <c:pt idx="20">
                  <c:v>-491.56626349538311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80737588269766147"/>
          <c:w val="0.92953367279800425"/>
          <c:h val="0.192624117302338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тэнцэл'!$F$25:$AD$25</c:f>
              <c:numCache>
                <c:formatCode>0</c:formatCode>
                <c:ptCount val="25"/>
                <c:pt idx="0">
                  <c:v>-137.01583681360856</c:v>
                </c:pt>
                <c:pt idx="1">
                  <c:v>-354.86685901162571</c:v>
                </c:pt>
                <c:pt idx="2">
                  <c:v>-439</c:v>
                </c:pt>
                <c:pt idx="3">
                  <c:v>-474</c:v>
                </c:pt>
                <c:pt idx="4">
                  <c:v>-478.08106166643222</c:v>
                </c:pt>
                <c:pt idx="5">
                  <c:v>-531.09752731793674</c:v>
                </c:pt>
                <c:pt idx="6">
                  <c:v>-467.82021250076741</c:v>
                </c:pt>
                <c:pt idx="7">
                  <c:v>-659.69577151699673</c:v>
                </c:pt>
                <c:pt idx="8">
                  <c:v>-481.81947134933449</c:v>
                </c:pt>
                <c:pt idx="9">
                  <c:v>-572.09614584350356</c:v>
                </c:pt>
                <c:pt idx="10">
                  <c:v>-492.12387768300425</c:v>
                </c:pt>
                <c:pt idx="11">
                  <c:v>-770.32994233978411</c:v>
                </c:pt>
                <c:pt idx="12">
                  <c:v>-369.20000000000005</c:v>
                </c:pt>
                <c:pt idx="13">
                  <c:v>-555.1</c:v>
                </c:pt>
                <c:pt idx="14">
                  <c:v>-311</c:v>
                </c:pt>
                <c:pt idx="15">
                  <c:v>-457.9</c:v>
                </c:pt>
                <c:pt idx="16">
                  <c:v>-605.84401368124259</c:v>
                </c:pt>
                <c:pt idx="17">
                  <c:v>-314.31600172442694</c:v>
                </c:pt>
                <c:pt idx="18">
                  <c:v>-532.74506295635206</c:v>
                </c:pt>
                <c:pt idx="19">
                  <c:v>-607.1176896618756</c:v>
                </c:pt>
                <c:pt idx="20">
                  <c:v>-671.66112621956984</c:v>
                </c:pt>
                <c:pt idx="21">
                  <c:v>-123.77049270530252</c:v>
                </c:pt>
                <c:pt idx="22">
                  <c:v>-512.07015265639802</c:v>
                </c:pt>
                <c:pt idx="23">
                  <c:v>-1400.4849931312615</c:v>
                </c:pt>
                <c:pt idx="24">
                  <c:v>-378.27696979527445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тэнцэл'!$F$26:$AD$26</c:f>
              <c:numCache>
                <c:formatCode>0</c:formatCode>
                <c:ptCount val="25"/>
                <c:pt idx="0">
                  <c:v>42.898514831183739</c:v>
                </c:pt>
                <c:pt idx="1">
                  <c:v>-63.622375569443598</c:v>
                </c:pt>
                <c:pt idx="2">
                  <c:v>-84</c:v>
                </c:pt>
                <c:pt idx="3">
                  <c:v>-395</c:v>
                </c:pt>
                <c:pt idx="4">
                  <c:v>162.02158076489715</c:v>
                </c:pt>
                <c:pt idx="5">
                  <c:v>238.45078006122947</c:v>
                </c:pt>
                <c:pt idx="6">
                  <c:v>-12.106416826743018</c:v>
                </c:pt>
                <c:pt idx="7">
                  <c:v>-449.18693856483162</c:v>
                </c:pt>
                <c:pt idx="8">
                  <c:v>-341.48578551784442</c:v>
                </c:pt>
                <c:pt idx="9">
                  <c:v>-18.830315439400216</c:v>
                </c:pt>
                <c:pt idx="10">
                  <c:v>-42.038496499715663</c:v>
                </c:pt>
                <c:pt idx="11">
                  <c:v>30.082281805556491</c:v>
                </c:pt>
                <c:pt idx="12">
                  <c:v>-41.5</c:v>
                </c:pt>
                <c:pt idx="13">
                  <c:v>569.1</c:v>
                </c:pt>
                <c:pt idx="14">
                  <c:v>-15.499999999999998</c:v>
                </c:pt>
                <c:pt idx="15">
                  <c:v>50.999999999999993</c:v>
                </c:pt>
                <c:pt idx="16">
                  <c:v>-84.737969066758851</c:v>
                </c:pt>
                <c:pt idx="17">
                  <c:v>146.23758912153258</c:v>
                </c:pt>
                <c:pt idx="18">
                  <c:v>-26.792654029386167</c:v>
                </c:pt>
                <c:pt idx="19">
                  <c:v>-9.7751110657032871</c:v>
                </c:pt>
                <c:pt idx="20">
                  <c:v>105.98148675371314</c:v>
                </c:pt>
                <c:pt idx="21">
                  <c:v>29.173970637806704</c:v>
                </c:pt>
                <c:pt idx="22">
                  <c:v>29.56652526066037</c:v>
                </c:pt>
                <c:pt idx="23">
                  <c:v>258.03632729474953</c:v>
                </c:pt>
                <c:pt idx="24">
                  <c:v>-221.7786595618839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7D8CAE"/>
            </a:solidFill>
            <a:ln w="28575">
              <a:noFill/>
            </a:ln>
          </c:spPr>
          <c:invertIfNegative val="0"/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тэнцэл'!$F$27:$AD$27</c:f>
              <c:numCache>
                <c:formatCode>0</c:formatCode>
                <c:ptCount val="25"/>
                <c:pt idx="0">
                  <c:v>15.330701347343741</c:v>
                </c:pt>
                <c:pt idx="1">
                  <c:v>0.3742367070284871</c:v>
                </c:pt>
                <c:pt idx="2">
                  <c:v>1</c:v>
                </c:pt>
                <c:pt idx="3">
                  <c:v>0</c:v>
                </c:pt>
                <c:pt idx="4">
                  <c:v>-0.49959661183097204</c:v>
                </c:pt>
                <c:pt idx="5">
                  <c:v>-40.593052748216188</c:v>
                </c:pt>
                <c:pt idx="6">
                  <c:v>27.981843118457004</c:v>
                </c:pt>
                <c:pt idx="7">
                  <c:v>0.36375712993951109</c:v>
                </c:pt>
                <c:pt idx="8">
                  <c:v>-0.47662853235038993</c:v>
                </c:pt>
                <c:pt idx="9">
                  <c:v>2.5346987157212215</c:v>
                </c:pt>
                <c:pt idx="10">
                  <c:v>-1.0260177420658065</c:v>
                </c:pt>
                <c:pt idx="11">
                  <c:v>4.8296296012968956</c:v>
                </c:pt>
                <c:pt idx="12">
                  <c:v>-0.30000000000000004</c:v>
                </c:pt>
                <c:pt idx="13">
                  <c:v>-2.0999999999999996</c:v>
                </c:pt>
                <c:pt idx="14">
                  <c:v>-2.2999999999999998</c:v>
                </c:pt>
                <c:pt idx="15">
                  <c:v>-0.89999999999999991</c:v>
                </c:pt>
                <c:pt idx="16">
                  <c:v>-6.6598804640162772</c:v>
                </c:pt>
                <c:pt idx="17">
                  <c:v>4.8612102537300448</c:v>
                </c:pt>
                <c:pt idx="18">
                  <c:v>-2.148968423085492</c:v>
                </c:pt>
                <c:pt idx="19">
                  <c:v>-3.6046600697601554</c:v>
                </c:pt>
                <c:pt idx="20">
                  <c:v>-6.5565615069538099</c:v>
                </c:pt>
                <c:pt idx="21">
                  <c:v>-16.999095130001201</c:v>
                </c:pt>
                <c:pt idx="22">
                  <c:v>0.256856301847807</c:v>
                </c:pt>
                <c:pt idx="23">
                  <c:v>-0.5806820147399947</c:v>
                </c:pt>
                <c:pt idx="24">
                  <c:v>-0.36911695061315036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</c:spPr>
          <c:invertIfNegative val="0"/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тэнцэл'!$F$28:$AD$28</c:f>
              <c:numCache>
                <c:formatCode>0</c:formatCode>
                <c:ptCount val="25"/>
                <c:pt idx="0">
                  <c:v>-27.150429703209056</c:v>
                </c:pt>
                <c:pt idx="1">
                  <c:v>170.66886793971906</c:v>
                </c:pt>
                <c:pt idx="2">
                  <c:v>92</c:v>
                </c:pt>
                <c:pt idx="3">
                  <c:v>-807</c:v>
                </c:pt>
                <c:pt idx="4">
                  <c:v>19.032463318635479</c:v>
                </c:pt>
                <c:pt idx="5">
                  <c:v>-21.620331391643134</c:v>
                </c:pt>
                <c:pt idx="6">
                  <c:v>37.155482883337271</c:v>
                </c:pt>
                <c:pt idx="7">
                  <c:v>84.653586458680394</c:v>
                </c:pt>
                <c:pt idx="8">
                  <c:v>266.20684087247309</c:v>
                </c:pt>
                <c:pt idx="9">
                  <c:v>47.599419447540981</c:v>
                </c:pt>
                <c:pt idx="10">
                  <c:v>176.69581124128601</c:v>
                </c:pt>
                <c:pt idx="11">
                  <c:v>-485.3713998419459</c:v>
                </c:pt>
                <c:pt idx="12">
                  <c:v>105.10000000000001</c:v>
                </c:pt>
                <c:pt idx="13">
                  <c:v>-125.5</c:v>
                </c:pt>
                <c:pt idx="14">
                  <c:v>217.3</c:v>
                </c:pt>
                <c:pt idx="15">
                  <c:v>-565.79999999999995</c:v>
                </c:pt>
                <c:pt idx="16">
                  <c:v>326.83923433511779</c:v>
                </c:pt>
                <c:pt idx="17">
                  <c:v>-157.19466863025548</c:v>
                </c:pt>
                <c:pt idx="18">
                  <c:v>251.73035919745433</c:v>
                </c:pt>
                <c:pt idx="19">
                  <c:v>-360.94111208854224</c:v>
                </c:pt>
                <c:pt idx="20">
                  <c:v>277.5737089664475</c:v>
                </c:pt>
                <c:pt idx="21">
                  <c:v>-523.26282735865516</c:v>
                </c:pt>
                <c:pt idx="22">
                  <c:v>502.00165687956104</c:v>
                </c:pt>
                <c:pt idx="23">
                  <c:v>405.00066183500974</c:v>
                </c:pt>
                <c:pt idx="24">
                  <c:v>923.95729052392483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тэнцэл'!$F$29:$AD$29</c:f>
              <c:numCache>
                <c:formatCode>0</c:formatCode>
                <c:ptCount val="25"/>
                <c:pt idx="0">
                  <c:v>-105.93705033829013</c:v>
                </c:pt>
                <c:pt idx="1">
                  <c:v>-247.44612993432168</c:v>
                </c:pt>
                <c:pt idx="2">
                  <c:v>-431</c:v>
                </c:pt>
                <c:pt idx="3">
                  <c:v>-1677</c:v>
                </c:pt>
                <c:pt idx="4">
                  <c:v>-297.52661419473054</c:v>
                </c:pt>
                <c:pt idx="5">
                  <c:v>-354.86013139656654</c:v>
                </c:pt>
                <c:pt idx="6">
                  <c:v>-414.78930332571622</c:v>
                </c:pt>
                <c:pt idx="7">
                  <c:v>-1023.8653664932085</c:v>
                </c:pt>
                <c:pt idx="8">
                  <c:v>-557.57504452705621</c:v>
                </c:pt>
                <c:pt idx="9">
                  <c:v>-540.79234311964149</c:v>
                </c:pt>
                <c:pt idx="10">
                  <c:v>-358.49258068349968</c:v>
                </c:pt>
                <c:pt idx="11">
                  <c:v>-1220.7894307748766</c:v>
                </c:pt>
                <c:pt idx="12">
                  <c:v>-305.90000000000003</c:v>
                </c:pt>
                <c:pt idx="13">
                  <c:v>-113.30000000000001</c:v>
                </c:pt>
                <c:pt idx="14">
                  <c:v>-111.49999999999997</c:v>
                </c:pt>
                <c:pt idx="15">
                  <c:v>-973.6</c:v>
                </c:pt>
                <c:pt idx="16">
                  <c:v>-370.40262887689988</c:v>
                </c:pt>
                <c:pt idx="17">
                  <c:v>-320.41187097941986</c:v>
                </c:pt>
                <c:pt idx="18">
                  <c:v>-309.9563262113694</c:v>
                </c:pt>
                <c:pt idx="19">
                  <c:v>-981.43857288588129</c:v>
                </c:pt>
                <c:pt idx="20">
                  <c:v>-294.66249200636287</c:v>
                </c:pt>
                <c:pt idx="21">
                  <c:v>-499.63584140848002</c:v>
                </c:pt>
                <c:pt idx="22">
                  <c:v>19.754885785671235</c:v>
                </c:pt>
                <c:pt idx="23">
                  <c:v>-738.02868601624232</c:v>
                </c:pt>
                <c:pt idx="24">
                  <c:v>323.53254421615338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</a:t>
                </a:r>
                <a:r>
                  <a:rPr lang="mn-MN" b="0" baseline="0"/>
                  <a:t> </a:t>
                </a:r>
                <a:r>
                  <a:rPr lang="en-US" b="0" baseline="0"/>
                  <a:t>$</a:t>
                </a:r>
                <a:endParaRPr lang="en-US" b="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8816128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238807072192899"/>
          <c:y val="0.64540278619018776"/>
          <c:w val="0.23837989760130829"/>
          <c:h val="0.2500021590044398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470785750332088E-2"/>
          <c:y val="0.19821157667776235"/>
          <c:w val="0.87353864186088126"/>
          <c:h val="0.6827579244902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 Инфляц'!$P$2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286A6C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Инфляц'!$P$3:$P$91</c15:sqref>
                  </c15:fullRef>
                </c:ext>
              </c:extLst>
              <c:f>'1. Инфляц'!$P$27:$P$91</c:f>
              <c:numCache>
                <c:formatCode>0.0%</c:formatCode>
                <c:ptCount val="65"/>
                <c:pt idx="0">
                  <c:v>2.7706207566189488E-2</c:v>
                </c:pt>
                <c:pt idx="1">
                  <c:v>2.755812239966331E-2</c:v>
                </c:pt>
                <c:pt idx="2">
                  <c:v>2.2506652748204778E-2</c:v>
                </c:pt>
                <c:pt idx="3">
                  <c:v>1.6768168167244957E-2</c:v>
                </c:pt>
                <c:pt idx="4">
                  <c:v>1.391174376594735E-2</c:v>
                </c:pt>
                <c:pt idx="5">
                  <c:v>1.3542589993873417E-2</c:v>
                </c:pt>
                <c:pt idx="6">
                  <c:v>1.4486598858324987E-2</c:v>
                </c:pt>
                <c:pt idx="7">
                  <c:v>1.3656289563988242E-2</c:v>
                </c:pt>
                <c:pt idx="8">
                  <c:v>1.2294109340351255E-2</c:v>
                </c:pt>
                <c:pt idx="9">
                  <c:v>1.235588563607813E-2</c:v>
                </c:pt>
                <c:pt idx="10">
                  <c:v>1.5758715735394734E-2</c:v>
                </c:pt>
                <c:pt idx="11">
                  <c:v>1.4110385106554157E-2</c:v>
                </c:pt>
                <c:pt idx="12">
                  <c:v>1.3324364201126827E-2</c:v>
                </c:pt>
                <c:pt idx="13">
                  <c:v>1.5114555164154445E-2</c:v>
                </c:pt>
                <c:pt idx="14">
                  <c:v>1.7142237865861627E-2</c:v>
                </c:pt>
                <c:pt idx="15">
                  <c:v>1.9139170245084464E-2</c:v>
                </c:pt>
                <c:pt idx="16">
                  <c:v>1.8655763377238309E-2</c:v>
                </c:pt>
                <c:pt idx="17">
                  <c:v>2.0151882899799224E-2</c:v>
                </c:pt>
                <c:pt idx="18">
                  <c:v>2.0019655485402344E-2</c:v>
                </c:pt>
                <c:pt idx="19">
                  <c:v>2.1250813467420651E-2</c:v>
                </c:pt>
                <c:pt idx="20">
                  <c:v>2.0768157813991897E-2</c:v>
                </c:pt>
                <c:pt idx="21">
                  <c:v>1.8305672854736089E-2</c:v>
                </c:pt>
                <c:pt idx="22">
                  <c:v>1.4243239175466757E-2</c:v>
                </c:pt>
                <c:pt idx="23">
                  <c:v>1.6070377147576202E-2</c:v>
                </c:pt>
                <c:pt idx="24">
                  <c:v>1.5801246003102891E-2</c:v>
                </c:pt>
                <c:pt idx="25">
                  <c:v>1.6847221991406754E-2</c:v>
                </c:pt>
                <c:pt idx="26">
                  <c:v>1.8565549225398707E-2</c:v>
                </c:pt>
                <c:pt idx="27">
                  <c:v>1.5265340025296706E-2</c:v>
                </c:pt>
                <c:pt idx="28">
                  <c:v>1.5549522453524067E-2</c:v>
                </c:pt>
                <c:pt idx="29">
                  <c:v>1.4206154286433886E-2</c:v>
                </c:pt>
                <c:pt idx="30">
                  <c:v>1.3852402817971796E-2</c:v>
                </c:pt>
                <c:pt idx="31">
                  <c:v>1.3968238002868706E-2</c:v>
                </c:pt>
                <c:pt idx="32">
                  <c:v>1.6297971693592199E-2</c:v>
                </c:pt>
                <c:pt idx="33">
                  <c:v>1.9402648054925375E-2</c:v>
                </c:pt>
                <c:pt idx="34">
                  <c:v>1.8891859267169221E-2</c:v>
                </c:pt>
                <c:pt idx="35">
                  <c:v>1.7440492614540195E-2</c:v>
                </c:pt>
                <c:pt idx="36">
                  <c:v>1.7756398681042652E-2</c:v>
                </c:pt>
                <c:pt idx="37">
                  <c:v>1.5233182362209403E-2</c:v>
                </c:pt>
                <c:pt idx="38">
                  <c:v>1.2605718784478788E-2</c:v>
                </c:pt>
                <c:pt idx="39">
                  <c:v>1.4377553990514177E-2</c:v>
                </c:pt>
                <c:pt idx="40">
                  <c:v>1.6649069782086894E-2</c:v>
                </c:pt>
                <c:pt idx="41">
                  <c:v>2.1456011361661254E-2</c:v>
                </c:pt>
                <c:pt idx="42">
                  <c:v>2.2650565304333081E-2</c:v>
                </c:pt>
                <c:pt idx="43">
                  <c:v>2.7774603345168739E-2</c:v>
                </c:pt>
                <c:pt idx="44">
                  <c:v>2.7612684992772567E-2</c:v>
                </c:pt>
                <c:pt idx="45">
                  <c:v>2.6336656116451383E-2</c:v>
                </c:pt>
                <c:pt idx="46">
                  <c:v>2.7481864845390079E-2</c:v>
                </c:pt>
                <c:pt idx="47">
                  <c:v>3.4009314536111904E-2</c:v>
                </c:pt>
                <c:pt idx="48">
                  <c:v>3.921767981168308E-2</c:v>
                </c:pt>
                <c:pt idx="49">
                  <c:v>4.5108143018796121E-2</c:v>
                </c:pt>
                <c:pt idx="50">
                  <c:v>4.5325864193120687E-2</c:v>
                </c:pt>
                <c:pt idx="51">
                  <c:v>4.7013702096102845E-2</c:v>
                </c:pt>
                <c:pt idx="52">
                  <c:v>4.6530094127281901E-2</c:v>
                </c:pt>
                <c:pt idx="53">
                  <c:v>4.4739712547462167E-2</c:v>
                </c:pt>
                <c:pt idx="54">
                  <c:v>4.5308186230684035E-2</c:v>
                </c:pt>
                <c:pt idx="55">
                  <c:v>4.3169456127889569E-2</c:v>
                </c:pt>
                <c:pt idx="56">
                  <c:v>4.3720905867749432E-2</c:v>
                </c:pt>
                <c:pt idx="57">
                  <c:v>4.5818965070088202E-2</c:v>
                </c:pt>
                <c:pt idx="58">
                  <c:v>4.8294834238805408E-2</c:v>
                </c:pt>
                <c:pt idx="59">
                  <c:v>4.3505186977781996E-2</c:v>
                </c:pt>
                <c:pt idx="60">
                  <c:v>4.0421727731882212E-2</c:v>
                </c:pt>
                <c:pt idx="61">
                  <c:v>3.7587117991606751E-2</c:v>
                </c:pt>
                <c:pt idx="62">
                  <c:v>3.8070191575261009E-2</c:v>
                </c:pt>
                <c:pt idx="63">
                  <c:v>3.7663047547106129E-2</c:v>
                </c:pt>
                <c:pt idx="64">
                  <c:v>3.6865664183941459E-2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'1. Инфляц'!$P$24</c15:sqref>
                  <c15:spPr xmlns:c15="http://schemas.microsoft.com/office/drawing/2012/chart">
                    <a:solidFill>
                      <a:srgbClr val="286A6C"/>
                    </a:solidFill>
                    <a:ln w="3175">
                      <a:solidFill>
                        <a:sysClr val="windowText" lastClr="000000"/>
                      </a:solidFill>
                    </a:ln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8A4-48DE-B884-4DDC2CE6D9DA}"/>
            </c:ext>
          </c:extLst>
        </c:ser>
        <c:ser>
          <c:idx val="2"/>
          <c:order val="1"/>
          <c:tx>
            <c:strRef>
              <c:f>'1. Инфляц'!$R$2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Инфляц'!$R$3:$R$91</c15:sqref>
                  </c15:fullRef>
                </c:ext>
              </c:extLst>
              <c:f>'1. Инфляц'!$R$27:$R$91</c:f>
              <c:numCache>
                <c:formatCode>0.0%</c:formatCode>
                <c:ptCount val="65"/>
                <c:pt idx="0">
                  <c:v>4.3917109572378038E-3</c:v>
                </c:pt>
                <c:pt idx="1">
                  <c:v>4.97920059263677E-3</c:v>
                </c:pt>
                <c:pt idx="2">
                  <c:v>5.0209103749640216E-3</c:v>
                </c:pt>
                <c:pt idx="3">
                  <c:v>4.8896578646839698E-3</c:v>
                </c:pt>
                <c:pt idx="4">
                  <c:v>5.779545659830394E-3</c:v>
                </c:pt>
                <c:pt idx="5">
                  <c:v>5.8278063486699059E-3</c:v>
                </c:pt>
                <c:pt idx="6">
                  <c:v>8.9041878666320847E-3</c:v>
                </c:pt>
                <c:pt idx="7">
                  <c:v>9.2564482279763639E-3</c:v>
                </c:pt>
                <c:pt idx="8">
                  <c:v>9.9943377671135643E-3</c:v>
                </c:pt>
                <c:pt idx="9">
                  <c:v>1.3384082214504685E-2</c:v>
                </c:pt>
                <c:pt idx="10">
                  <c:v>1.6832713228170648E-2</c:v>
                </c:pt>
                <c:pt idx="11">
                  <c:v>1.5216672704515148E-2</c:v>
                </c:pt>
                <c:pt idx="12">
                  <c:v>8.7821545025138469E-3</c:v>
                </c:pt>
                <c:pt idx="13">
                  <c:v>6.1424376962443449E-3</c:v>
                </c:pt>
                <c:pt idx="14">
                  <c:v>5.480789480541092E-3</c:v>
                </c:pt>
                <c:pt idx="15">
                  <c:v>6.4161034594772759E-3</c:v>
                </c:pt>
                <c:pt idx="16">
                  <c:v>7.6305239559513018E-3</c:v>
                </c:pt>
                <c:pt idx="17">
                  <c:v>7.4953292290162957E-3</c:v>
                </c:pt>
                <c:pt idx="18">
                  <c:v>3.708631669740085E-3</c:v>
                </c:pt>
                <c:pt idx="19">
                  <c:v>3.6304031982053323E-3</c:v>
                </c:pt>
                <c:pt idx="20">
                  <c:v>2.9139017168592122E-3</c:v>
                </c:pt>
                <c:pt idx="21">
                  <c:v>-1.9901426603879943E-4</c:v>
                </c:pt>
                <c:pt idx="22">
                  <c:v>-3.2990198803831052E-3</c:v>
                </c:pt>
                <c:pt idx="23">
                  <c:v>-1.5553226225905577E-3</c:v>
                </c:pt>
                <c:pt idx="24">
                  <c:v>2.6001953514659558E-3</c:v>
                </c:pt>
                <c:pt idx="25">
                  <c:v>3.162268090819148E-3</c:v>
                </c:pt>
                <c:pt idx="26">
                  <c:v>1.9452027362733858E-3</c:v>
                </c:pt>
                <c:pt idx="27">
                  <c:v>-6.9394154072514938E-3</c:v>
                </c:pt>
                <c:pt idx="28">
                  <c:v>-1.2826594394462884E-2</c:v>
                </c:pt>
                <c:pt idx="29">
                  <c:v>-1.3978723337015048E-2</c:v>
                </c:pt>
                <c:pt idx="30">
                  <c:v>-1.2612840899995965E-2</c:v>
                </c:pt>
                <c:pt idx="31">
                  <c:v>-1.1919053363668018E-2</c:v>
                </c:pt>
                <c:pt idx="32">
                  <c:v>-1.257529730399479E-2</c:v>
                </c:pt>
                <c:pt idx="33">
                  <c:v>-1.2046998562322437E-2</c:v>
                </c:pt>
                <c:pt idx="34">
                  <c:v>-1.2392904873702561E-2</c:v>
                </c:pt>
                <c:pt idx="35">
                  <c:v>-1.2793818421620615E-2</c:v>
                </c:pt>
                <c:pt idx="36">
                  <c:v>-1.1814127671095421E-2</c:v>
                </c:pt>
                <c:pt idx="37">
                  <c:v>-1.113835697622142E-2</c:v>
                </c:pt>
                <c:pt idx="38">
                  <c:v>-9.7442825334811412E-3</c:v>
                </c:pt>
                <c:pt idx="39">
                  <c:v>-2.6234449433889056E-3</c:v>
                </c:pt>
                <c:pt idx="40">
                  <c:v>1.6687332391489334E-3</c:v>
                </c:pt>
                <c:pt idx="41">
                  <c:v>2.9295354282901443E-3</c:v>
                </c:pt>
                <c:pt idx="42">
                  <c:v>1.424275282820061E-2</c:v>
                </c:pt>
                <c:pt idx="43">
                  <c:v>1.7237125070721254E-2</c:v>
                </c:pt>
                <c:pt idx="44">
                  <c:v>1.8261831790270671E-2</c:v>
                </c:pt>
                <c:pt idx="45">
                  <c:v>1.7997989054081901E-2</c:v>
                </c:pt>
                <c:pt idx="46">
                  <c:v>2.1414094130336524E-2</c:v>
                </c:pt>
                <c:pt idx="47">
                  <c:v>2.4731722516244864E-2</c:v>
                </c:pt>
                <c:pt idx="48">
                  <c:v>2.4605920585290587E-2</c:v>
                </c:pt>
                <c:pt idx="49">
                  <c:v>2.468313444136136E-2</c:v>
                </c:pt>
                <c:pt idx="50">
                  <c:v>2.801593655706083E-2</c:v>
                </c:pt>
                <c:pt idx="51">
                  <c:v>2.8859172519180236E-2</c:v>
                </c:pt>
                <c:pt idx="52">
                  <c:v>2.8745201462537947E-2</c:v>
                </c:pt>
                <c:pt idx="53">
                  <c:v>3.0875311249076772E-2</c:v>
                </c:pt>
                <c:pt idx="54">
                  <c:v>2.171214201755357E-2</c:v>
                </c:pt>
                <c:pt idx="55">
                  <c:v>1.6883129620272871E-2</c:v>
                </c:pt>
                <c:pt idx="56">
                  <c:v>1.5679730817243737E-2</c:v>
                </c:pt>
                <c:pt idx="57">
                  <c:v>1.5543698859562843E-2</c:v>
                </c:pt>
                <c:pt idx="58">
                  <c:v>1.277033502029787E-2</c:v>
                </c:pt>
                <c:pt idx="59">
                  <c:v>1.033221283777515E-2</c:v>
                </c:pt>
                <c:pt idx="60">
                  <c:v>9.6523932793375691E-3</c:v>
                </c:pt>
                <c:pt idx="61">
                  <c:v>8.7537528509302413E-3</c:v>
                </c:pt>
                <c:pt idx="62">
                  <c:v>5.410522211703855E-3</c:v>
                </c:pt>
                <c:pt idx="63">
                  <c:v>3.2785142441256001E-3</c:v>
                </c:pt>
                <c:pt idx="64">
                  <c:v>1.6321061880741991E-3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9"/>
          <c:order val="2"/>
          <c:tx>
            <c:strRef>
              <c:f>'1. Инфляц'!$Q$2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B2B2B2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Инфляц'!$Q$3:$Q$91</c15:sqref>
                  </c15:fullRef>
                </c:ext>
              </c:extLst>
              <c:f>'1. Инфляц'!$Q$27:$Q$91</c:f>
              <c:numCache>
                <c:formatCode>0.0%</c:formatCode>
                <c:ptCount val="65"/>
                <c:pt idx="0">
                  <c:v>3.8668900200495419E-3</c:v>
                </c:pt>
                <c:pt idx="1">
                  <c:v>3.9697926557952668E-3</c:v>
                </c:pt>
                <c:pt idx="2">
                  <c:v>3.5414666650225601E-3</c:v>
                </c:pt>
                <c:pt idx="3">
                  <c:v>3.7923768316854337E-3</c:v>
                </c:pt>
                <c:pt idx="4">
                  <c:v>4.9183992059208051E-3</c:v>
                </c:pt>
                <c:pt idx="5">
                  <c:v>6.1371075946839472E-3</c:v>
                </c:pt>
                <c:pt idx="6">
                  <c:v>5.6733646427138554E-3</c:v>
                </c:pt>
                <c:pt idx="7">
                  <c:v>1.1713675369726788E-3</c:v>
                </c:pt>
                <c:pt idx="8">
                  <c:v>5.4659097691181545E-4</c:v>
                </c:pt>
                <c:pt idx="9">
                  <c:v>4.4144403562944968E-4</c:v>
                </c:pt>
                <c:pt idx="10">
                  <c:v>1.8119301976867973E-3</c:v>
                </c:pt>
                <c:pt idx="11">
                  <c:v>2.4187572239462549E-3</c:v>
                </c:pt>
                <c:pt idx="12">
                  <c:v>2.9871600610926869E-3</c:v>
                </c:pt>
                <c:pt idx="13">
                  <c:v>3.1142892494238723E-3</c:v>
                </c:pt>
                <c:pt idx="14">
                  <c:v>3.2072448843897135E-3</c:v>
                </c:pt>
                <c:pt idx="15">
                  <c:v>3.7135233217299533E-3</c:v>
                </c:pt>
                <c:pt idx="16">
                  <c:v>3.4128030972247394E-3</c:v>
                </c:pt>
                <c:pt idx="17">
                  <c:v>2.9339431152103157E-3</c:v>
                </c:pt>
                <c:pt idx="18">
                  <c:v>2.7195514001544588E-3</c:v>
                </c:pt>
                <c:pt idx="19">
                  <c:v>5.6300617342172204E-3</c:v>
                </c:pt>
                <c:pt idx="20">
                  <c:v>6.0876507099098913E-3</c:v>
                </c:pt>
                <c:pt idx="21">
                  <c:v>5.4525219294208668E-3</c:v>
                </c:pt>
                <c:pt idx="22">
                  <c:v>4.3737845394769504E-3</c:v>
                </c:pt>
                <c:pt idx="23">
                  <c:v>4.3709635008984142E-3</c:v>
                </c:pt>
                <c:pt idx="24">
                  <c:v>3.8444124741664619E-3</c:v>
                </c:pt>
                <c:pt idx="25">
                  <c:v>4.4918430745889224E-3</c:v>
                </c:pt>
                <c:pt idx="26">
                  <c:v>5.027149969791778E-3</c:v>
                </c:pt>
                <c:pt idx="27">
                  <c:v>4.2934468766417187E-3</c:v>
                </c:pt>
                <c:pt idx="28">
                  <c:v>4.2074980085188068E-3</c:v>
                </c:pt>
                <c:pt idx="29">
                  <c:v>4.0760814553481772E-3</c:v>
                </c:pt>
                <c:pt idx="30">
                  <c:v>3.980097882032913E-3</c:v>
                </c:pt>
                <c:pt idx="31">
                  <c:v>2.4182323126137697E-3</c:v>
                </c:pt>
                <c:pt idx="32">
                  <c:v>2.2064096033056644E-3</c:v>
                </c:pt>
                <c:pt idx="33">
                  <c:v>4.2817186803442544E-3</c:v>
                </c:pt>
                <c:pt idx="34">
                  <c:v>5.1295009739105593E-3</c:v>
                </c:pt>
                <c:pt idx="35">
                  <c:v>6.0367269662897852E-3</c:v>
                </c:pt>
                <c:pt idx="36">
                  <c:v>5.6413220695934159E-3</c:v>
                </c:pt>
                <c:pt idx="37">
                  <c:v>5.956802130964783E-3</c:v>
                </c:pt>
                <c:pt idx="38">
                  <c:v>5.4786547860316602E-3</c:v>
                </c:pt>
                <c:pt idx="39">
                  <c:v>6.393872887752664E-3</c:v>
                </c:pt>
                <c:pt idx="40">
                  <c:v>6.7227092269062675E-3</c:v>
                </c:pt>
                <c:pt idx="41">
                  <c:v>7.2220453885007323E-3</c:v>
                </c:pt>
                <c:pt idx="42">
                  <c:v>9.2083537421139734E-3</c:v>
                </c:pt>
                <c:pt idx="43">
                  <c:v>1.0954074135347687E-2</c:v>
                </c:pt>
                <c:pt idx="44">
                  <c:v>1.0466506448572662E-2</c:v>
                </c:pt>
                <c:pt idx="45">
                  <c:v>1.26440591904387E-2</c:v>
                </c:pt>
                <c:pt idx="46">
                  <c:v>1.417321470260456E-2</c:v>
                </c:pt>
                <c:pt idx="47">
                  <c:v>1.738021526941182E-2</c:v>
                </c:pt>
                <c:pt idx="48">
                  <c:v>1.8246972960594895E-2</c:v>
                </c:pt>
                <c:pt idx="49">
                  <c:v>1.823013832863471E-2</c:v>
                </c:pt>
                <c:pt idx="50">
                  <c:v>1.748761632607336E-2</c:v>
                </c:pt>
                <c:pt idx="51">
                  <c:v>1.8674890023065792E-2</c:v>
                </c:pt>
                <c:pt idx="52">
                  <c:v>2.0049839418596678E-2</c:v>
                </c:pt>
                <c:pt idx="53">
                  <c:v>2.2848005744150201E-2</c:v>
                </c:pt>
                <c:pt idx="54">
                  <c:v>2.2980020498038066E-2</c:v>
                </c:pt>
                <c:pt idx="55">
                  <c:v>1.8322057316240804E-2</c:v>
                </c:pt>
                <c:pt idx="56">
                  <c:v>1.71613743136599E-2</c:v>
                </c:pt>
                <c:pt idx="57">
                  <c:v>1.4608444401844672E-2</c:v>
                </c:pt>
                <c:pt idx="58">
                  <c:v>1.3104046455302734E-2</c:v>
                </c:pt>
                <c:pt idx="59">
                  <c:v>9.1321461429402263E-3</c:v>
                </c:pt>
                <c:pt idx="60">
                  <c:v>8.1823652375804558E-3</c:v>
                </c:pt>
                <c:pt idx="61">
                  <c:v>8.3511887757281005E-3</c:v>
                </c:pt>
                <c:pt idx="62">
                  <c:v>8.4788291721997529E-3</c:v>
                </c:pt>
                <c:pt idx="63">
                  <c:v>6.4602080969009389E-3</c:v>
                </c:pt>
                <c:pt idx="64">
                  <c:v>5.4886090388086006E-3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04E-A01B-9748E66D5C26}"/>
            </c:ext>
          </c:extLst>
        </c:ser>
        <c:ser>
          <c:idx val="3"/>
          <c:order val="3"/>
          <c:tx>
            <c:strRef>
              <c:f>'1. Инфляц'!$T$2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Инфляц'!$T$3:$T$91</c15:sqref>
                  </c15:fullRef>
                </c:ext>
              </c:extLst>
              <c:f>'1. Инфляц'!$T$27:$T$91</c:f>
              <c:numCache>
                <c:formatCode>0.0%</c:formatCode>
                <c:ptCount val="65"/>
                <c:pt idx="0">
                  <c:v>1.0359295227143246E-2</c:v>
                </c:pt>
                <c:pt idx="1">
                  <c:v>9.2479826576394655E-3</c:v>
                </c:pt>
                <c:pt idx="2">
                  <c:v>9.8528804365413045E-3</c:v>
                </c:pt>
                <c:pt idx="3">
                  <c:v>8.9255835090619792E-3</c:v>
                </c:pt>
                <c:pt idx="4">
                  <c:v>1.0115168435784416E-2</c:v>
                </c:pt>
                <c:pt idx="5">
                  <c:v>1.1550220737747578E-2</c:v>
                </c:pt>
                <c:pt idx="6">
                  <c:v>1.2312616405952246E-2</c:v>
                </c:pt>
                <c:pt idx="7">
                  <c:v>1.1408324373379684E-2</c:v>
                </c:pt>
                <c:pt idx="8">
                  <c:v>1.2654147609725734E-2</c:v>
                </c:pt>
                <c:pt idx="9">
                  <c:v>1.2656248717627508E-2</c:v>
                </c:pt>
                <c:pt idx="10">
                  <c:v>1.3981076707254595E-2</c:v>
                </c:pt>
                <c:pt idx="11">
                  <c:v>1.3771171043341086E-2</c:v>
                </c:pt>
                <c:pt idx="12">
                  <c:v>1.3762954167903281E-2</c:v>
                </c:pt>
                <c:pt idx="13">
                  <c:v>1.459231696527416E-2</c:v>
                </c:pt>
                <c:pt idx="14">
                  <c:v>1.4490022964820215E-2</c:v>
                </c:pt>
                <c:pt idx="15">
                  <c:v>1.4956546350887353E-2</c:v>
                </c:pt>
                <c:pt idx="16">
                  <c:v>1.4941203907231354E-2</c:v>
                </c:pt>
                <c:pt idx="17">
                  <c:v>1.8149278009804572E-2</c:v>
                </c:pt>
                <c:pt idx="18">
                  <c:v>1.8645121454914891E-2</c:v>
                </c:pt>
                <c:pt idx="19">
                  <c:v>2.1074080337419424E-2</c:v>
                </c:pt>
                <c:pt idx="20">
                  <c:v>1.9058602092357858E-2</c:v>
                </c:pt>
                <c:pt idx="21">
                  <c:v>1.7143672208254888E-2</c:v>
                </c:pt>
                <c:pt idx="22">
                  <c:v>1.5685696723037219E-2</c:v>
                </c:pt>
                <c:pt idx="23">
                  <c:v>1.6134377178278241E-2</c:v>
                </c:pt>
                <c:pt idx="24">
                  <c:v>1.6359298910741796E-2</c:v>
                </c:pt>
                <c:pt idx="25">
                  <c:v>1.5364112482104997E-2</c:v>
                </c:pt>
                <c:pt idx="26">
                  <c:v>1.5032975224092859E-2</c:v>
                </c:pt>
                <c:pt idx="27">
                  <c:v>1.4432460278345802E-2</c:v>
                </c:pt>
                <c:pt idx="28">
                  <c:v>1.3700865628203971E-2</c:v>
                </c:pt>
                <c:pt idx="29">
                  <c:v>9.8634765671315305E-3</c:v>
                </c:pt>
                <c:pt idx="30">
                  <c:v>8.7269969549802293E-3</c:v>
                </c:pt>
                <c:pt idx="31">
                  <c:v>2.8276838321036561E-3</c:v>
                </c:pt>
                <c:pt idx="32">
                  <c:v>3.2148737463599652E-3</c:v>
                </c:pt>
                <c:pt idx="33">
                  <c:v>5.2352478848193343E-3</c:v>
                </c:pt>
                <c:pt idx="34">
                  <c:v>5.2238482041148003E-3</c:v>
                </c:pt>
                <c:pt idx="35">
                  <c:v>4.075067009842297E-3</c:v>
                </c:pt>
                <c:pt idx="36">
                  <c:v>4.5801666454781372E-3</c:v>
                </c:pt>
                <c:pt idx="37">
                  <c:v>4.2505237602982046E-3</c:v>
                </c:pt>
                <c:pt idx="38">
                  <c:v>4.7686765094289256E-3</c:v>
                </c:pt>
                <c:pt idx="39">
                  <c:v>4.5430821329387463E-3</c:v>
                </c:pt>
                <c:pt idx="40">
                  <c:v>4.9405196649812662E-3</c:v>
                </c:pt>
                <c:pt idx="41">
                  <c:v>5.3485564761560989E-3</c:v>
                </c:pt>
                <c:pt idx="42">
                  <c:v>7.1768530956743577E-3</c:v>
                </c:pt>
                <c:pt idx="43">
                  <c:v>1.1246576290587881E-2</c:v>
                </c:pt>
                <c:pt idx="44">
                  <c:v>1.2719972086219078E-2</c:v>
                </c:pt>
                <c:pt idx="45">
                  <c:v>1.2429746822621209E-2</c:v>
                </c:pt>
                <c:pt idx="46">
                  <c:v>1.2616157121858734E-2</c:v>
                </c:pt>
                <c:pt idx="47">
                  <c:v>1.4590247969068788E-2</c:v>
                </c:pt>
                <c:pt idx="48">
                  <c:v>1.9043146365958344E-2</c:v>
                </c:pt>
                <c:pt idx="49">
                  <c:v>2.1340586193392224E-2</c:v>
                </c:pt>
                <c:pt idx="50">
                  <c:v>2.0435178783353023E-2</c:v>
                </c:pt>
                <c:pt idx="51">
                  <c:v>2.1531010293760547E-2</c:v>
                </c:pt>
                <c:pt idx="52">
                  <c:v>2.2547693367308417E-2</c:v>
                </c:pt>
                <c:pt idx="53">
                  <c:v>2.3882585331659989E-2</c:v>
                </c:pt>
                <c:pt idx="54">
                  <c:v>2.1941397849503032E-2</c:v>
                </c:pt>
                <c:pt idx="55">
                  <c:v>2.1763207479686665E-2</c:v>
                </c:pt>
                <c:pt idx="56">
                  <c:v>2.1015669797730993E-2</c:v>
                </c:pt>
                <c:pt idx="57">
                  <c:v>2.0971242529509257E-2</c:v>
                </c:pt>
                <c:pt idx="58">
                  <c:v>2.1728361625075299E-2</c:v>
                </c:pt>
                <c:pt idx="59">
                  <c:v>2.0420094204494633E-2</c:v>
                </c:pt>
                <c:pt idx="60">
                  <c:v>1.8755741910080118E-2</c:v>
                </c:pt>
                <c:pt idx="61">
                  <c:v>1.6264296087405608E-2</c:v>
                </c:pt>
                <c:pt idx="62">
                  <c:v>1.7654872677956592E-2</c:v>
                </c:pt>
                <c:pt idx="63">
                  <c:v>1.754560315355639E-2</c:v>
                </c:pt>
                <c:pt idx="64">
                  <c:v>1.5698968098046339E-2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0"/>
          <c:order val="4"/>
          <c:tx>
            <c:strRef>
              <c:f>'1. Инфляц'!$S$2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solidFill>
              <a:srgbClr val="BEAE8E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Инфляц'!$S$3:$S$91</c15:sqref>
                  </c15:fullRef>
                </c:ext>
              </c:extLst>
              <c:f>'1. Инфляц'!$S$27:$S$91</c:f>
              <c:numCache>
                <c:formatCode>0.0%</c:formatCode>
                <c:ptCount val="65"/>
                <c:pt idx="0">
                  <c:v>1.0205937565006798E-2</c:v>
                </c:pt>
                <c:pt idx="1">
                  <c:v>1.0845707389426916E-2</c:v>
                </c:pt>
                <c:pt idx="2">
                  <c:v>1.1084866399387912E-2</c:v>
                </c:pt>
                <c:pt idx="3">
                  <c:v>1.1678777215952832E-2</c:v>
                </c:pt>
                <c:pt idx="4">
                  <c:v>1.2946784012364432E-2</c:v>
                </c:pt>
                <c:pt idx="5">
                  <c:v>2.0495025032061735E-2</c:v>
                </c:pt>
                <c:pt idx="6">
                  <c:v>2.1829945465016418E-2</c:v>
                </c:pt>
                <c:pt idx="7">
                  <c:v>1.2514961007664444E-2</c:v>
                </c:pt>
                <c:pt idx="8">
                  <c:v>9.6805383041509395E-3</c:v>
                </c:pt>
                <c:pt idx="9">
                  <c:v>1.2333344388615693E-2</c:v>
                </c:pt>
                <c:pt idx="10">
                  <c:v>1.6233404590366905E-2</c:v>
                </c:pt>
                <c:pt idx="11">
                  <c:v>1.9177927573455579E-2</c:v>
                </c:pt>
                <c:pt idx="12">
                  <c:v>2.2637864791272205E-2</c:v>
                </c:pt>
                <c:pt idx="13">
                  <c:v>1.8138420821752085E-2</c:v>
                </c:pt>
                <c:pt idx="14">
                  <c:v>1.6901043748752811E-2</c:v>
                </c:pt>
                <c:pt idx="15">
                  <c:v>1.7235629572496722E-2</c:v>
                </c:pt>
                <c:pt idx="16">
                  <c:v>2.5108424245580345E-2</c:v>
                </c:pt>
                <c:pt idx="17">
                  <c:v>2.4465339394687684E-2</c:v>
                </c:pt>
                <c:pt idx="18">
                  <c:v>2.1374096619615274E-2</c:v>
                </c:pt>
                <c:pt idx="19">
                  <c:v>2.6807052996472486E-2</c:v>
                </c:pt>
                <c:pt idx="20">
                  <c:v>3.12003456111507E-2</c:v>
                </c:pt>
                <c:pt idx="21">
                  <c:v>2.7647326903640027E-2</c:v>
                </c:pt>
                <c:pt idx="22">
                  <c:v>1.8152592769190807E-2</c:v>
                </c:pt>
                <c:pt idx="23">
                  <c:v>1.5536500020893969E-2</c:v>
                </c:pt>
                <c:pt idx="24">
                  <c:v>1.4638326792869359E-2</c:v>
                </c:pt>
                <c:pt idx="25">
                  <c:v>2.0983450749193746E-2</c:v>
                </c:pt>
                <c:pt idx="26">
                  <c:v>2.1220163155145907E-2</c:v>
                </c:pt>
                <c:pt idx="27">
                  <c:v>1.5897270515986755E-2</c:v>
                </c:pt>
                <c:pt idx="28">
                  <c:v>8.8301247579123006E-3</c:v>
                </c:pt>
                <c:pt idx="29">
                  <c:v>1.0817725587138146E-2</c:v>
                </c:pt>
                <c:pt idx="30">
                  <c:v>1.7421035370872303E-2</c:v>
                </c:pt>
                <c:pt idx="31">
                  <c:v>1.0583755943759111E-2</c:v>
                </c:pt>
                <c:pt idx="32">
                  <c:v>4.7781202114296232E-3</c:v>
                </c:pt>
                <c:pt idx="33">
                  <c:v>5.8260153715062046E-3</c:v>
                </c:pt>
                <c:pt idx="34">
                  <c:v>1.4748435560153152E-2</c:v>
                </c:pt>
                <c:pt idx="35">
                  <c:v>1.631937249579786E-2</c:v>
                </c:pt>
                <c:pt idx="36">
                  <c:v>1.5689509052012718E-2</c:v>
                </c:pt>
                <c:pt idx="37">
                  <c:v>1.6655298407000117E-2</c:v>
                </c:pt>
                <c:pt idx="38">
                  <c:v>1.5730990839885613E-2</c:v>
                </c:pt>
                <c:pt idx="39">
                  <c:v>2.6016604851494186E-2</c:v>
                </c:pt>
                <c:pt idx="40">
                  <c:v>2.753920544991573E-2</c:v>
                </c:pt>
                <c:pt idx="41">
                  <c:v>2.6849836010223539E-2</c:v>
                </c:pt>
                <c:pt idx="42">
                  <c:v>1.9816114614734967E-2</c:v>
                </c:pt>
                <c:pt idx="43">
                  <c:v>2.3499989191433642E-2</c:v>
                </c:pt>
                <c:pt idx="44">
                  <c:v>2.8268010097958911E-2</c:v>
                </c:pt>
                <c:pt idx="45">
                  <c:v>3.4308920638894035E-2</c:v>
                </c:pt>
                <c:pt idx="46">
                  <c:v>3.3416183335573266E-2</c:v>
                </c:pt>
                <c:pt idx="47">
                  <c:v>3.5580773599248411E-2</c:v>
                </c:pt>
                <c:pt idx="48">
                  <c:v>3.8251537422016729E-2</c:v>
                </c:pt>
                <c:pt idx="49">
                  <c:v>3.1704980948595606E-2</c:v>
                </c:pt>
                <c:pt idx="50">
                  <c:v>3.2341512212796367E-2</c:v>
                </c:pt>
                <c:pt idx="51">
                  <c:v>2.9609359508854672E-2</c:v>
                </c:pt>
                <c:pt idx="52">
                  <c:v>3.1300560403835505E-2</c:v>
                </c:pt>
                <c:pt idx="53">
                  <c:v>3.3052544660691845E-2</c:v>
                </c:pt>
                <c:pt idx="54">
                  <c:v>3.8343854034034723E-2</c:v>
                </c:pt>
                <c:pt idx="55">
                  <c:v>3.0555058171356533E-2</c:v>
                </c:pt>
                <c:pt idx="56">
                  <c:v>2.7009274038784024E-2</c:v>
                </c:pt>
                <c:pt idx="57">
                  <c:v>2.86642475249918E-2</c:v>
                </c:pt>
                <c:pt idx="58">
                  <c:v>3.1483642288242859E-2</c:v>
                </c:pt>
                <c:pt idx="59">
                  <c:v>3.2241276490609039E-2</c:v>
                </c:pt>
                <c:pt idx="60">
                  <c:v>2.9980303139841284E-2</c:v>
                </c:pt>
                <c:pt idx="61">
                  <c:v>3.5631056394402907E-2</c:v>
                </c:pt>
                <c:pt idx="62">
                  <c:v>3.871574737924522E-2</c:v>
                </c:pt>
                <c:pt idx="63">
                  <c:v>4.0596559835388533E-2</c:v>
                </c:pt>
                <c:pt idx="64">
                  <c:v>4.6134150993475544E-2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ser>
          <c:idx val="8"/>
          <c:order val="5"/>
          <c:tx>
            <c:strRef>
              <c:f>'1. Инфляц'!$U$2</c:f>
              <c:strCache>
                <c:ptCount val="1"/>
                <c:pt idx="0">
                  <c:v>Дотоодын бараа</c:v>
                </c:pt>
              </c:strCache>
            </c:strRef>
          </c:tx>
          <c:spPr>
            <a:pattFill prst="pct50">
              <a:fgClr>
                <a:srgbClr val="BEAE8E"/>
              </a:fgClr>
              <a:bgClr>
                <a:schemeClr val="bg1"/>
              </a:bgClr>
            </a:patt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Инфляц'!$U$3:$U$91</c15:sqref>
                  </c15:fullRef>
                </c:ext>
              </c:extLst>
              <c:f>'1. Инфляц'!$U$27:$U$91</c:f>
              <c:numCache>
                <c:formatCode>0.0%</c:formatCode>
                <c:ptCount val="65"/>
                <c:pt idx="0">
                  <c:v>1.2024045424748156E-2</c:v>
                </c:pt>
                <c:pt idx="1">
                  <c:v>1.2678484020926157E-2</c:v>
                </c:pt>
                <c:pt idx="2">
                  <c:v>1.4410476580869013E-2</c:v>
                </c:pt>
                <c:pt idx="3">
                  <c:v>1.4274018797704718E-2</c:v>
                </c:pt>
                <c:pt idx="4">
                  <c:v>1.3727374073391101E-2</c:v>
                </c:pt>
                <c:pt idx="5">
                  <c:v>1.4073568502135602E-2</c:v>
                </c:pt>
                <c:pt idx="6">
                  <c:v>1.4275704220286343E-2</c:v>
                </c:pt>
                <c:pt idx="7">
                  <c:v>1.285056829082162E-2</c:v>
                </c:pt>
                <c:pt idx="8">
                  <c:v>1.2855993741470468E-2</c:v>
                </c:pt>
                <c:pt idx="9">
                  <c:v>1.3226889939038693E-2</c:v>
                </c:pt>
                <c:pt idx="10">
                  <c:v>1.7932216593766311E-2</c:v>
                </c:pt>
                <c:pt idx="11">
                  <c:v>1.8023765675445079E-2</c:v>
                </c:pt>
                <c:pt idx="12">
                  <c:v>1.1581051134932383E-2</c:v>
                </c:pt>
                <c:pt idx="13">
                  <c:v>1.1614774795049973E-2</c:v>
                </c:pt>
                <c:pt idx="14">
                  <c:v>9.583407488836888E-3</c:v>
                </c:pt>
                <c:pt idx="15">
                  <c:v>8.8964461963453728E-3</c:v>
                </c:pt>
                <c:pt idx="16">
                  <c:v>9.5766645728787465E-3</c:v>
                </c:pt>
                <c:pt idx="17">
                  <c:v>9.3675475022117032E-3</c:v>
                </c:pt>
                <c:pt idx="18">
                  <c:v>9.2719629066027355E-3</c:v>
                </c:pt>
                <c:pt idx="19">
                  <c:v>9.5795095473826149E-3</c:v>
                </c:pt>
                <c:pt idx="20">
                  <c:v>8.605872897044925E-3</c:v>
                </c:pt>
                <c:pt idx="21">
                  <c:v>5.9648199906739046E-3</c:v>
                </c:pt>
                <c:pt idx="22">
                  <c:v>1.5282093857960043E-3</c:v>
                </c:pt>
                <c:pt idx="23">
                  <c:v>6.9714761353081378E-4</c:v>
                </c:pt>
                <c:pt idx="24">
                  <c:v>2.1823837806303156E-3</c:v>
                </c:pt>
                <c:pt idx="25">
                  <c:v>2.4954299019950693E-3</c:v>
                </c:pt>
                <c:pt idx="26">
                  <c:v>2.415618807522927E-3</c:v>
                </c:pt>
                <c:pt idx="27">
                  <c:v>2.7695124930709695E-3</c:v>
                </c:pt>
                <c:pt idx="28">
                  <c:v>2.4895754009911578E-3</c:v>
                </c:pt>
                <c:pt idx="29">
                  <c:v>2.4458896305889133E-3</c:v>
                </c:pt>
                <c:pt idx="30">
                  <c:v>2.4684730219906395E-3</c:v>
                </c:pt>
                <c:pt idx="31">
                  <c:v>2.5137655679202107E-3</c:v>
                </c:pt>
                <c:pt idx="32">
                  <c:v>2.8580851728031514E-3</c:v>
                </c:pt>
                <c:pt idx="33">
                  <c:v>2.7676387434103851E-3</c:v>
                </c:pt>
                <c:pt idx="34">
                  <c:v>3.3650462559682492E-3</c:v>
                </c:pt>
                <c:pt idx="35">
                  <c:v>-8.2898889557548577E-3</c:v>
                </c:pt>
                <c:pt idx="36">
                  <c:v>-6.2923232670781632E-3</c:v>
                </c:pt>
                <c:pt idx="37">
                  <c:v>-5.7517380676003179E-3</c:v>
                </c:pt>
                <c:pt idx="38">
                  <c:v>-6.0319077885969191E-3</c:v>
                </c:pt>
                <c:pt idx="39">
                  <c:v>3.7653805056377678E-3</c:v>
                </c:pt>
                <c:pt idx="40">
                  <c:v>3.2602703582236261E-3</c:v>
                </c:pt>
                <c:pt idx="41">
                  <c:v>3.3715822496253808E-3</c:v>
                </c:pt>
                <c:pt idx="42">
                  <c:v>3.6587058825368569E-3</c:v>
                </c:pt>
                <c:pt idx="43">
                  <c:v>4.8255943141213391E-3</c:v>
                </c:pt>
                <c:pt idx="44">
                  <c:v>5.1215449333260948E-3</c:v>
                </c:pt>
                <c:pt idx="45">
                  <c:v>4.3235594401187083E-4</c:v>
                </c:pt>
                <c:pt idx="46">
                  <c:v>1.1408832972656033E-3</c:v>
                </c:pt>
                <c:pt idx="47">
                  <c:v>1.199813116287725E-2</c:v>
                </c:pt>
                <c:pt idx="48">
                  <c:v>1.1792628556686136E-2</c:v>
                </c:pt>
                <c:pt idx="49">
                  <c:v>1.2083264696763654E-2</c:v>
                </c:pt>
                <c:pt idx="50">
                  <c:v>1.3764237999646448E-2</c:v>
                </c:pt>
                <c:pt idx="51">
                  <c:v>1.2180205713328396E-2</c:v>
                </c:pt>
                <c:pt idx="52">
                  <c:v>1.3109308127203703E-2</c:v>
                </c:pt>
                <c:pt idx="53">
                  <c:v>1.3970484814045307E-2</c:v>
                </c:pt>
                <c:pt idx="54">
                  <c:v>1.409956076361954E-2</c:v>
                </c:pt>
                <c:pt idx="55">
                  <c:v>1.3487556039105118E-2</c:v>
                </c:pt>
                <c:pt idx="56">
                  <c:v>1.3618275491658406E-2</c:v>
                </c:pt>
                <c:pt idx="57">
                  <c:v>1.8965711768476359E-2</c:v>
                </c:pt>
                <c:pt idx="58">
                  <c:v>1.8049784387473476E-2</c:v>
                </c:pt>
                <c:pt idx="59">
                  <c:v>1.6753273882730825E-2</c:v>
                </c:pt>
                <c:pt idx="60">
                  <c:v>1.6289742156655157E-2</c:v>
                </c:pt>
                <c:pt idx="61">
                  <c:v>1.521098268385233E-2</c:v>
                </c:pt>
                <c:pt idx="62">
                  <c:v>1.4001895844819754E-2</c:v>
                </c:pt>
                <c:pt idx="63">
                  <c:v>7.5110893581417319E-3</c:v>
                </c:pt>
                <c:pt idx="64">
                  <c:v>7.1150757616697492E-3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496768"/>
        <c:axId val="490498688"/>
      </c:barChart>
      <c:lineChart>
        <c:grouping val="standard"/>
        <c:varyColors val="0"/>
        <c:ser>
          <c:idx val="5"/>
          <c:order val="6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Инфляц'!$C$3:$D$91</c15:sqref>
                  </c15:fullRef>
                </c:ext>
              </c:extLst>
              <c:f>'1. Инфляц'!$C$27:$D$91</c:f>
              <c:multiLvlStrCache>
                <c:ptCount val="65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Инфляц'!$F$3:$F$91</c15:sqref>
                  </c15:fullRef>
                </c:ext>
              </c:extLst>
              <c:f>'1. Инфляц'!$F$27:$F$91</c:f>
              <c:numCache>
                <c:formatCode>0.0%</c:formatCode>
                <c:ptCount val="65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8000000000000002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676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6.2483265400829088E-2"/>
          <c:y val="2.2417473952767927E-4"/>
          <c:w val="0.78558241758241754"/>
          <c:h val="8.9900300923922982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4482120199944E-2"/>
          <c:y val="0.13114752406984156"/>
          <c:w val="0.8781859758276761"/>
          <c:h val="0.72539972173264033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'2.1'!$B$20:$Q$20</c:f>
              <c:numCache>
                <c:formatCode>0.0%</c:formatCode>
                <c:ptCount val="16"/>
                <c:pt idx="0">
                  <c:v>-1.7400770017213629E-2</c:v>
                </c:pt>
                <c:pt idx="1">
                  <c:v>-2.5711788813547187E-3</c:v>
                </c:pt>
                <c:pt idx="2">
                  <c:v>1.7072425635016542E-2</c:v>
                </c:pt>
                <c:pt idx="3">
                  <c:v>4.8459080576321867E-2</c:v>
                </c:pt>
                <c:pt idx="4">
                  <c:v>7.213448176147641E-2</c:v>
                </c:pt>
                <c:pt idx="5">
                  <c:v>1.2560682825026426E-2</c:v>
                </c:pt>
                <c:pt idx="6">
                  <c:v>-1.023323302900889E-2</c:v>
                </c:pt>
                <c:pt idx="7">
                  <c:v>-3.1501150843698145E-2</c:v>
                </c:pt>
                <c:pt idx="8">
                  <c:v>-4.8334922486242389E-2</c:v>
                </c:pt>
                <c:pt idx="9">
                  <c:v>-5.5923049225148007E-2</c:v>
                </c:pt>
                <c:pt idx="10">
                  <c:v>-5.9409015024828697E-2</c:v>
                </c:pt>
                <c:pt idx="11">
                  <c:v>-5.1341322938179307E-2</c:v>
                </c:pt>
                <c:pt idx="12">
                  <c:v>-4.8543069726126015E-2</c:v>
                </c:pt>
                <c:pt idx="13">
                  <c:v>-5.000578368644517E-2</c:v>
                </c:pt>
                <c:pt idx="14">
                  <c:v>-5.5196814738728346E-2</c:v>
                </c:pt>
                <c:pt idx="15">
                  <c:v>-6.2583809610318189E-2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'2.1'!$B$21:$Q$21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2.5942769470000002E-2</c:v>
                </c:pt>
                <c:pt idx="6">
                  <c:v>3.2282603675999999E-2</c:v>
                </c:pt>
                <c:pt idx="7">
                  <c:v>3.49966824E-2</c:v>
                </c:pt>
                <c:pt idx="8">
                  <c:v>3.8507932899999993E-2</c:v>
                </c:pt>
                <c:pt idx="9">
                  <c:v>4.2356883430000006E-2</c:v>
                </c:pt>
                <c:pt idx="10">
                  <c:v>4.6890530270000001E-2</c:v>
                </c:pt>
                <c:pt idx="11">
                  <c:v>4.91263324E-2</c:v>
                </c:pt>
                <c:pt idx="12">
                  <c:v>5.112043653E-2</c:v>
                </c:pt>
                <c:pt idx="13">
                  <c:v>5.2096820570000001E-2</c:v>
                </c:pt>
                <c:pt idx="14">
                  <c:v>5.2842874499999998E-2</c:v>
                </c:pt>
                <c:pt idx="15">
                  <c:v>5.3490982799999996E-2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'2.1'!$B$22:$Q$22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1.5056057900000001E-2</c:v>
                </c:pt>
                <c:pt idx="6">
                  <c:v>1.8835568123999998E-2</c:v>
                </c:pt>
                <c:pt idx="7">
                  <c:v>2.0469273189999998E-2</c:v>
                </c:pt>
                <c:pt idx="8">
                  <c:v>2.2608636639999999E-2</c:v>
                </c:pt>
                <c:pt idx="9">
                  <c:v>2.4928083470000001E-2</c:v>
                </c:pt>
                <c:pt idx="10">
                  <c:v>2.7677021029999999E-2</c:v>
                </c:pt>
                <c:pt idx="11">
                  <c:v>2.9033394399999999E-2</c:v>
                </c:pt>
                <c:pt idx="12">
                  <c:v>3.0273877669999994E-2</c:v>
                </c:pt>
                <c:pt idx="13">
                  <c:v>3.0887542730000002E-2</c:v>
                </c:pt>
                <c:pt idx="14">
                  <c:v>3.1358413799999998E-2</c:v>
                </c:pt>
                <c:pt idx="15">
                  <c:v>3.1761003599999997E-2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'2.1'!$B$23:$Q$23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1.28973558E-2</c:v>
                </c:pt>
                <c:pt idx="6">
                  <c:v>1.6192633800000002E-2</c:v>
                </c:pt>
                <c:pt idx="7">
                  <c:v>1.7625965410000003E-2</c:v>
                </c:pt>
                <c:pt idx="8">
                  <c:v>1.9518446159999998E-2</c:v>
                </c:pt>
                <c:pt idx="9">
                  <c:v>2.1555257000000001E-2</c:v>
                </c:pt>
                <c:pt idx="10">
                  <c:v>2.3978800800000002E-2</c:v>
                </c:pt>
                <c:pt idx="11">
                  <c:v>2.5174992899999998E-2</c:v>
                </c:pt>
                <c:pt idx="12">
                  <c:v>2.6287070099999997E-2</c:v>
                </c:pt>
                <c:pt idx="13">
                  <c:v>2.6840346000000001E-2</c:v>
                </c:pt>
                <c:pt idx="14">
                  <c:v>2.7265957999999996E-2</c:v>
                </c:pt>
                <c:pt idx="15">
                  <c:v>2.7626351099999998E-2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'2.1'!$B$24:$Q$24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1.3067797800000003E-2</c:v>
                </c:pt>
                <c:pt idx="6">
                  <c:v>1.6460320599999995E-2</c:v>
                </c:pt>
                <c:pt idx="7">
                  <c:v>1.7944222199999998E-2</c:v>
                </c:pt>
                <c:pt idx="8">
                  <c:v>1.9918414200000002E-2</c:v>
                </c:pt>
                <c:pt idx="9">
                  <c:v>2.2029038300000005E-2</c:v>
                </c:pt>
                <c:pt idx="10">
                  <c:v>2.4549255800000003E-2</c:v>
                </c:pt>
                <c:pt idx="11">
                  <c:v>2.5793485600000006E-2</c:v>
                </c:pt>
                <c:pt idx="12">
                  <c:v>2.6967414800000009E-2</c:v>
                </c:pt>
                <c:pt idx="13">
                  <c:v>2.7554066500000002E-2</c:v>
                </c:pt>
                <c:pt idx="14">
                  <c:v>2.8006326000000002E-2</c:v>
                </c:pt>
                <c:pt idx="15">
                  <c:v>2.8386142100000001E-2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'2.1'!$B$25:$Q$25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1.5698813700000001E-2</c:v>
                </c:pt>
                <c:pt idx="6">
                  <c:v>1.9845082000000003E-2</c:v>
                </c:pt>
                <c:pt idx="7">
                  <c:v>2.16695189E-2</c:v>
                </c:pt>
                <c:pt idx="8">
                  <c:v>2.4117148799999998E-2</c:v>
                </c:pt>
                <c:pt idx="9">
                  <c:v>2.6715018199999996E-2</c:v>
                </c:pt>
                <c:pt idx="10">
                  <c:v>2.9828612299999991E-2</c:v>
                </c:pt>
                <c:pt idx="11">
                  <c:v>3.1366180699999989E-2</c:v>
                </c:pt>
                <c:pt idx="12">
                  <c:v>3.2840052100000003E-2</c:v>
                </c:pt>
                <c:pt idx="13">
                  <c:v>3.3579623499999996E-2</c:v>
                </c:pt>
                <c:pt idx="14">
                  <c:v>3.4151017700000008E-2</c:v>
                </c:pt>
                <c:pt idx="15">
                  <c:v>3.4626876999999993E-2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'2.1'!$B$26:$Q$26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2.8236453300000006E-2</c:v>
                </c:pt>
                <c:pt idx="6">
                  <c:v>3.5885553499999993E-2</c:v>
                </c:pt>
                <c:pt idx="7">
                  <c:v>3.9280618300000007E-2</c:v>
                </c:pt>
                <c:pt idx="8">
                  <c:v>4.3893525899999994E-2</c:v>
                </c:pt>
                <c:pt idx="9">
                  <c:v>4.8736861900000011E-2</c:v>
                </c:pt>
                <c:pt idx="10">
                  <c:v>5.4572935999999996E-2</c:v>
                </c:pt>
                <c:pt idx="11">
                  <c:v>5.7455852000000009E-2</c:v>
                </c:pt>
                <c:pt idx="12">
                  <c:v>6.0284578999999977E-2</c:v>
                </c:pt>
                <c:pt idx="13">
                  <c:v>6.1710804000000008E-2</c:v>
                </c:pt>
                <c:pt idx="14">
                  <c:v>6.2816004000000009E-2</c:v>
                </c:pt>
                <c:pt idx="15">
                  <c:v>6.3725875999999987E-2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'2.1'!$B$28:$P$28</c:f>
              <c:numCache>
                <c:formatCode>0.0%</c:formatCode>
                <c:ptCount val="15"/>
                <c:pt idx="0">
                  <c:v>-1.7400770017213629E-2</c:v>
                </c:pt>
                <c:pt idx="1">
                  <c:v>-2.5711788813547187E-3</c:v>
                </c:pt>
                <c:pt idx="2">
                  <c:v>1.7072425635016542E-2</c:v>
                </c:pt>
                <c:pt idx="3">
                  <c:v>4.8459080576321867E-2</c:v>
                </c:pt>
                <c:pt idx="4">
                  <c:v>6.7735594308902636E-2</c:v>
                </c:pt>
                <c:pt idx="5">
                  <c:v>6.2856960333688594E-2</c:v>
                </c:pt>
                <c:pt idx="6">
                  <c:v>5.5280997408224231E-2</c:v>
                </c:pt>
                <c:pt idx="7">
                  <c:v>3.9714945965179771E-2</c:v>
                </c:pt>
                <c:pt idx="8">
                  <c:v>3.7614139081127096E-2</c:v>
                </c:pt>
                <c:pt idx="9">
                  <c:v>3.6889766534733859E-2</c:v>
                </c:pt>
                <c:pt idx="10">
                  <c:v>3.9307864753092447E-2</c:v>
                </c:pt>
                <c:pt idx="11">
                  <c:v>5.0211528119793236E-2</c:v>
                </c:pt>
                <c:pt idx="12">
                  <c:v>5.4159119216346863E-2</c:v>
                </c:pt>
                <c:pt idx="13">
                  <c:v>5.7052799202226723E-2</c:v>
                </c:pt>
                <c:pt idx="14">
                  <c:v>5.7471077928489711E-2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122F83"/>
                </a:solidFill>
              </a:ln>
            </c:spPr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'2.1'!$B$27:$Q$27</c:f>
              <c:numCache>
                <c:formatCode>0.0%</c:formatCode>
                <c:ptCount val="16"/>
                <c:pt idx="0">
                  <c:v>-1.7400770017213629E-2</c:v>
                </c:pt>
                <c:pt idx="1">
                  <c:v>-2.5711788813547187E-3</c:v>
                </c:pt>
                <c:pt idx="2">
                  <c:v>1.7072425635016542E-2</c:v>
                </c:pt>
                <c:pt idx="3">
                  <c:v>4.8459080576321867E-2</c:v>
                </c:pt>
                <c:pt idx="4">
                  <c:v>7.213448176147641E-2</c:v>
                </c:pt>
                <c:pt idx="5">
                  <c:v>6.6456865995026426E-2</c:v>
                </c:pt>
                <c:pt idx="6">
                  <c:v>5.7077572570991109E-2</c:v>
                </c:pt>
                <c:pt idx="7">
                  <c:v>4.1590770156301859E-2</c:v>
                </c:pt>
                <c:pt idx="8">
                  <c:v>3.2300093213757597E-2</c:v>
                </c:pt>
                <c:pt idx="9">
                  <c:v>3.2917174674852001E-2</c:v>
                </c:pt>
                <c:pt idx="10">
                  <c:v>3.9137337075171308E-2</c:v>
                </c:pt>
                <c:pt idx="11">
                  <c:v>5.1993396761820687E-2</c:v>
                </c:pt>
                <c:pt idx="12">
                  <c:v>5.9138314573873974E-2</c:v>
                </c:pt>
                <c:pt idx="13">
                  <c:v>5.9818925613554841E-2</c:v>
                </c:pt>
                <c:pt idx="14">
                  <c:v>5.627043156127165E-2</c:v>
                </c:pt>
                <c:pt idx="15">
                  <c:v>5.0294527889681806E-2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095676050372847"/>
          <c:y val="8.937516108125829E-3"/>
          <c:w val="0.39635591566878542"/>
          <c:h val="0.10295804431458792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ЭЗӨ'!$C$2:$C$4</c:f>
              <c:strCache>
                <c:ptCount val="3"/>
                <c:pt idx="0">
                  <c:v>Калман фильтер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ЭЗӨ'!$C$5:$C$53</c:f>
              <c:numCache>
                <c:formatCode>0.0</c:formatCode>
                <c:ptCount val="49"/>
                <c:pt idx="0">
                  <c:v>6.0714061125785257</c:v>
                </c:pt>
                <c:pt idx="1">
                  <c:v>5.7107359176208128</c:v>
                </c:pt>
                <c:pt idx="2">
                  <c:v>6.4680699860536706</c:v>
                </c:pt>
                <c:pt idx="3">
                  <c:v>7.8835379996361477</c:v>
                </c:pt>
                <c:pt idx="4">
                  <c:v>10.560611946663222</c:v>
                </c:pt>
                <c:pt idx="5">
                  <c:v>12.122668485588584</c:v>
                </c:pt>
                <c:pt idx="6">
                  <c:v>13.147385523017796</c:v>
                </c:pt>
                <c:pt idx="7">
                  <c:v>14.043067092328743</c:v>
                </c:pt>
                <c:pt idx="8">
                  <c:v>14.621158877572494</c:v>
                </c:pt>
                <c:pt idx="9">
                  <c:v>14.900055694098334</c:v>
                </c:pt>
                <c:pt idx="10">
                  <c:v>14.722631515896856</c:v>
                </c:pt>
                <c:pt idx="11">
                  <c:v>13.881861575432985</c:v>
                </c:pt>
                <c:pt idx="12">
                  <c:v>12.825778124668719</c:v>
                </c:pt>
                <c:pt idx="13">
                  <c:v>11.43232721420453</c:v>
                </c:pt>
                <c:pt idx="14">
                  <c:v>9.9118975846473667</c:v>
                </c:pt>
                <c:pt idx="15">
                  <c:v>8.2103480827723896</c:v>
                </c:pt>
                <c:pt idx="16">
                  <c:v>6.3893827150531823</c:v>
                </c:pt>
                <c:pt idx="17">
                  <c:v>5.0420822838765478</c:v>
                </c:pt>
                <c:pt idx="18">
                  <c:v>3.8379128405696683</c:v>
                </c:pt>
                <c:pt idx="19">
                  <c:v>3.1573179986082112</c:v>
                </c:pt>
                <c:pt idx="20">
                  <c:v>2.846103538284539</c:v>
                </c:pt>
                <c:pt idx="21">
                  <c:v>2.7004381876053918</c:v>
                </c:pt>
                <c:pt idx="22">
                  <c:v>2.8856048868331374</c:v>
                </c:pt>
                <c:pt idx="23">
                  <c:v>3.4692926569205307</c:v>
                </c:pt>
                <c:pt idx="24">
                  <c:v>4.0730816529121805</c:v>
                </c:pt>
                <c:pt idx="25">
                  <c:v>4.3836022038638234</c:v>
                </c:pt>
                <c:pt idx="26">
                  <c:v>4.6916895940545933</c:v>
                </c:pt>
                <c:pt idx="27">
                  <c:v>4.6613613334415271</c:v>
                </c:pt>
                <c:pt idx="28">
                  <c:v>4.5378190244158567</c:v>
                </c:pt>
                <c:pt idx="29">
                  <c:v>4.6233082712426654</c:v>
                </c:pt>
                <c:pt idx="30">
                  <c:v>4.6226668837143325</c:v>
                </c:pt>
                <c:pt idx="31">
                  <c:v>4.6123827590764277</c:v>
                </c:pt>
                <c:pt idx="32">
                  <c:v>4.6625261590013345</c:v>
                </c:pt>
                <c:pt idx="33">
                  <c:v>4.5596122586664345</c:v>
                </c:pt>
                <c:pt idx="34">
                  <c:v>4.3702979730431579</c:v>
                </c:pt>
                <c:pt idx="35">
                  <c:v>4.0146969397454768</c:v>
                </c:pt>
                <c:pt idx="36">
                  <c:v>3.4134424358313264</c:v>
                </c:pt>
                <c:pt idx="37">
                  <c:v>3.0874260406797305</c:v>
                </c:pt>
                <c:pt idx="38">
                  <c:v>2.6472890558337347</c:v>
                </c:pt>
                <c:pt idx="39">
                  <c:v>2.1473001878955289</c:v>
                </c:pt>
                <c:pt idx="40">
                  <c:v>1.965617167643563</c:v>
                </c:pt>
                <c:pt idx="41">
                  <c:v>1.420934278443764</c:v>
                </c:pt>
                <c:pt idx="42">
                  <c:v>1.3443503790720568</c:v>
                </c:pt>
                <c:pt idx="43">
                  <c:v>2.0528068216588036</c:v>
                </c:pt>
                <c:pt idx="44">
                  <c:v>1.9899263964745062</c:v>
                </c:pt>
                <c:pt idx="45">
                  <c:v>2.36351874519376</c:v>
                </c:pt>
                <c:pt idx="46">
                  <c:v>2.751535376675629</c:v>
                </c:pt>
                <c:pt idx="47">
                  <c:v>2.8143199076492875</c:v>
                </c:pt>
                <c:pt idx="48">
                  <c:v>3.7613726414951865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ЭЗӨ'!$D$2:$D$4</c:f>
              <c:strCache>
                <c:ptCount val="3"/>
                <c:pt idx="0">
                  <c:v>HP фильтер</c:v>
                </c:pt>
              </c:strCache>
            </c:strRef>
          </c:tx>
          <c:spPr>
            <a:ln w="254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ЭЗӨ'!$D$5:$D$53</c:f>
              <c:numCache>
                <c:formatCode>0.0</c:formatCode>
                <c:ptCount val="49"/>
                <c:pt idx="0">
                  <c:v>15.318084789072994</c:v>
                </c:pt>
                <c:pt idx="1">
                  <c:v>15.834179993503628</c:v>
                </c:pt>
                <c:pt idx="2">
                  <c:v>15.75207491422792</c:v>
                </c:pt>
                <c:pt idx="3">
                  <c:v>15.2280506523637</c:v>
                </c:pt>
                <c:pt idx="4">
                  <c:v>14.506024741127854</c:v>
                </c:pt>
                <c:pt idx="5">
                  <c:v>13.692880911159477</c:v>
                </c:pt>
                <c:pt idx="6">
                  <c:v>12.950862973654797</c:v>
                </c:pt>
                <c:pt idx="7">
                  <c:v>12.363040696961903</c:v>
                </c:pt>
                <c:pt idx="8">
                  <c:v>11.8040422545856</c:v>
                </c:pt>
                <c:pt idx="9">
                  <c:v>11.272712884449376</c:v>
                </c:pt>
                <c:pt idx="10">
                  <c:v>10.663371083851935</c:v>
                </c:pt>
                <c:pt idx="11">
                  <c:v>9.8531136242113071</c:v>
                </c:pt>
                <c:pt idx="12">
                  <c:v>8.9008158948531211</c:v>
                </c:pt>
                <c:pt idx="13">
                  <c:v>7.8557486156791922</c:v>
                </c:pt>
                <c:pt idx="14">
                  <c:v>6.7319807743045912</c:v>
                </c:pt>
                <c:pt idx="15">
                  <c:v>5.5700620661375488</c:v>
                </c:pt>
                <c:pt idx="16">
                  <c:v>4.4791967419971268</c:v>
                </c:pt>
                <c:pt idx="17">
                  <c:v>3.5417116353062772</c:v>
                </c:pt>
                <c:pt idx="18">
                  <c:v>2.8307071032124931</c:v>
                </c:pt>
                <c:pt idx="19">
                  <c:v>2.3912944586442553</c:v>
                </c:pt>
                <c:pt idx="20">
                  <c:v>2.2314978001527264</c:v>
                </c:pt>
                <c:pt idx="21">
                  <c:v>2.359683677691482</c:v>
                </c:pt>
                <c:pt idx="22">
                  <c:v>2.7910104989245621</c:v>
                </c:pt>
                <c:pt idx="23">
                  <c:v>3.5005338485454729</c:v>
                </c:pt>
                <c:pt idx="24">
                  <c:v>4.296777519746442</c:v>
                </c:pt>
                <c:pt idx="25">
                  <c:v>5.0670588400088645</c:v>
                </c:pt>
                <c:pt idx="26">
                  <c:v>5.7324215150561519</c:v>
                </c:pt>
                <c:pt idx="27">
                  <c:v>6.2436695529726638</c:v>
                </c:pt>
                <c:pt idx="28">
                  <c:v>6.5990893824241281</c:v>
                </c:pt>
                <c:pt idx="29">
                  <c:v>6.7291717436994025</c:v>
                </c:pt>
                <c:pt idx="30">
                  <c:v>6.5586011324523463</c:v>
                </c:pt>
                <c:pt idx="31">
                  <c:v>6.0436119989249359</c:v>
                </c:pt>
                <c:pt idx="32">
                  <c:v>5.1689721049633652</c:v>
                </c:pt>
                <c:pt idx="33">
                  <c:v>3.9880406334891649</c:v>
                </c:pt>
                <c:pt idx="34">
                  <c:v>2.6223315341084907</c:v>
                </c:pt>
                <c:pt idx="35">
                  <c:v>1.2699374726701462</c:v>
                </c:pt>
                <c:pt idx="36">
                  <c:v>0.18126346383149361</c:v>
                </c:pt>
                <c:pt idx="37">
                  <c:v>-0.3781177289121751</c:v>
                </c:pt>
                <c:pt idx="38">
                  <c:v>-0.41035149890277234</c:v>
                </c:pt>
                <c:pt idx="39">
                  <c:v>-9.1169818490710597E-2</c:v>
                </c:pt>
                <c:pt idx="40">
                  <c:v>0.34849065907345267</c:v>
                </c:pt>
                <c:pt idx="41">
                  <c:v>0.69508342860173933</c:v>
                </c:pt>
                <c:pt idx="42">
                  <c:v>1.0527774477785856</c:v>
                </c:pt>
                <c:pt idx="43">
                  <c:v>1.5402124352301483</c:v>
                </c:pt>
                <c:pt idx="44">
                  <c:v>2.2303678291800244</c:v>
                </c:pt>
                <c:pt idx="45">
                  <c:v>3.0655397672484819</c:v>
                </c:pt>
                <c:pt idx="46">
                  <c:v>3.8208824031652489</c:v>
                </c:pt>
                <c:pt idx="47">
                  <c:v>4.3584429867558505</c:v>
                </c:pt>
                <c:pt idx="48">
                  <c:v>4.6209992087087759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254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ЭЗӨ'!$E$5:$E$53</c:f>
              <c:numCache>
                <c:formatCode>0.0</c:formatCode>
                <c:ptCount val="49"/>
                <c:pt idx="0">
                  <c:v>9.2401037403811781</c:v>
                </c:pt>
                <c:pt idx="1">
                  <c:v>11.190554359098769</c:v>
                </c:pt>
                <c:pt idx="2">
                  <c:v>13.245975489300887</c:v>
                </c:pt>
                <c:pt idx="3">
                  <c:v>13.510613535248361</c:v>
                </c:pt>
                <c:pt idx="4">
                  <c:v>14.182819765879383</c:v>
                </c:pt>
                <c:pt idx="5">
                  <c:v>14.377214534358096</c:v>
                </c:pt>
                <c:pt idx="6">
                  <c:v>13.831387820938223</c:v>
                </c:pt>
                <c:pt idx="7">
                  <c:v>13.553786687802516</c:v>
                </c:pt>
                <c:pt idx="8">
                  <c:v>13.150118423444246</c:v>
                </c:pt>
                <c:pt idx="9">
                  <c:v>12.030676955566921</c:v>
                </c:pt>
                <c:pt idx="10">
                  <c:v>11.676382314436861</c:v>
                </c:pt>
                <c:pt idx="11">
                  <c:v>10.968984395351411</c:v>
                </c:pt>
                <c:pt idx="12">
                  <c:v>10.600085551148087</c:v>
                </c:pt>
                <c:pt idx="13">
                  <c:v>9.3398174662130184</c:v>
                </c:pt>
                <c:pt idx="14">
                  <c:v>7.970215302114303</c:v>
                </c:pt>
                <c:pt idx="15">
                  <c:v>7.7515128039827186</c:v>
                </c:pt>
                <c:pt idx="16">
                  <c:v>6.7043652581947333</c:v>
                </c:pt>
                <c:pt idx="17">
                  <c:v>5.6841934128074367</c:v>
                </c:pt>
                <c:pt idx="18">
                  <c:v>4.5021725141910274</c:v>
                </c:pt>
                <c:pt idx="19">
                  <c:v>3.2211652045857075</c:v>
                </c:pt>
                <c:pt idx="20">
                  <c:v>2.8669204893912781</c:v>
                </c:pt>
                <c:pt idx="21">
                  <c:v>2.6892960242674624</c:v>
                </c:pt>
                <c:pt idx="22">
                  <c:v>2.2559438105024032</c:v>
                </c:pt>
                <c:pt idx="23">
                  <c:v>2.6196385489747787</c:v>
                </c:pt>
                <c:pt idx="24">
                  <c:v>2.9228991209752753</c:v>
                </c:pt>
                <c:pt idx="25">
                  <c:v>3.5634860388100043</c:v>
                </c:pt>
                <c:pt idx="26">
                  <c:v>4.0753825735801552</c:v>
                </c:pt>
                <c:pt idx="27">
                  <c:v>4.8896294159596509</c:v>
                </c:pt>
                <c:pt idx="28">
                  <c:v>5.5394225827681831</c:v>
                </c:pt>
                <c:pt idx="29">
                  <c:v>5.9630113293462683</c:v>
                </c:pt>
                <c:pt idx="30">
                  <c:v>6.6255828485584534</c:v>
                </c:pt>
                <c:pt idx="31">
                  <c:v>6.4560820950068099</c:v>
                </c:pt>
                <c:pt idx="32">
                  <c:v>6.3912824122482226</c:v>
                </c:pt>
                <c:pt idx="33">
                  <c:v>5.9140676668474779</c:v>
                </c:pt>
                <c:pt idx="34">
                  <c:v>5.196258487002603</c:v>
                </c:pt>
                <c:pt idx="35">
                  <c:v>4.1124986455199464</c:v>
                </c:pt>
                <c:pt idx="36">
                  <c:v>2.7002438980627375</c:v>
                </c:pt>
                <c:pt idx="37">
                  <c:v>1.1448875149066451</c:v>
                </c:pt>
                <c:pt idx="38">
                  <c:v>0.22502124516252664</c:v>
                </c:pt>
                <c:pt idx="39">
                  <c:v>-0.94425738978733964</c:v>
                </c:pt>
                <c:pt idx="40">
                  <c:v>-0.86048979154509375</c:v>
                </c:pt>
                <c:pt idx="41">
                  <c:v>-0.52971697022838882</c:v>
                </c:pt>
                <c:pt idx="42">
                  <c:v>-0.45017406486981271</c:v>
                </c:pt>
                <c:pt idx="43">
                  <c:v>0.69339294152397368</c:v>
                </c:pt>
                <c:pt idx="44">
                  <c:v>0.97887307110273714</c:v>
                </c:pt>
                <c:pt idx="45">
                  <c:v>1.530716139149968</c:v>
                </c:pt>
                <c:pt idx="46">
                  <c:v>2.0107780816409404</c:v>
                </c:pt>
                <c:pt idx="47">
                  <c:v>2.3675321945413774</c:v>
                </c:pt>
                <c:pt idx="48">
                  <c:v>2.7037061711739696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331496525082251"/>
          <c:y val="1.5289459556191839E-3"/>
          <c:w val="0.75199969502051678"/>
          <c:h val="7.364497826838746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ЭЗӨ'!$I$2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ЭЗӨ'!$I$5:$I$53</c:f>
              <c:numCache>
                <c:formatCode>0.0</c:formatCode>
                <c:ptCount val="49"/>
                <c:pt idx="0">
                  <c:v>0.21992077286412032</c:v>
                </c:pt>
                <c:pt idx="1">
                  <c:v>0.16940952724819966</c:v>
                </c:pt>
                <c:pt idx="2">
                  <c:v>-4.0990955151305866E-2</c:v>
                </c:pt>
                <c:pt idx="3">
                  <c:v>-0.41817025389100199</c:v>
                </c:pt>
                <c:pt idx="4">
                  <c:v>-0.22685088813503679</c:v>
                </c:pt>
                <c:pt idx="5">
                  <c:v>-0.24006423807288915</c:v>
                </c:pt>
                <c:pt idx="6">
                  <c:v>-1.0431037361347304</c:v>
                </c:pt>
                <c:pt idx="7">
                  <c:v>-1.1596665246809985</c:v>
                </c:pt>
                <c:pt idx="8">
                  <c:v>-0.79580470572174056</c:v>
                </c:pt>
                <c:pt idx="9">
                  <c:v>-0.28990745268976742</c:v>
                </c:pt>
                <c:pt idx="10">
                  <c:v>-1.5980101182907165E-2</c:v>
                </c:pt>
                <c:pt idx="11">
                  <c:v>0.23267632974583879</c:v>
                </c:pt>
                <c:pt idx="12">
                  <c:v>0.15143510166478422</c:v>
                </c:pt>
                <c:pt idx="13">
                  <c:v>0.3328199378304868</c:v>
                </c:pt>
                <c:pt idx="14">
                  <c:v>1.2070858273266849</c:v>
                </c:pt>
                <c:pt idx="15">
                  <c:v>1.1101335719527912</c:v>
                </c:pt>
                <c:pt idx="16">
                  <c:v>0.95725788728976924</c:v>
                </c:pt>
                <c:pt idx="17">
                  <c:v>1.3786454705401685</c:v>
                </c:pt>
                <c:pt idx="18">
                  <c:v>2.065646588762557</c:v>
                </c:pt>
                <c:pt idx="19">
                  <c:v>2.0752437291275747</c:v>
                </c:pt>
                <c:pt idx="20">
                  <c:v>1.5833164852820578</c:v>
                </c:pt>
                <c:pt idx="21">
                  <c:v>0.92474109956081907</c:v>
                </c:pt>
                <c:pt idx="22">
                  <c:v>0.52066891244771907</c:v>
                </c:pt>
                <c:pt idx="23">
                  <c:v>0.80493786430065095</c:v>
                </c:pt>
                <c:pt idx="24">
                  <c:v>0.51974995699578974</c:v>
                </c:pt>
                <c:pt idx="25">
                  <c:v>0.33187458707908379</c:v>
                </c:pt>
                <c:pt idx="26">
                  <c:v>0.21123548162081709</c:v>
                </c:pt>
                <c:pt idx="27">
                  <c:v>-0.15636876906305686</c:v>
                </c:pt>
                <c:pt idx="28">
                  <c:v>8.2306133125265704E-2</c:v>
                </c:pt>
                <c:pt idx="29">
                  <c:v>0.3658188581096149</c:v>
                </c:pt>
                <c:pt idx="30">
                  <c:v>0.69041971910579614</c:v>
                </c:pt>
                <c:pt idx="31">
                  <c:v>1.3419613329637221</c:v>
                </c:pt>
                <c:pt idx="32">
                  <c:v>1.9310743150787231</c:v>
                </c:pt>
                <c:pt idx="33">
                  <c:v>1.5781176667844719</c:v>
                </c:pt>
                <c:pt idx="34">
                  <c:v>0.1311271129541641</c:v>
                </c:pt>
                <c:pt idx="35">
                  <c:v>-1.4953641523224708</c:v>
                </c:pt>
                <c:pt idx="36">
                  <c:v>-2.3823810561981373</c:v>
                </c:pt>
                <c:pt idx="37">
                  <c:v>-1.8414515636617954</c:v>
                </c:pt>
                <c:pt idx="38">
                  <c:v>-0.39599705324552875</c:v>
                </c:pt>
                <c:pt idx="39">
                  <c:v>0.88471105239169923</c:v>
                </c:pt>
                <c:pt idx="40">
                  <c:v>0.92749276135303649</c:v>
                </c:pt>
                <c:pt idx="41">
                  <c:v>-0.10648033157886051</c:v>
                </c:pt>
                <c:pt idx="42">
                  <c:v>-1.1012543941829831</c:v>
                </c:pt>
                <c:pt idx="43">
                  <c:v>-2.2084022583868381</c:v>
                </c:pt>
                <c:pt idx="44">
                  <c:v>-3.5310153088179312</c:v>
                </c:pt>
                <c:pt idx="45">
                  <c:v>-3.2904108839243862</c:v>
                </c:pt>
                <c:pt idx="46">
                  <c:v>-2.1867125102030727</c:v>
                </c:pt>
                <c:pt idx="47">
                  <c:v>-1.3942007120133022</c:v>
                </c:pt>
                <c:pt idx="48">
                  <c:v>-0.49092186459711135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ЭЗӨ'!$J$2</c:f>
              <c:strCache>
                <c:ptCount val="1"/>
                <c:pt idx="0">
                  <c:v>Уул уурхайн бус</c:v>
                </c:pt>
              </c:strCache>
            </c:strRef>
          </c:tx>
          <c:spPr>
            <a:solidFill>
              <a:srgbClr val="AF945E"/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ЭЗӨ'!$J$5:$J$53</c:f>
              <c:numCache>
                <c:formatCode>0.0</c:formatCode>
                <c:ptCount val="49"/>
                <c:pt idx="0">
                  <c:v>4.3650808688999749</c:v>
                </c:pt>
                <c:pt idx="1">
                  <c:v>7.03188244227041</c:v>
                </c:pt>
                <c:pt idx="2">
                  <c:v>7.5287713057697321</c:v>
                </c:pt>
                <c:pt idx="3">
                  <c:v>6.7832625626584564</c:v>
                </c:pt>
                <c:pt idx="4">
                  <c:v>8.007072408470604</c:v>
                </c:pt>
                <c:pt idx="5">
                  <c:v>6.6812532830686244</c:v>
                </c:pt>
                <c:pt idx="6">
                  <c:v>5.1103747593743769</c:v>
                </c:pt>
                <c:pt idx="7">
                  <c:v>5.1912294656161118</c:v>
                </c:pt>
                <c:pt idx="8">
                  <c:v>4.8934446877204243</c:v>
                </c:pt>
                <c:pt idx="9">
                  <c:v>3.8337306913931473</c:v>
                </c:pt>
                <c:pt idx="10">
                  <c:v>3.1092487308209216</c:v>
                </c:pt>
                <c:pt idx="11">
                  <c:v>1.3611301098459625</c:v>
                </c:pt>
                <c:pt idx="12">
                  <c:v>0.57872896121301043</c:v>
                </c:pt>
                <c:pt idx="13">
                  <c:v>0.7527421814663896</c:v>
                </c:pt>
                <c:pt idx="14">
                  <c:v>8.9502542849786759E-2</c:v>
                </c:pt>
                <c:pt idx="15">
                  <c:v>-1.8979591361641845</c:v>
                </c:pt>
                <c:pt idx="16">
                  <c:v>-2.5043943874396364</c:v>
                </c:pt>
                <c:pt idx="17">
                  <c:v>-2.4890370548563747</c:v>
                </c:pt>
                <c:pt idx="18">
                  <c:v>-2.7725980699193555</c:v>
                </c:pt>
                <c:pt idx="19">
                  <c:v>-4.4788139964998894</c:v>
                </c:pt>
                <c:pt idx="20">
                  <c:v>-4.764386789009472</c:v>
                </c:pt>
                <c:pt idx="21">
                  <c:v>-4.402222642644297</c:v>
                </c:pt>
                <c:pt idx="22">
                  <c:v>-3.8050766015279374</c:v>
                </c:pt>
                <c:pt idx="23">
                  <c:v>-2.5710308536424522</c:v>
                </c:pt>
                <c:pt idx="24">
                  <c:v>-1.950714195967042</c:v>
                </c:pt>
                <c:pt idx="25">
                  <c:v>-1.9176658685654286</c:v>
                </c:pt>
                <c:pt idx="26">
                  <c:v>-1.9545999963572143</c:v>
                </c:pt>
                <c:pt idx="27">
                  <c:v>-0.8818447213860332</c:v>
                </c:pt>
                <c:pt idx="28">
                  <c:v>-0.11414080934534049</c:v>
                </c:pt>
                <c:pt idx="29">
                  <c:v>0.50809417868474172</c:v>
                </c:pt>
                <c:pt idx="30">
                  <c:v>0.79710959593575259</c:v>
                </c:pt>
                <c:pt idx="31">
                  <c:v>1.3318956512673095</c:v>
                </c:pt>
                <c:pt idx="32">
                  <c:v>1.5524491365955557</c:v>
                </c:pt>
                <c:pt idx="33">
                  <c:v>2.0743428161820887</c:v>
                </c:pt>
                <c:pt idx="34">
                  <c:v>1.6797422170767806</c:v>
                </c:pt>
                <c:pt idx="35">
                  <c:v>-0.25425705796557929</c:v>
                </c:pt>
                <c:pt idx="36">
                  <c:v>-4.2727450625812455</c:v>
                </c:pt>
                <c:pt idx="37">
                  <c:v>-4.9309264112987083</c:v>
                </c:pt>
                <c:pt idx="38">
                  <c:v>-3.6279833882583699</c:v>
                </c:pt>
                <c:pt idx="39">
                  <c:v>-2.4720812548409046</c:v>
                </c:pt>
                <c:pt idx="40">
                  <c:v>-2.8587775088949701</c:v>
                </c:pt>
                <c:pt idx="41">
                  <c:v>-4.4430370223366813</c:v>
                </c:pt>
                <c:pt idx="42">
                  <c:v>-4.5248519296041705</c:v>
                </c:pt>
                <c:pt idx="43">
                  <c:v>-3.9684676998412272</c:v>
                </c:pt>
                <c:pt idx="44">
                  <c:v>-1.9785495809228777</c:v>
                </c:pt>
                <c:pt idx="45">
                  <c:v>-0.61263314208203712</c:v>
                </c:pt>
                <c:pt idx="46">
                  <c:v>7.26903607524816E-2</c:v>
                </c:pt>
                <c:pt idx="47">
                  <c:v>7.3288476205683748E-3</c:v>
                </c:pt>
                <c:pt idx="48">
                  <c:v>-1.2260469014253568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ЭЗӨ'!$H$2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ЭЗӨ'!$H$5:$H$53</c:f>
              <c:numCache>
                <c:formatCode>0.0</c:formatCode>
                <c:ptCount val="49"/>
                <c:pt idx="0">
                  <c:v>4.5197999700000002</c:v>
                </c:pt>
                <c:pt idx="1">
                  <c:v>7.0856992700000001</c:v>
                </c:pt>
                <c:pt idx="2">
                  <c:v>7.3468594100000004</c:v>
                </c:pt>
                <c:pt idx="3">
                  <c:v>6.1993665900000003</c:v>
                </c:pt>
                <c:pt idx="4">
                  <c:v>7.6060391300000001</c:v>
                </c:pt>
                <c:pt idx="5">
                  <c:v>6.2844137499999997</c:v>
                </c:pt>
                <c:pt idx="6">
                  <c:v>3.84276733</c:v>
                </c:pt>
                <c:pt idx="7">
                  <c:v>3.7788787099999999</c:v>
                </c:pt>
                <c:pt idx="8">
                  <c:v>3.8883105900000001</c:v>
                </c:pt>
                <c:pt idx="9">
                  <c:v>3.41967329</c:v>
                </c:pt>
                <c:pt idx="10">
                  <c:v>3.0211171999999999</c:v>
                </c:pt>
                <c:pt idx="11">
                  <c:v>1.5925577399999999</c:v>
                </c:pt>
                <c:pt idx="12">
                  <c:v>0.73577053199999998</c:v>
                </c:pt>
                <c:pt idx="13">
                  <c:v>1.1071051700000001</c:v>
                </c:pt>
                <c:pt idx="14">
                  <c:v>1.41352067</c:v>
                </c:pt>
                <c:pt idx="15">
                  <c:v>-0.662532644</c:v>
                </c:pt>
                <c:pt idx="16">
                  <c:v>-1.4414990999999999</c:v>
                </c:pt>
                <c:pt idx="17">
                  <c:v>-0.99415567000000005</c:v>
                </c:pt>
                <c:pt idx="18">
                  <c:v>-0.56603685999999998</c:v>
                </c:pt>
                <c:pt idx="19">
                  <c:v>-2.2568495099999999</c:v>
                </c:pt>
                <c:pt idx="20">
                  <c:v>-3.05547316</c:v>
                </c:pt>
                <c:pt idx="21">
                  <c:v>-3.38315432</c:v>
                </c:pt>
                <c:pt idx="22">
                  <c:v>-3.2118207700000001</c:v>
                </c:pt>
                <c:pt idx="23">
                  <c:v>-1.68265825</c:v>
                </c:pt>
                <c:pt idx="24">
                  <c:v>-1.36822808</c:v>
                </c:pt>
                <c:pt idx="25">
                  <c:v>-1.5324328599999999</c:v>
                </c:pt>
                <c:pt idx="26">
                  <c:v>-1.6945576600000001</c:v>
                </c:pt>
                <c:pt idx="27">
                  <c:v>-1.0376495299999999</c:v>
                </c:pt>
                <c:pt idx="28">
                  <c:v>-2.1486616399999998E-2</c:v>
                </c:pt>
                <c:pt idx="29">
                  <c:v>0.90372984599999995</c:v>
                </c:pt>
                <c:pt idx="30">
                  <c:v>1.55304902</c:v>
                </c:pt>
                <c:pt idx="31">
                  <c:v>2.8207347500000002</c:v>
                </c:pt>
                <c:pt idx="32">
                  <c:v>3.7301592399999999</c:v>
                </c:pt>
                <c:pt idx="33">
                  <c:v>3.8566931100000001</c:v>
                </c:pt>
                <c:pt idx="34">
                  <c:v>1.78274581</c:v>
                </c:pt>
                <c:pt idx="35">
                  <c:v>-2.0541124900000001</c:v>
                </c:pt>
                <c:pt idx="36">
                  <c:v>-7.0409078000000003</c:v>
                </c:pt>
                <c:pt idx="37">
                  <c:v>-7.0283403499999997</c:v>
                </c:pt>
                <c:pt idx="38">
                  <c:v>-3.98028966</c:v>
                </c:pt>
                <c:pt idx="39">
                  <c:v>-1.2672721899999999</c:v>
                </c:pt>
                <c:pt idx="40">
                  <c:v>-1.5799498599999999</c:v>
                </c:pt>
                <c:pt idx="41">
                  <c:v>-4.3972359399999998</c:v>
                </c:pt>
                <c:pt idx="42">
                  <c:v>-5.7317201999999998</c:v>
                </c:pt>
                <c:pt idx="43">
                  <c:v>-6.6078054000000002</c:v>
                </c:pt>
                <c:pt idx="44">
                  <c:v>-6.3923551200000004</c:v>
                </c:pt>
                <c:pt idx="45">
                  <c:v>-4.7600115599999997</c:v>
                </c:pt>
                <c:pt idx="46">
                  <c:v>-2.6842333900000002</c:v>
                </c:pt>
                <c:pt idx="47">
                  <c:v>-1.7346162599999999</c:v>
                </c:pt>
                <c:pt idx="48">
                  <c:v>-1.7873684999999999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8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950181803118978"/>
          <c:y val="1.1257504385736018E-4"/>
          <c:w val="0.33918529502603068"/>
          <c:h val="0.122671723626169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4.9034371465756413E-2"/>
          <c:w val="0.96117425073635521"/>
          <c:h val="0.8819219813643605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ЭЗӨ-2'!$B$6:$AD$6</c15:sqref>
                  </c15:fullRef>
                </c:ext>
              </c:extLst>
              <c:f>'2. ЭЗӨ-2'!$R$6:$AD$6</c:f>
              <c:numCache>
                <c:formatCode>0.0%</c:formatCode>
                <c:ptCount val="13"/>
                <c:pt idx="0">
                  <c:v>7.3039202379889201E-2</c:v>
                </c:pt>
                <c:pt idx="1">
                  <c:v>4.8237382849897509E-2</c:v>
                </c:pt>
                <c:pt idx="2">
                  <c:v>5.6517411176791252E-2</c:v>
                </c:pt>
                <c:pt idx="3">
                  <c:v>-2.2925044182076366E-2</c:v>
                </c:pt>
                <c:pt idx="4">
                  <c:v>-0.12821628971558907</c:v>
                </c:pt>
                <c:pt idx="5">
                  <c:v>-5.5215495927973285E-2</c:v>
                </c:pt>
                <c:pt idx="6">
                  <c:v>-5.7902403270217513E-2</c:v>
                </c:pt>
                <c:pt idx="7">
                  <c:v>0.10692537145422569</c:v>
                </c:pt>
                <c:pt idx="8">
                  <c:v>6.5740943174133981E-2</c:v>
                </c:pt>
                <c:pt idx="9">
                  <c:v>4.212968935999771E-2</c:v>
                </c:pt>
                <c:pt idx="10">
                  <c:v>5.1877650519841806E-2</c:v>
                </c:pt>
                <c:pt idx="11">
                  <c:v>6.965937862949563E-2</c:v>
                </c:pt>
                <c:pt idx="12">
                  <c:v>2.1248002712330155E-2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D4D9E4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ЭЗӨ-2'!$B$9:$AD$9</c15:sqref>
                  </c15:fullRef>
                </c:ext>
              </c:extLst>
              <c:f>'2. ЭЗӨ-2'!$R$9:$AD$9</c:f>
              <c:numCache>
                <c:formatCode>0.0%</c:formatCode>
                <c:ptCount val="13"/>
                <c:pt idx="0">
                  <c:v>-3.094204624461698E-2</c:v>
                </c:pt>
                <c:pt idx="1">
                  <c:v>-0.12914742879812949</c:v>
                </c:pt>
                <c:pt idx="2">
                  <c:v>-0.15160863650181397</c:v>
                </c:pt>
                <c:pt idx="3">
                  <c:v>-0.29444069825092789</c:v>
                </c:pt>
                <c:pt idx="4">
                  <c:v>8.4740988392612931E-2</c:v>
                </c:pt>
                <c:pt idx="5">
                  <c:v>0.15518241909527758</c:v>
                </c:pt>
                <c:pt idx="6">
                  <c:v>0.34871742614039569</c:v>
                </c:pt>
                <c:pt idx="7">
                  <c:v>0.17459765879911451</c:v>
                </c:pt>
                <c:pt idx="8">
                  <c:v>4.9991059762232476E-2</c:v>
                </c:pt>
                <c:pt idx="9">
                  <c:v>0.26498400801955246</c:v>
                </c:pt>
                <c:pt idx="10">
                  <c:v>-3.7157798647771377E-2</c:v>
                </c:pt>
                <c:pt idx="11">
                  <c:v>3.6917184221677175E-3</c:v>
                </c:pt>
                <c:pt idx="12">
                  <c:v>-0.10355925915207226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8497B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ЭЗӨ-2'!$B$13:$AD$13</c15:sqref>
                  </c15:fullRef>
                </c:ext>
              </c:extLst>
              <c:f>'2. ЭЗӨ-2'!$R$13:$AD$13</c:f>
              <c:numCache>
                <c:formatCode>0.0%</c:formatCode>
                <c:ptCount val="13"/>
                <c:pt idx="0">
                  <c:v>-0.23285483292382286</c:v>
                </c:pt>
                <c:pt idx="1">
                  <c:v>-8.1685350388125424E-2</c:v>
                </c:pt>
                <c:pt idx="2">
                  <c:v>-4.6168224339848331E-2</c:v>
                </c:pt>
                <c:pt idx="3">
                  <c:v>0.18865794954362194</c:v>
                </c:pt>
                <c:pt idx="4">
                  <c:v>0.27671018796431179</c:v>
                </c:pt>
                <c:pt idx="5">
                  <c:v>-0.10226044973914758</c:v>
                </c:pt>
                <c:pt idx="6">
                  <c:v>-0.21622572693473158</c:v>
                </c:pt>
                <c:pt idx="7">
                  <c:v>-0.1529222288021172</c:v>
                </c:pt>
                <c:pt idx="8">
                  <c:v>-0.13707704965108633</c:v>
                </c:pt>
                <c:pt idx="9">
                  <c:v>-2.002277763675785E-2</c:v>
                </c:pt>
                <c:pt idx="10">
                  <c:v>0.28973329877041148</c:v>
                </c:pt>
                <c:pt idx="11">
                  <c:v>0.34004299483214911</c:v>
                </c:pt>
                <c:pt idx="12">
                  <c:v>0.58772413052379591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44546A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ЭЗӨ-2'!$B$14:$AD$14</c15:sqref>
                  </c15:fullRef>
                </c:ext>
              </c:extLst>
              <c:f>'2. ЭЗӨ-2'!$R$14:$AD$14</c:f>
              <c:numCache>
                <c:formatCode>0.0%</c:formatCode>
                <c:ptCount val="13"/>
                <c:pt idx="0">
                  <c:v>0.11776864162786095</c:v>
                </c:pt>
                <c:pt idx="1">
                  <c:v>8.5761671888382032E-2</c:v>
                </c:pt>
                <c:pt idx="2">
                  <c:v>0.10905680056497676</c:v>
                </c:pt>
                <c:pt idx="3">
                  <c:v>0.12662573187010906</c:v>
                </c:pt>
                <c:pt idx="4">
                  <c:v>-8.2186874017982289E-2</c:v>
                </c:pt>
                <c:pt idx="5">
                  <c:v>-3.1452398286665397E-3</c:v>
                </c:pt>
                <c:pt idx="6">
                  <c:v>-8.6887062839227439E-2</c:v>
                </c:pt>
                <c:pt idx="7">
                  <c:v>-0.1560989759721115</c:v>
                </c:pt>
                <c:pt idx="8">
                  <c:v>-1.6765860767160377E-2</c:v>
                </c:pt>
                <c:pt idx="9">
                  <c:v>-0.21781013455473766</c:v>
                </c:pt>
                <c:pt idx="10">
                  <c:v>-0.23569402300807729</c:v>
                </c:pt>
                <c:pt idx="11">
                  <c:v>-0.34055509174487875</c:v>
                </c:pt>
                <c:pt idx="12">
                  <c:v>-0.42769696781564426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ЭЗӨ-2'!$B$7:$W$7</c15:sqref>
                        </c15:fullRef>
                        <c15:formulaRef>
                          <c15:sqref>'2. ЭЗӨ-2'!$R$7:$W$7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5.2697580765209633E-2</c:v>
                      </c:pt>
                      <c:pt idx="1">
                        <c:v>3.5269958273415551E-2</c:v>
                      </c:pt>
                      <c:pt idx="2">
                        <c:v>3.3338100746569302E-2</c:v>
                      </c:pt>
                      <c:pt idx="3">
                        <c:v>-5.513976057186705E-2</c:v>
                      </c:pt>
                      <c:pt idx="4">
                        <c:v>-0.10604709883018934</c:v>
                      </c:pt>
                      <c:pt idx="5">
                        <c:v>-4.5451319211850173E-2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ЭЗӨ-2'!$B$8:$W$8</c15:sqref>
                        </c15:fullRef>
                        <c15:formulaRef>
                          <c15:sqref>'2. ЭЗӨ-2'!$R$8:$W$8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2.0341621614679561E-2</c:v>
                      </c:pt>
                      <c:pt idx="1">
                        <c:v>1.2967424576481959E-2</c:v>
                      </c:pt>
                      <c:pt idx="2">
                        <c:v>2.317931043022195E-2</c:v>
                      </c:pt>
                      <c:pt idx="3">
                        <c:v>3.2214716389790683E-2</c:v>
                      </c:pt>
                      <c:pt idx="4">
                        <c:v>-2.2169190885399741E-2</c:v>
                      </c:pt>
                      <c:pt idx="5">
                        <c:v>-9.7641767161231151E-3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ЭЗӨ-2'!$B$10:$W$10</c15:sqref>
                        </c15:fullRef>
                        <c15:formulaRef>
                          <c15:sqref>'2. ЭЗӨ-2'!$R$10:$W$10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-4.5319259804754305E-2</c:v>
                      </c:pt>
                      <c:pt idx="1">
                        <c:v>-7.4738355095259668E-2</c:v>
                      </c:pt>
                      <c:pt idx="2">
                        <c:v>-1.6576156726364595E-2</c:v>
                      </c:pt>
                      <c:pt idx="3">
                        <c:v>-0.11878427174237978</c:v>
                      </c:pt>
                      <c:pt idx="4">
                        <c:v>3.2758112327466317E-2</c:v>
                      </c:pt>
                      <c:pt idx="5">
                        <c:v>3.2076661096775157E-2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ЭЗӨ-2'!$B$11:$W$11</c15:sqref>
                        </c15:fullRef>
                        <c15:formulaRef>
                          <c15:sqref>'2. ЭЗӨ-2'!$R$11:$W$11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1.4377213560137325E-2</c:v>
                      </c:pt>
                      <c:pt idx="1">
                        <c:v>-5.4409073702869813E-2</c:v>
                      </c:pt>
                      <c:pt idx="2">
                        <c:v>-0.13503247977544938</c:v>
                      </c:pt>
                      <c:pt idx="3">
                        <c:v>-0.1756564265085481</c:v>
                      </c:pt>
                      <c:pt idx="4">
                        <c:v>5.1982876065146608E-2</c:v>
                      </c:pt>
                      <c:pt idx="5">
                        <c:v>0.12310575799850243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ЭЗӨ-2'!$B$12:$AC$12</c15:sqref>
                        </c15:fullRef>
                        <c15:formulaRef>
                          <c15:sqref>'2. ЭЗӨ-2'!$R$12:$AC$12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-0.11508619129596191</c:v>
                      </c:pt>
                      <c:pt idx="1">
                        <c:v>4.0763215002566078E-3</c:v>
                      </c:pt>
                      <c:pt idx="2">
                        <c:v>6.2888576225128417E-2</c:v>
                      </c:pt>
                      <c:pt idx="3">
                        <c:v>0.31528368141373098</c:v>
                      </c:pt>
                      <c:pt idx="4">
                        <c:v>0.19452331394632949</c:v>
                      </c:pt>
                      <c:pt idx="5">
                        <c:v>-0.10540568956781413</c:v>
                      </c:pt>
                      <c:pt idx="6">
                        <c:v>-0.30311278977395906</c:v>
                      </c:pt>
                      <c:pt idx="7">
                        <c:v>-0.30902121777112634</c:v>
                      </c:pt>
                      <c:pt idx="8">
                        <c:v>-0.15384292751481751</c:v>
                      </c:pt>
                      <c:pt idx="9">
                        <c:v>-0.23783291219149552</c:v>
                      </c:pt>
                      <c:pt idx="10">
                        <c:v>5.4039275762334256E-2</c:v>
                      </c:pt>
                      <c:pt idx="11">
                        <c:v>-5.1209691272971762E-4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ЭЗӨ-2'!$B$4:$AD$4</c15:sqref>
                  </c15:fullRef>
                </c:ext>
              </c:extLst>
              <c:f>'2. ЭЗӨ-2'!$R$4:$AD$4</c:f>
              <c:numCache>
                <c:formatCode>0.0%</c:formatCode>
                <c:ptCount val="13"/>
                <c:pt idx="0">
                  <c:v>-7.2989016918064586E-2</c:v>
                </c:pt>
                <c:pt idx="1">
                  <c:v>-7.6833724447975316E-2</c:v>
                </c:pt>
                <c:pt idx="2">
                  <c:v>-3.2202649099894343E-2</c:v>
                </c:pt>
                <c:pt idx="3">
                  <c:v>-2.0820350795979214E-3</c:v>
                </c:pt>
                <c:pt idx="4">
                  <c:v>0.15104803230232755</c:v>
                </c:pt>
                <c:pt idx="5">
                  <c:v>-5.4387664005098868E-3</c:v>
                </c:pt>
                <c:pt idx="6">
                  <c:v>-1.2297780994298457E-2</c:v>
                </c:pt>
                <c:pt idx="7">
                  <c:v>-2.7498187517786096E-2</c:v>
                </c:pt>
                <c:pt idx="8">
                  <c:v>-3.8110924578452443E-2</c:v>
                </c:pt>
                <c:pt idx="9">
                  <c:v>6.9280785188055249E-2</c:v>
                </c:pt>
                <c:pt idx="10">
                  <c:v>6.8759127634404393E-2</c:v>
                </c:pt>
                <c:pt idx="11">
                  <c:v>7.2839000138933629E-2</c:v>
                </c:pt>
                <c:pt idx="12">
                  <c:v>7.7715906268410961E-2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ЭЗӨ-2'!$R$1:$AD$2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ЭЗӨ-2'!$B$5:$W$5</c15:sqref>
                        </c15:fullRef>
                        <c15:formulaRef>
                          <c15:sqref>'2. ЭЗӨ-2'!$R$5:$W$5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3.3240993479071168E-2</c:v>
                      </c:pt>
                      <c:pt idx="1">
                        <c:v>-7.2160608653945135E-2</c:v>
                      </c:pt>
                      <c:pt idx="2">
                        <c:v>-8.4505777467290488E-2</c:v>
                      </c:pt>
                      <c:pt idx="3">
                        <c:v>-0.25160246492141369</c:v>
                      </c:pt>
                      <c:pt idx="4">
                        <c:v>-3.0799742741805192E-2</c:v>
                      </c:pt>
                      <c:pt idx="5">
                        <c:v>8.8707675388399077E-2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18835172510563"/>
          <c:y val="2.5009907431485161E-3"/>
          <c:w val="0.61605990209322736"/>
          <c:h val="0.1749204286919215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2.bin"/></Relationships>
</file>

<file path=xl/chart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chart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chart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4.bin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21A3EC-3374-4871-8F7E-8FB6E42BA5B4}">
  <sheetPr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47D6225-FB5A-4AB6-95BE-52C791FB3C64}">
  <sheetPr>
    <tabColor rgb="FF68A5A5"/>
  </sheetPr>
  <sheetViews>
    <sheetView zoomScale="80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68A5A5"/>
  </sheetPr>
  <sheetViews>
    <sheetView workbookViewId="0"/>
  </sheetViews>
  <customSheetViews>
    <customSheetView guid="{54FD4859-4825-49C8-AF88-E7B792413D64}" scale="78" zoomToFit="1">
      <pageMargins left="0" right="0" top="0" bottom="0" header="0" footer="0"/>
    </customSheetView>
    <customSheetView guid="{8D4EA38E-ED42-44A9-9431-B3D4F6087B53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BBFCDD8-F088-48D6-9822-44BB49D21B70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398753-C434-47F5-9D64-27DDC7A85E1B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>
    <tabColor rgb="FF68A5A5"/>
  </sheetPr>
  <sheetViews>
    <sheetView zoomScale="9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B336E67-A53D-4E95-AF32-74E71A5EB152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F90EDB-A30E-475D-B070-2F8B7FD98B9C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1EB64AA-E444-409C-8097-C6776F0BA458}">
  <sheetPr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E59CB1-A2D7-427F-B59E-B46901335B2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F6E8D9-C2D6-466E-BF49-792954FD73BA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01E4DA-CEF3-4414-8AE6-D6F91CFB1A91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F405F28-C338-4205-BB88-673D1EA9A62F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3F780B-3486-4138-B663-F82E46A4427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18A466-1113-4602-A01B-91099F1C4B1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7" tint="0.39997558519241921"/>
  </sheetPr>
  <sheetViews>
    <sheetView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600-000000000000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AB2FD8-1D85-418F-8D1D-A69445C5EB65}">
  <sheetPr>
    <tabColor theme="4" tint="0.79998168889431442"/>
  </sheetPr>
  <sheetViews>
    <sheetView zoomScale="115" workbookViewId="0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132418-04D1-497B-BB38-3CF71339E65D}">
  <sheetPr>
    <tabColor theme="4" tint="0.79998168889431442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C359A6A-7534-4BA1-857A-3A5594B48536}">
  <sheetPr>
    <tabColor theme="4" tint="0.7999816888943144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DB20C-9686-4A46-87CB-ECEA59077379}">
  <sheetPr>
    <tabColor theme="4" tint="0.7999816888943144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D00-000000000000}">
  <sheetPr>
    <tabColor theme="4" tint="0.59999389629810485"/>
  </sheetPr>
  <sheetViews>
    <sheetView zoomScale="115" workbookViewId="0"/>
  </sheetViews>
  <pageMargins left="0.7" right="0.7" top="1.35" bottom="1.35" header="0.3" footer="0.3"/>
  <pageSetup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351CAD4-A37B-4305-9159-B623C0B1F8E7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F00-000000000000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>
    <tabColor theme="4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000-000000000000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7" tint="0.39997558519241921"/>
  </sheetPr>
  <sheetViews>
    <sheetView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638D59-8033-4021-BE38-0CCC3A8FB1D5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>
    <tabColor rgb="FF006666"/>
  </sheetPr>
  <sheetViews>
    <sheetView workbookViewId="0"/>
  </sheetViews>
  <customSheetViews>
    <customSheetView guid="{54FD4859-4825-49C8-AF88-E7B792413D64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8D4EA38E-ED42-44A9-9431-B3D4F6087B53}" scale="102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>
    <tabColor rgb="FF006666"/>
  </sheetPr>
  <sheetViews>
    <sheetView workbookViewId="0"/>
  </sheetViews>
  <customSheetViews>
    <customSheetView guid="{54FD4859-4825-49C8-AF88-E7B792413D64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8D4EA38E-ED42-44A9-9431-B3D4F6087B53}" scale="55">
      <pageMargins left="0" right="0" top="0" bottom="0" header="0" footer="0"/>
    </customSheetView>
  </customSheetViews>
  <pageMargins left="0.7" right="0.7" top="1.35" bottom="1.3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7" tint="0.39997558519241921"/>
  </sheetPr>
  <sheetViews>
    <sheetView zoomScale="115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>
    <tabColor rgb="FF7EA6A7"/>
  </sheetPr>
  <sheetViews>
    <sheetView zoomScale="11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7EA6A7"/>
  </sheetPr>
  <sheetViews>
    <sheetView zoomScale="85" workbookViewId="0"/>
  </sheetViews>
  <customSheetViews>
    <customSheetView guid="{54FD4859-4825-49C8-AF88-E7B792413D64}" scale="78" zoomToFit="1">
      <pageMargins left="0" right="0" top="0" bottom="0" header="0" footer="0"/>
    </customSheetView>
    <customSheetView guid="{8D4EA38E-ED42-44A9-9431-B3D4F6087B53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0E759B-9554-448D-9BC4-980557A6618C}">
  <sheetPr>
    <tabColor rgb="FF68A5A5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A034D32-412E-5260-A819-054989FAE7C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9F2681D6-EED6-0CB9-73AE-25E253FBA9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0.04688</cdr:x>
      <cdr:y>0.03441</cdr:y>
    </cdr:from>
    <cdr:to>
      <cdr:x>0.0842</cdr:x>
      <cdr:y>0.09543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900" y="209165"/>
          <a:ext cx="347087" cy="370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2167" cy="60642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F59A7E-2459-5A17-00EB-AF8C25EBD55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0.04099</cdr:x>
      <cdr:y>0.04014</cdr:y>
    </cdr:from>
    <cdr:to>
      <cdr:x>0.16599</cdr:x>
      <cdr:y>0.1832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886" y="243416"/>
          <a:ext cx="1161521" cy="867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AF0AD-0385-97ED-3DB1-CE7D665588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781" cy="6072187"/>
    <xdr:graphicFrame macro="">
      <xdr:nvGraphicFramePr>
        <xdr:cNvPr id="37" name="Chart 1">
          <a:extLst>
            <a:ext uri="{FF2B5EF4-FFF2-40B4-BE49-F238E27FC236}">
              <a16:creationId xmlns:a16="http://schemas.microsoft.com/office/drawing/2014/main" id="{499C67C5-FEA8-A567-A980-1FEADE12EFD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D094DC-DE67-C3A1-6469-44CF2B55DA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516EF8-4816-CF6F-816C-1BF963BA72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0.51133</cdr:x>
      <cdr:y>0.50836</cdr:y>
    </cdr:from>
    <cdr:to>
      <cdr:x>0.74245</cdr:x>
      <cdr:y>0.65745</cdr:y>
    </cdr:to>
    <cdr:grpSp>
      <cdr:nvGrpSpPr>
        <cdr:cNvPr id="3" name="Group 2">
          <a:extLst xmlns:a="http://schemas.openxmlformats.org/drawingml/2006/main">
            <a:ext uri="{FF2B5EF4-FFF2-40B4-BE49-F238E27FC236}">
              <a16:creationId xmlns:a16="http://schemas.microsoft.com/office/drawing/2014/main" id="{083C9E51-03CE-4D1D-5D0A-FAFFB23CD05F}"/>
            </a:ext>
          </a:extLst>
        </cdr:cNvPr>
        <cdr:cNvGrpSpPr/>
      </cdr:nvGrpSpPr>
      <cdr:grpSpPr>
        <a:xfrm xmlns:a="http://schemas.openxmlformats.org/drawingml/2006/main">
          <a:off x="4761550" y="3093266"/>
          <a:ext cx="2152210" cy="907182"/>
          <a:chOff x="4414130" y="3200091"/>
          <a:chExt cx="1999701" cy="934048"/>
        </a:xfrm>
      </cdr:grpSpPr>
      <cdr:cxnSp macro="">
        <cdr:nvCxnSpPr>
          <cdr:cNvPr id="17" name="Straight Connector 16">
            <a:extLst xmlns:a="http://schemas.openxmlformats.org/drawingml/2006/main">
              <a:ext uri="{FF2B5EF4-FFF2-40B4-BE49-F238E27FC236}">
                <a16:creationId xmlns:a16="http://schemas.microsoft.com/office/drawing/2014/main" id="{A824C023-10F4-E57C-9B8B-1D57E14EE532}"/>
              </a:ext>
            </a:extLst>
          </cdr:cNvPr>
          <cdr:cNvCxnSpPr/>
        </cdr:nvCxnSpPr>
        <cdr:spPr>
          <a:xfrm xmlns:a="http://schemas.openxmlformats.org/drawingml/2006/main">
            <a:off x="4417219" y="3188332"/>
            <a:ext cx="2472" cy="936120"/>
          </a:xfrm>
          <a:prstGeom xmlns:a="http://schemas.openxmlformats.org/drawingml/2006/main" prst="line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Connector 19">
            <a:extLst xmlns:a="http://schemas.openxmlformats.org/drawingml/2006/main">
              <a:ext uri="{FF2B5EF4-FFF2-40B4-BE49-F238E27FC236}">
                <a16:creationId xmlns:a16="http://schemas.microsoft.com/office/drawing/2014/main" id="{1FC653AA-216A-A2AF-A4A2-E8438B5A442C}"/>
              </a:ext>
            </a:extLst>
          </cdr:cNvPr>
          <cdr:cNvCxnSpPr/>
        </cdr:nvCxnSpPr>
        <cdr:spPr>
          <a:xfrm xmlns:a="http://schemas.openxmlformats.org/drawingml/2006/main" flipH="1">
            <a:off x="6412470" y="3187176"/>
            <a:ext cx="1361" cy="933745"/>
          </a:xfrm>
          <a:prstGeom xmlns:a="http://schemas.openxmlformats.org/drawingml/2006/main" prst="straightConnector1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2167" cy="60642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6036D48-7694-EC3A-4FD2-2CAEAF1363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07A7C2-B3DD-CB6F-52A0-0424C95D2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514E8-D748-4D72-7AA7-BCFC433987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E2494B-1D59-5A4B-FFB3-60659F905F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42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12473-DE43-25BB-38F6-E306229902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535A4-C60C-85F8-2148-5FE5AB1AA1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7D0E09-F636-9595-50B2-013589020C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7B2E2A-F7D9-4B70-6ACD-6057ED3FD5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B4A26F40-A933-7F83-AF1D-2C52C696B1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FA99C2-6ED5-B37B-5E7F-82BC9F3227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0CB130-04B7-7E10-CE79-9375DC37736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3B57D-B430-E2B8-2E3D-AE27F9DBA6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186AC2-7819-99A1-809F-8C6A43BAA13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272390A-B161-B24C-1014-FAB390CFF2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096038-D706-BD90-0615-E1BC4A853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283FB8-4F87-DD17-54AB-DF833F34D4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4DB819A-324F-4C46-9943-DECDCA53F4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0.04847</cdr:x>
      <cdr:y>0.03412</cdr:y>
    </cdr:from>
    <cdr:to>
      <cdr:x>0.10866</cdr:x>
      <cdr:y>0.10965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3329" y="105507"/>
          <a:ext cx="289742" cy="233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2120B5C-5170-4C71-8034-AF7B49BAE7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0.03172</cdr:x>
      <cdr:y>0</cdr:y>
    </cdr:from>
    <cdr:to>
      <cdr:x>0.08299</cdr:x>
      <cdr:y>0.05301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74959" y="0"/>
          <a:ext cx="444396" cy="275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0.91572</cdr:x>
      <cdr:y>0.00259</cdr:y>
    </cdr:from>
    <cdr:to>
      <cdr:x>0.96699</cdr:x>
      <cdr:y>0.0556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937242" y="13467"/>
          <a:ext cx="444395" cy="275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DDBF74-418B-E8A3-BA38-64CDCE254F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0.12636</cdr:x>
      <cdr:y>0.71309</cdr:y>
    </cdr:from>
    <cdr:to>
      <cdr:x>0.90759</cdr:x>
      <cdr:y>0.84569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74981" y="4334326"/>
          <a:ext cx="7264644" cy="805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 буурна </a:t>
          </a:r>
          <a:endParaRPr lang="en-GB" sz="1200" b="1" dirty="0">
            <a:solidFill>
              <a:srgbClr val="00206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0.12574</cdr:x>
      <cdr:y>0.58989</cdr:y>
    </cdr:from>
    <cdr:to>
      <cdr:x>0.98882</cdr:x>
      <cdr:y>0.72248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69218" y="3585514"/>
          <a:ext cx="8025766" cy="805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 хэвэндээ байна</a:t>
          </a:r>
          <a:endParaRPr lang="en-GB" sz="1200" b="1" dirty="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0.11768</cdr:x>
      <cdr:y>0.04357</cdr:y>
    </cdr:from>
    <cdr:to>
      <cdr:x>0.89891</cdr:x>
      <cdr:y>0.17617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094346" y="264856"/>
          <a:ext cx="7264644" cy="805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 өснө</a:t>
          </a:r>
          <a:endParaRPr lang="en-GB" sz="1200" b="1" dirty="0">
            <a:solidFill>
              <a:srgbClr val="00206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97051" cy="60732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8E6367-25A8-0607-A1D3-7BCCC89F506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0.95087</cdr:x>
      <cdr:y>0.10781</cdr:y>
    </cdr:from>
    <cdr:to>
      <cdr:x>0.98605</cdr:x>
      <cdr:y>0.21924</cdr:y>
    </cdr:to>
    <cdr:sp macro="" textlink="">
      <cdr:nvSpPr>
        <cdr:cNvPr id="2" name="Up Arrow 1"/>
        <cdr:cNvSpPr/>
      </cdr:nvSpPr>
      <cdr:spPr>
        <a:xfrm xmlns:a="http://schemas.openxmlformats.org/drawingml/2006/main">
          <a:off x="4075047" y="343861"/>
          <a:ext cx="150768" cy="355400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mn-MN" sz="8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төгрөг сулрах</a:t>
          </a:r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0.94777</cdr:x>
      <cdr:y>0.44214</cdr:y>
    </cdr:from>
    <cdr:to>
      <cdr:x>0.98261</cdr:x>
      <cdr:y>0.74291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967DB5AA-C94B-A3FA-48E1-E5EEB8DC78C0}"/>
            </a:ext>
          </a:extLst>
        </cdr:cNvPr>
        <cdr:cNvSpPr txBox="1"/>
      </cdr:nvSpPr>
      <cdr:spPr>
        <a:xfrm xmlns:a="http://schemas.openxmlformats.org/drawingml/2006/main">
          <a:off x="4061795" y="1410194"/>
          <a:ext cx="149273" cy="959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NEER</a:t>
          </a:r>
          <a:r>
            <a:rPr lang="en-US" sz="800" b="1" baseline="0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mn-MN" sz="800" b="1" baseline="0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сулрах</a:t>
          </a:r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0.94919</cdr:x>
      <cdr:y>0.71709</cdr:y>
    </cdr:from>
    <cdr:to>
      <cdr:x>0.98437</cdr:x>
      <cdr:y>0.82852</cdr:y>
    </cdr:to>
    <cdr:sp macro="" textlink="">
      <cdr:nvSpPr>
        <cdr:cNvPr id="6" name="Up Arrow 1">
          <a:extLst xmlns:a="http://schemas.openxmlformats.org/drawingml/2006/main">
            <a:ext uri="{FF2B5EF4-FFF2-40B4-BE49-F238E27FC236}">
              <a16:creationId xmlns:a16="http://schemas.microsoft.com/office/drawing/2014/main" id="{C7395161-A997-0E5B-48B1-90D2BF5A178E}"/>
            </a:ext>
          </a:extLst>
        </cdr:cNvPr>
        <cdr:cNvSpPr/>
      </cdr:nvSpPr>
      <cdr:spPr>
        <a:xfrm xmlns:a="http://schemas.openxmlformats.org/drawingml/2006/main" rot="10800000">
          <a:off x="4067866" y="2287105"/>
          <a:ext cx="150768" cy="355400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86CF95ED-34DE-6192-7256-33C2C6692A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0.96135</cdr:x>
      <cdr:y>0.07037</cdr:y>
    </cdr:from>
    <cdr:to>
      <cdr:x>0.99695</cdr:x>
      <cdr:y>0.45213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F6824B-1F32-4481-8243-DF99D1BB6480}"/>
            </a:ext>
          </a:extLst>
        </cdr:cNvPr>
        <cdr:cNvSpPr txBox="1"/>
      </cdr:nvSpPr>
      <cdr:spPr>
        <a:xfrm xmlns:a="http://schemas.openxmlformats.org/drawingml/2006/main">
          <a:off x="8338162" y="366655"/>
          <a:ext cx="308771" cy="198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mn-MN" sz="11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бодит ханш чангарах</a:t>
          </a:r>
          <a:endParaRPr lang="en-US" sz="11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0.97756</cdr:x>
      <cdr:y>0.06361</cdr:y>
    </cdr:from>
    <cdr:to>
      <cdr:x>0.98813</cdr:x>
      <cdr:y>0.14887</cdr:y>
    </cdr:to>
    <cdr:sp macro="" textlink="">
      <cdr:nvSpPr>
        <cdr:cNvPr id="3" name="Arrow: Up 2">
          <a:extLst xmlns:a="http://schemas.openxmlformats.org/drawingml/2006/main">
            <a:ext uri="{FF2B5EF4-FFF2-40B4-BE49-F238E27FC236}">
              <a16:creationId xmlns:a16="http://schemas.microsoft.com/office/drawing/2014/main" id="{B7EF651A-F1D0-4038-82D8-CDCBC08B6D30}"/>
            </a:ext>
          </a:extLst>
        </cdr:cNvPr>
        <cdr:cNvSpPr/>
      </cdr:nvSpPr>
      <cdr:spPr>
        <a:xfrm xmlns:a="http://schemas.openxmlformats.org/drawingml/2006/main">
          <a:off x="8478757" y="331434"/>
          <a:ext cx="91677" cy="444267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07F38DD-2EF4-4725-5DA7-190A8E48E75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0.95284</cdr:x>
      <cdr:y>0.12734</cdr:y>
    </cdr:from>
    <cdr:to>
      <cdr:x>0.98994</cdr:x>
      <cdr:y>0.43191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283465-67CD-4E25-90AA-126034084923}"/>
            </a:ext>
          </a:extLst>
        </cdr:cNvPr>
        <cdr:cNvSpPr txBox="1"/>
      </cdr:nvSpPr>
      <cdr:spPr>
        <a:xfrm xmlns:a="http://schemas.openxmlformats.org/drawingml/2006/main">
          <a:off x="8258960" y="662237"/>
          <a:ext cx="321573" cy="1583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mn-MN" sz="11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төгрөг сулрах</a:t>
          </a:r>
          <a:endParaRPr lang="en-US" sz="11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0.96908</cdr:x>
      <cdr:y>0.15432</cdr:y>
    </cdr:from>
    <cdr:to>
      <cdr:x>0.97965</cdr:x>
      <cdr:y>0.22716</cdr:y>
    </cdr:to>
    <cdr:sp macro="" textlink="">
      <cdr:nvSpPr>
        <cdr:cNvPr id="3" name="Arrow: Up 2">
          <a:extLst xmlns:a="http://schemas.openxmlformats.org/drawingml/2006/main">
            <a:ext uri="{FF2B5EF4-FFF2-40B4-BE49-F238E27FC236}">
              <a16:creationId xmlns:a16="http://schemas.microsoft.com/office/drawing/2014/main" id="{2500CB54-3248-4C0B-B25D-06521A5FF428}"/>
            </a:ext>
          </a:extLst>
        </cdr:cNvPr>
        <cdr:cNvSpPr/>
      </cdr:nvSpPr>
      <cdr:spPr>
        <a:xfrm xmlns:a="http://schemas.openxmlformats.org/drawingml/2006/main">
          <a:off x="8399705" y="802569"/>
          <a:ext cx="91618" cy="378816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5193196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D91F5A38-8B19-40E6-8FBB-EF584B1B2F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92BEAED-5BDB-8A93-4EBA-8FCBD9DE49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2D772D39-F3C0-4542-8408-80229E3283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8E728E73-D5E9-4DBF-9CCE-43B63EA45D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4981575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3B1B344F-5BC3-4158-8ACA-2C5BB97392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027ED3-1850-496D-A8F5-09D2C554A7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FDADC59-BA2A-FD6C-0081-15E2B1AEC4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219635</xdr:colOff>
      <xdr:row>2</xdr:row>
      <xdr:rowOff>190501</xdr:rowOff>
    </xdr:from>
    <xdr:to>
      <xdr:col>16</xdr:col>
      <xdr:colOff>340179</xdr:colOff>
      <xdr:row>25</xdr:row>
      <xdr:rowOff>176894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26</xdr:row>
      <xdr:rowOff>27214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542925</xdr:colOff>
      <xdr:row>0</xdr:row>
      <xdr:rowOff>0</xdr:rowOff>
    </xdr:from>
    <xdr:to>
      <xdr:col>12</xdr:col>
      <xdr:colOff>285750</xdr:colOff>
      <xdr:row>23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5844A9-42CD-46CF-BA3F-793145A94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14</xdr:col>
      <xdr:colOff>267238</xdr:colOff>
      <xdr:row>31</xdr:row>
      <xdr:rowOff>76920</xdr:rowOff>
    </xdr:from>
    <xdr:to>
      <xdr:col>28</xdr:col>
      <xdr:colOff>428066</xdr:colOff>
      <xdr:row>51</xdr:row>
      <xdr:rowOff>11219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DC0B47-9EE2-4B34-9E0D-F7B2A762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0.62523</cdr:x>
      <cdr:y>0.01663</cdr:y>
    </cdr:from>
    <cdr:to>
      <cdr:x>0.9895</cdr:x>
      <cdr:y>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782008" y="62594"/>
          <a:ext cx="2203408" cy="3700755"/>
        </a:xfrm>
        <a:prstGeom xmlns:a="http://schemas.openxmlformats.org/drawingml/2006/main" prst="rect">
          <a:avLst/>
        </a:prstGeom>
        <a:solidFill xmlns:a="http://schemas.openxmlformats.org/drawingml/2006/main">
          <a:srgbClr val="68A5A5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5A58FA0-8600-4BE2-E4CE-7CAB0B106EA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7F29705-94D4-945E-8CDD-A249E70A1C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C43F22F-671E-4E9F-8893-750170D5A4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5193196"/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40C99A90-1ACD-4BAA-AC56-A749A91CD7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0.92416</cdr:x>
      <cdr:y>0.37412</cdr:y>
    </cdr:from>
    <cdr:to>
      <cdr:x>0.99522</cdr:x>
      <cdr:y>0.73844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01FBBB6C-044A-5ECA-6C5E-5B50A55D6BE0}"/>
            </a:ext>
          </a:extLst>
        </cdr:cNvPr>
        <cdr:cNvSpPr txBox="1"/>
      </cdr:nvSpPr>
      <cdr:spPr>
        <a:xfrm xmlns:a="http://schemas.openxmlformats.org/drawingml/2006/main">
          <a:off x="8006559" y="1942860"/>
          <a:ext cx="615636" cy="189198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C8BB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0.7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200" b="1">
              <a:solidFill>
                <a:srgbClr val="BEAE8E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4</a:t>
          </a:r>
          <a:r>
            <a:rPr lang="en-US" sz="1200" b="1">
              <a:solidFill>
                <a:srgbClr val="BEAE8E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.6</a:t>
          </a:r>
          <a:endParaRPr lang="en-US" sz="1200">
            <a:solidFill>
              <a:srgbClr val="BEAE8E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3784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1.6</a:t>
          </a:r>
          <a:endParaRPr lang="en-US" sz="1200" b="1">
            <a:solidFill>
              <a:srgbClr val="BFBFB7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69696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0.5</a:t>
          </a:r>
          <a:endParaRPr lang="en-US" sz="1200" b="1">
            <a:solidFill>
              <a:schemeClr val="bg1">
                <a:lumMod val="75000"/>
              </a:schemeClr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0.2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286A6C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3.7</a:t>
          </a:r>
        </a:p>
      </cdr:txBody>
    </cdr:sp>
  </cdr:relSizeAnchor>
  <cdr:relSizeAnchor xmlns:cdr="http://schemas.openxmlformats.org/drawingml/2006/chartDrawing">
    <cdr:from>
      <cdr:x>0.92009</cdr:x>
      <cdr:y>0.38755</cdr:y>
    </cdr:from>
    <cdr:to>
      <cdr:x>0.9989</cdr:x>
      <cdr:y>0.44953</cdr:y>
    </cdr:to>
    <cdr:sp macro="" textlink="">
      <cdr:nvSpPr>
        <cdr:cNvPr id="3" name="TextBox 6">
          <a:extLst xmlns:a="http://schemas.openxmlformats.org/drawingml/2006/main">
            <a:ext uri="{FF2B5EF4-FFF2-40B4-BE49-F238E27FC236}">
              <a16:creationId xmlns:a16="http://schemas.microsoft.com/office/drawing/2014/main" id="{87F44CF5-62E3-0A3F-D97E-06D3AB6253D0}"/>
            </a:ext>
          </a:extLst>
        </cdr:cNvPr>
        <cdr:cNvSpPr txBox="1"/>
      </cdr:nvSpPr>
      <cdr:spPr>
        <a:xfrm xmlns:a="http://schemas.openxmlformats.org/drawingml/2006/main">
          <a:off x="7975120" y="2015512"/>
          <a:ext cx="683105" cy="32233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11.3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15240</xdr:colOff>
      <xdr:row>2</xdr:row>
      <xdr:rowOff>83073</xdr:rowOff>
    </xdr:from>
    <xdr:to>
      <xdr:col>26</xdr:col>
      <xdr:colOff>528638</xdr:colOff>
      <xdr:row>22</xdr:row>
      <xdr:rowOff>135731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3.II/WF2.0%20-%20230517%20-%204.2%25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3.II/WF2.0%20-%20230517%20-%204.2%25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ks\d%20disk\Exchange_rate_infr\2023q2\5.Reference%20rate_202303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_q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Microsoft%20Word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l panel"/>
      <sheetName val="Main_tab"/>
      <sheetName val="Sheet2"/>
      <sheetName val="Proj_tab"/>
      <sheetName val="Summary_tab"/>
      <sheetName val="Model EA"/>
      <sheetName val="Model results"/>
      <sheetName val="NTF change"/>
      <sheetName val="Temp_estim"/>
      <sheetName val="Cons_hh"/>
      <sheetName val="Тэтгэвэр, тэтгэмж"/>
      <sheetName val="Cons_gov"/>
      <sheetName val="CF"/>
      <sheetName val="FCF"/>
      <sheetName val="Inventory"/>
      <sheetName val="Inv.livestock"/>
      <sheetName val="X"/>
      <sheetName val="Imp %"/>
      <sheetName val="Ind.saving"/>
      <sheetName val="Wage"/>
      <sheetName val="Sheet1"/>
      <sheetName val="E_work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BW7" t="str">
            <v>I улирал</v>
          </cell>
          <cell r="BX7" t="str">
            <v>II улирал</v>
          </cell>
          <cell r="BY7" t="str">
            <v>III улирал</v>
          </cell>
          <cell r="BZ7" t="str">
            <v>IV улирал</v>
          </cell>
        </row>
        <row r="8">
          <cell r="BV8">
            <v>2019</v>
          </cell>
          <cell r="BW8">
            <v>7.7331209300000001</v>
          </cell>
          <cell r="BX8">
            <v>10.296971590000002</v>
          </cell>
          <cell r="BY8">
            <v>10.598783920000001</v>
          </cell>
          <cell r="BZ8">
            <v>7.8378873899999997</v>
          </cell>
        </row>
        <row r="9">
          <cell r="BV9">
            <v>2020</v>
          </cell>
          <cell r="BW9">
            <v>3.121642408</v>
          </cell>
          <cell r="BX9">
            <v>5.5316059100000015</v>
          </cell>
          <cell r="BY9">
            <v>11.168482148999999</v>
          </cell>
          <cell r="BZ9">
            <v>8.765368350000001</v>
          </cell>
        </row>
        <row r="10">
          <cell r="BV10">
            <v>2021</v>
          </cell>
          <cell r="BW10">
            <v>6.6718142599999997</v>
          </cell>
          <cell r="BX10">
            <v>2.6157877000000003</v>
          </cell>
          <cell r="BY10">
            <v>2.7018618999999999</v>
          </cell>
          <cell r="BZ10">
            <v>3.7186242000000003</v>
          </cell>
        </row>
        <row r="11">
          <cell r="BV11">
            <v>2022</v>
          </cell>
          <cell r="BW11">
            <v>2.5231590000000002</v>
          </cell>
          <cell r="BX11">
            <v>5.5582000000000003</v>
          </cell>
          <cell r="BY11">
            <v>10.937329999999999</v>
          </cell>
          <cell r="BZ11">
            <v>12.667369999999998</v>
          </cell>
        </row>
        <row r="12">
          <cell r="BV12">
            <v>2023</v>
          </cell>
          <cell r="BW12">
            <v>13.78065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4"/>
      <sheetName val="Chart5"/>
      <sheetName val="Chart7"/>
      <sheetName val="Chart8"/>
      <sheetName val="Chart10"/>
      <sheetName val="Chart11"/>
      <sheetName val="rate"/>
      <sheetName val="monthly"/>
      <sheetName val="Sheet1"/>
      <sheetName val="Chart12"/>
      <sheetName val="Chart13"/>
      <sheetName val="daily"/>
      <sheetName val="Sheet2"/>
      <sheetName val="Chart14"/>
      <sheetName val="monthly1"/>
      <sheetName val="Chart15"/>
      <sheetName val="Chart16"/>
      <sheetName val="Chart17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>
        <row r="3">
          <cell r="K3" t="str">
            <v>АНУ-ын доллар</v>
          </cell>
          <cell r="L3" t="str">
            <v>Евро</v>
          </cell>
          <cell r="M3" t="str">
            <v>ОХУ-ын рубль</v>
          </cell>
          <cell r="N3" t="str">
            <v>БНХАУ-ын юань</v>
          </cell>
          <cell r="O3" t="str">
            <v>NEER</v>
          </cell>
        </row>
        <row r="118">
          <cell r="I118">
            <v>2020</v>
          </cell>
          <cell r="J118">
            <v>6</v>
          </cell>
          <cell r="K118">
            <v>6.2507525133947306E-2</v>
          </cell>
          <cell r="L118">
            <v>4.7251015235974192E-2</v>
          </cell>
          <cell r="M118">
            <v>-4.8896273439354432E-2</v>
          </cell>
          <cell r="N118">
            <v>3.2271400149859186E-2</v>
          </cell>
          <cell r="O118">
            <v>-5.1797917435291052E-2</v>
          </cell>
        </row>
        <row r="119">
          <cell r="J119">
            <v>7</v>
          </cell>
          <cell r="K119">
            <v>6.7029257314328516E-2</v>
          </cell>
          <cell r="L119">
            <v>0.13423985793371562</v>
          </cell>
          <cell r="M119">
            <v>-8.1846300261717797E-2</v>
          </cell>
          <cell r="N119">
            <v>5.2751168375119395E-2</v>
          </cell>
          <cell r="O119">
            <v>-3.133283949708443E-2</v>
          </cell>
        </row>
        <row r="120">
          <cell r="J120">
            <v>8</v>
          </cell>
          <cell r="K120">
            <v>6.7717065868263537E-2</v>
          </cell>
          <cell r="L120">
            <v>0.15037550646752673</v>
          </cell>
          <cell r="M120">
            <v>-3.7571535207763129E-2</v>
          </cell>
          <cell r="N120">
            <v>0.11213279516719687</v>
          </cell>
          <cell r="O120">
            <v>-6.4057438948452838E-2</v>
          </cell>
        </row>
        <row r="121">
          <cell r="J121">
            <v>9</v>
          </cell>
          <cell r="K121">
            <v>7.0301925982581004E-2</v>
          </cell>
          <cell r="L121">
            <v>0.14836479842000228</v>
          </cell>
          <cell r="M121">
            <v>-0.12166747455162374</v>
          </cell>
          <cell r="N121">
            <v>0.12076984763432219</v>
          </cell>
          <cell r="O121">
            <v>-7.281487487019811E-2</v>
          </cell>
        </row>
        <row r="122">
          <cell r="J122">
            <v>10</v>
          </cell>
          <cell r="K122">
            <v>5.5835064064831075E-2</v>
          </cell>
          <cell r="L122">
            <v>0.1046040650055895</v>
          </cell>
          <cell r="M122">
            <v>-0.15051984877126645</v>
          </cell>
          <cell r="N122">
            <v>0.10917803937910198</v>
          </cell>
          <cell r="O122">
            <v>-7.2395534492629365E-2</v>
          </cell>
        </row>
        <row r="123">
          <cell r="J123">
            <v>11</v>
          </cell>
          <cell r="K123">
            <v>4.9513483253659007E-2</v>
          </cell>
          <cell r="L123">
            <v>0.14125076090519273</v>
          </cell>
          <cell r="M123">
            <v>-0.11709159584513695</v>
          </cell>
          <cell r="N123">
            <v>0.11989855335006849</v>
          </cell>
          <cell r="O123">
            <v>-6.6739006151668723E-2</v>
          </cell>
        </row>
        <row r="124">
          <cell r="J124">
            <v>12</v>
          </cell>
          <cell r="K124">
            <v>4.2262638379420236E-2</v>
          </cell>
          <cell r="L124">
            <v>0.14394132278344673</v>
          </cell>
          <cell r="M124">
            <v>-0.13504312301407173</v>
          </cell>
          <cell r="N124">
            <v>0.11172557914319947</v>
          </cell>
          <cell r="O124">
            <v>-6.9200368248381161E-2</v>
          </cell>
        </row>
        <row r="125">
          <cell r="I125">
            <v>2021</v>
          </cell>
          <cell r="J125">
            <v>1</v>
          </cell>
          <cell r="K125">
            <v>3.5815916004317438E-2</v>
          </cell>
          <cell r="L125">
            <v>0.13678049937882464</v>
          </cell>
          <cell r="M125">
            <v>-0.14285714285714279</v>
          </cell>
          <cell r="N125">
            <v>0.11198225224998093</v>
          </cell>
          <cell r="O125">
            <v>-2.724390753612449E-2</v>
          </cell>
        </row>
        <row r="126">
          <cell r="J126">
            <v>2</v>
          </cell>
          <cell r="K126">
            <v>3.133155488632533E-2</v>
          </cell>
          <cell r="L126">
            <v>0.13778353941419952</v>
          </cell>
          <cell r="M126">
            <v>-6.9727891156462496E-2</v>
          </cell>
          <cell r="N126">
            <v>0.11622545915136162</v>
          </cell>
          <cell r="O126">
            <v>-2.9443393014300212E-2</v>
          </cell>
        </row>
        <row r="127">
          <cell r="J127">
            <v>3</v>
          </cell>
          <cell r="K127">
            <v>2.5945552859518939E-2</v>
          </cell>
          <cell r="L127">
            <v>9.4518323544625416E-2</v>
          </cell>
          <cell r="M127">
            <v>6.4461407972858487E-2</v>
          </cell>
          <cell r="N127">
            <v>0.10934068740105207</v>
          </cell>
          <cell r="O127">
            <v>-4.7233756136315419E-2</v>
          </cell>
        </row>
        <row r="128">
          <cell r="J128">
            <v>4</v>
          </cell>
          <cell r="K128">
            <v>2.1908200694895186E-2</v>
          </cell>
          <cell r="L128">
            <v>0.13627273655738636</v>
          </cell>
          <cell r="M128">
            <v>-7.8186082877247376E-3</v>
          </cell>
          <cell r="N128">
            <v>0.11318225504577883</v>
          </cell>
          <cell r="O128">
            <v>-9.1186929757400503E-2</v>
          </cell>
        </row>
        <row r="129">
          <cell r="J129">
            <v>5</v>
          </cell>
          <cell r="K129">
            <v>1.5424256139588088E-2</v>
          </cell>
          <cell r="L129">
            <v>0.11463819326099456</v>
          </cell>
          <cell r="M129">
            <v>-1.8920282542886024E-2</v>
          </cell>
          <cell r="N129">
            <v>0.14045187090858158</v>
          </cell>
          <cell r="O129">
            <v>-8.4698850045874075E-2</v>
          </cell>
        </row>
        <row r="130">
          <cell r="J130">
            <v>6</v>
          </cell>
          <cell r="K130">
            <v>8.8459536313383325E-3</v>
          </cell>
          <cell r="L130">
            <v>6.974528221518983E-2</v>
          </cell>
          <cell r="M130">
            <v>-2.1712003993012208E-2</v>
          </cell>
          <cell r="N130">
            <v>0.10404985983179804</v>
          </cell>
          <cell r="O130">
            <v>-3.4917843767335643E-2</v>
          </cell>
        </row>
        <row r="131">
          <cell r="J131">
            <v>7</v>
          </cell>
          <cell r="K131">
            <v>1.5537666537772665E-3</v>
          </cell>
          <cell r="L131">
            <v>5.017213311627744E-3</v>
          </cell>
          <cell r="M131">
            <v>1.0106245141228154E-2</v>
          </cell>
          <cell r="N131">
            <v>8.2286863533797661E-2</v>
          </cell>
          <cell r="O131">
            <v>-5.0173410404624308E-2</v>
          </cell>
        </row>
        <row r="132">
          <cell r="J132">
            <v>8</v>
          </cell>
          <cell r="K132">
            <v>-1.2127840052718053E-3</v>
          </cell>
          <cell r="L132">
            <v>-6.6315733628855567E-3</v>
          </cell>
          <cell r="M132">
            <v>5.4291623578077708E-3</v>
          </cell>
          <cell r="N132">
            <v>6.0135557371532977E-2</v>
          </cell>
          <cell r="O132">
            <v>-3.851891676049235E-2</v>
          </cell>
        </row>
        <row r="133">
          <cell r="J133">
            <v>9</v>
          </cell>
          <cell r="K133">
            <v>-1.9336397264880789E-3</v>
          </cell>
          <cell r="L133">
            <v>-1.278230959404747E-2</v>
          </cell>
          <cell r="M133">
            <v>8.2229580573951244E-2</v>
          </cell>
          <cell r="N133">
            <v>5.1326082808624385E-2</v>
          </cell>
          <cell r="O133">
            <v>-3.6119553488786371E-2</v>
          </cell>
        </row>
        <row r="134">
          <cell r="J134">
            <v>10</v>
          </cell>
          <cell r="K134">
            <v>-1.1009856275793206E-3</v>
          </cell>
          <cell r="L134">
            <v>-1.4865579126925876E-3</v>
          </cell>
          <cell r="M134">
            <v>0.1237830319888733</v>
          </cell>
          <cell r="N134">
            <v>4.6726777496008287E-2</v>
          </cell>
          <cell r="O134">
            <v>-2.5460032023836288E-2</v>
          </cell>
        </row>
        <row r="135">
          <cell r="J135" t="str">
            <v>11</v>
          </cell>
          <cell r="K135">
            <v>-1.5791357565453357E-4</v>
          </cell>
          <cell r="L135">
            <v>-5.343211671131054E-2</v>
          </cell>
          <cell r="M135">
            <v>1.7379679144384985E-2</v>
          </cell>
          <cell r="N135">
            <v>3.3391875028885742E-2</v>
          </cell>
          <cell r="O135">
            <v>-1.1163110310038582E-2</v>
          </cell>
        </row>
        <row r="136">
          <cell r="J136" t="str">
            <v>12</v>
          </cell>
          <cell r="K136">
            <v>-1.929899048733752E-4</v>
          </cell>
          <cell r="L136">
            <v>-8.0847251113565166E-2</v>
          </cell>
          <cell r="M136">
            <v>-1.3119916032536816E-3</v>
          </cell>
          <cell r="N136">
            <v>2.4597116200169467E-2</v>
          </cell>
          <cell r="O136">
            <v>5.1915858891737887E-3</v>
          </cell>
        </row>
        <row r="137">
          <cell r="I137">
            <v>2022</v>
          </cell>
          <cell r="J137">
            <v>1</v>
          </cell>
          <cell r="K137">
            <v>4.912073877605394E-5</v>
          </cell>
          <cell r="L137">
            <v>-7.6996440208253469E-2</v>
          </cell>
          <cell r="M137">
            <v>-1.471375066880698E-2</v>
          </cell>
          <cell r="N137">
            <v>1.5847106032782499E-2</v>
          </cell>
          <cell r="O137">
            <v>-2.0950296847397021E-2</v>
          </cell>
        </row>
        <row r="138">
          <cell r="J138">
            <v>2</v>
          </cell>
          <cell r="K138">
            <v>5.7769182983711254E-3</v>
          </cell>
          <cell r="L138">
            <v>-7.2662968982249998E-2</v>
          </cell>
          <cell r="M138">
            <v>-0.27500652911987455</v>
          </cell>
          <cell r="N138">
            <v>3.0569865873862456E-2</v>
          </cell>
          <cell r="O138">
            <v>-3.047795544522014E-2</v>
          </cell>
        </row>
        <row r="139">
          <cell r="J139">
            <v>3</v>
          </cell>
          <cell r="K139">
            <v>3.461634284390902E-2</v>
          </cell>
          <cell r="L139">
            <v>-1.732745083376952E-2</v>
          </cell>
          <cell r="M139">
            <v>-3.7715803452855301E-2</v>
          </cell>
          <cell r="N139">
            <v>6.9837031580885611E-2</v>
          </cell>
          <cell r="O139">
            <v>-1.380158379852281E-3</v>
          </cell>
        </row>
        <row r="140">
          <cell r="J140">
            <v>4</v>
          </cell>
          <cell r="K140">
            <v>8.2059361195223834E-2</v>
          </cell>
          <cell r="L140">
            <v>-5.559679205784962E-2</v>
          </cell>
          <cell r="M140">
            <v>0.12871027055424222</v>
          </cell>
          <cell r="N140">
            <v>6.3844773135210087E-2</v>
          </cell>
          <cell r="O140">
            <v>-2.9374484986762872E-2</v>
          </cell>
        </row>
        <row r="141">
          <cell r="J141">
            <v>5</v>
          </cell>
          <cell r="K141">
            <v>9.5319821005527716E-2</v>
          </cell>
          <cell r="L141">
            <v>-3.4839292963902424E-2</v>
          </cell>
          <cell r="M141">
            <v>0.27744921573669323</v>
          </cell>
          <cell r="N141">
            <v>4.6679918701002743E-2</v>
          </cell>
          <cell r="O141">
            <v>-5.091510209568284E-2</v>
          </cell>
        </row>
        <row r="142">
          <cell r="J142">
            <v>6</v>
          </cell>
          <cell r="K142">
            <v>0.10012039861418742</v>
          </cell>
          <cell r="L142">
            <v>-3.4470452212692071E-2</v>
          </cell>
          <cell r="M142">
            <v>0.51352040816326516</v>
          </cell>
          <cell r="N142">
            <v>6.1211997551520181E-2</v>
          </cell>
          <cell r="O142">
            <v>-7.8002613196327397E-2</v>
          </cell>
        </row>
        <row r="143">
          <cell r="J143">
            <v>7</v>
          </cell>
          <cell r="K143">
            <v>0.11195386645701144</v>
          </cell>
          <cell r="L143">
            <v>-4.3209384801036199E-2</v>
          </cell>
          <cell r="M143">
            <v>0.32863006670087236</v>
          </cell>
          <cell r="N143">
            <v>6.6920479525007348E-2</v>
          </cell>
          <cell r="O143">
            <v>-7.3028237585199607E-2</v>
          </cell>
        </row>
        <row r="144">
          <cell r="J144">
            <v>8</v>
          </cell>
          <cell r="K144">
            <v>0.12275924028243757</v>
          </cell>
          <cell r="L144">
            <v>-4.8006741119643093E-2</v>
          </cell>
          <cell r="M144">
            <v>0.34044741578812032</v>
          </cell>
          <cell r="N144">
            <v>4.9197424503491405E-2</v>
          </cell>
          <cell r="O144">
            <v>-7.2706927620633133E-2</v>
          </cell>
        </row>
        <row r="145">
          <cell r="J145">
            <v>9</v>
          </cell>
          <cell r="K145">
            <v>0.16980906921241057</v>
          </cell>
          <cell r="L145">
            <v>-2.6612427601433564E-2</v>
          </cell>
          <cell r="M145">
            <v>0.46200917899031113</v>
          </cell>
          <cell r="N145">
            <v>4.9342105263157965E-2</v>
          </cell>
          <cell r="O145">
            <v>-6.4999464693599296E-2</v>
          </cell>
        </row>
        <row r="146">
          <cell r="J146">
            <v>10</v>
          </cell>
          <cell r="K146">
            <v>0.18964494445126978</v>
          </cell>
          <cell r="L146">
            <v>1.3813990838794865E-2</v>
          </cell>
          <cell r="M146">
            <v>0.36361386138613883</v>
          </cell>
          <cell r="N146">
            <v>4.9217102606667007E-2</v>
          </cell>
          <cell r="O146">
            <v>-7.7171095906712117E-2</v>
          </cell>
        </row>
        <row r="147">
          <cell r="J147">
            <v>11</v>
          </cell>
          <cell r="K147">
            <v>0.20021690222903898</v>
          </cell>
          <cell r="L147">
            <v>9.9159096679112935E-2</v>
          </cell>
          <cell r="M147">
            <v>0.46780551905387657</v>
          </cell>
          <cell r="N147">
            <v>6.7353921152083052E-2</v>
          </cell>
          <cell r="O147">
            <v>-0.10148227156675282</v>
          </cell>
        </row>
        <row r="148">
          <cell r="J148">
            <v>12</v>
          </cell>
          <cell r="K148">
            <v>0.20891153740866297</v>
          </cell>
          <cell r="L148">
            <v>0.13902979653418934</v>
          </cell>
          <cell r="M148">
            <v>0.28349973725696276</v>
          </cell>
          <cell r="N148">
            <v>0.10837658850903886</v>
          </cell>
          <cell r="O148">
            <v>-0.12140315892135078</v>
          </cell>
        </row>
        <row r="149">
          <cell r="I149">
            <v>2023</v>
          </cell>
          <cell r="J149">
            <v>1</v>
          </cell>
          <cell r="K149">
            <v>0.22496193329731318</v>
          </cell>
          <cell r="L149">
            <v>0.18910311774700594</v>
          </cell>
          <cell r="M149">
            <v>0.34808579961987518</v>
          </cell>
          <cell r="N149">
            <v>0.15394572397786099</v>
          </cell>
          <cell r="O149">
            <v>-0.14134363524807347</v>
          </cell>
        </row>
        <row r="150">
          <cell r="J150">
            <v>2</v>
          </cell>
          <cell r="K150">
            <v>0.22896085814085754</v>
          </cell>
          <cell r="L150">
            <v>0.16350510641615346</v>
          </cell>
          <cell r="M150">
            <v>0.69128242074927959</v>
          </cell>
          <cell r="N150">
            <v>0.11695661748513531</v>
          </cell>
          <cell r="O150">
            <v>-0.137847524366775</v>
          </cell>
        </row>
        <row r="151">
          <cell r="J151">
            <v>3</v>
          </cell>
          <cell r="K151">
            <v>0.1932127280003797</v>
          </cell>
          <cell r="L151">
            <v>0.16563987678521408</v>
          </cell>
          <cell r="M151">
            <v>0.25862544852332325</v>
          </cell>
          <cell r="N151">
            <v>0.10217737424157658</v>
          </cell>
          <cell r="O151">
            <v>-0.1592086669806877</v>
          </cell>
        </row>
        <row r="152">
          <cell r="J152">
            <v>4</v>
          </cell>
          <cell r="K152">
            <v>0.12705423038509922</v>
          </cell>
          <cell r="L152">
            <v>0.1747549267927262</v>
          </cell>
          <cell r="M152">
            <v>-5.1198510588782442E-3</v>
          </cell>
          <cell r="N152">
            <v>7.2122674753860139E-2</v>
          </cell>
          <cell r="O152">
            <v>-8.1348200709579377E-2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q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desc"/>
      <sheetName val="m"/>
      <sheetName val="q"/>
      <sheetName val="a"/>
      <sheetName val="calc_q"/>
      <sheetName val="data_m"/>
      <sheetName val="data_q"/>
      <sheetName val="data_a"/>
      <sheetName val="g_m"/>
      <sheetName val="g_q"/>
      <sheetName val="color code"/>
      <sheetName val="g_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>
            <v>2018</v>
          </cell>
          <cell r="F1">
            <v>2019</v>
          </cell>
          <cell r="J1">
            <v>2020</v>
          </cell>
          <cell r="N1">
            <v>2021</v>
          </cell>
          <cell r="R1">
            <v>2022</v>
          </cell>
          <cell r="V1">
            <v>2023</v>
          </cell>
        </row>
        <row r="2">
          <cell r="B2" t="str">
            <v>I</v>
          </cell>
          <cell r="C2" t="str">
            <v>II</v>
          </cell>
          <cell r="D2" t="str">
            <v>III</v>
          </cell>
          <cell r="E2" t="str">
            <v>IV</v>
          </cell>
          <cell r="F2" t="str">
            <v>I</v>
          </cell>
          <cell r="G2" t="str">
            <v>II</v>
          </cell>
          <cell r="H2" t="str">
            <v>III</v>
          </cell>
          <cell r="I2" t="str">
            <v>IV</v>
          </cell>
          <cell r="J2" t="str">
            <v>I</v>
          </cell>
          <cell r="K2" t="str">
            <v>II</v>
          </cell>
          <cell r="L2" t="str">
            <v>III</v>
          </cell>
          <cell r="M2" t="str">
            <v>IV</v>
          </cell>
          <cell r="N2" t="str">
            <v>I</v>
          </cell>
          <cell r="O2" t="str">
            <v>II</v>
          </cell>
          <cell r="P2" t="str">
            <v>III</v>
          </cell>
          <cell r="Q2" t="str">
            <v>IV</v>
          </cell>
          <cell r="R2" t="str">
            <v>I</v>
          </cell>
          <cell r="S2" t="str">
            <v>II</v>
          </cell>
          <cell r="T2" t="str">
            <v>III</v>
          </cell>
          <cell r="U2" t="str">
            <v>IV</v>
          </cell>
          <cell r="V2" t="str">
            <v>I</v>
          </cell>
        </row>
        <row r="20">
          <cell r="A20" t="str">
            <v>Ажиллах хүчний оролцооны түвшин, БГТ</v>
          </cell>
          <cell r="B20">
            <v>0.60584857626539423</v>
          </cell>
          <cell r="C20">
            <v>0.6102110419499206</v>
          </cell>
          <cell r="D20">
            <v>0.61303557983878221</v>
          </cell>
          <cell r="E20">
            <v>0.61907387167657979</v>
          </cell>
          <cell r="F20">
            <v>0.60714165316652469</v>
          </cell>
          <cell r="G20">
            <v>0.60808550133437156</v>
          </cell>
          <cell r="H20">
            <v>0.60114151206054323</v>
          </cell>
          <cell r="I20">
            <v>0.60671534476305544</v>
          </cell>
          <cell r="J20">
            <v>0.5896744168537158</v>
          </cell>
          <cell r="K20">
            <v>0.59756702318490984</v>
          </cell>
          <cell r="L20">
            <v>0.5900540285100857</v>
          </cell>
          <cell r="M20">
            <v>0.56993456275468835</v>
          </cell>
          <cell r="N20">
            <v>0.54900461599832839</v>
          </cell>
          <cell r="O20">
            <v>0.5682803910453551</v>
          </cell>
          <cell r="P20">
            <v>0.57851201476563929</v>
          </cell>
          <cell r="Q20">
            <v>0.58275635969705319</v>
          </cell>
          <cell r="R20">
            <v>0.57998657391661068</v>
          </cell>
          <cell r="S20">
            <v>0.59349565998400977</v>
          </cell>
          <cell r="T20">
            <v>0.59232050847369955</v>
          </cell>
          <cell r="U20">
            <v>0.57927146984984124</v>
          </cell>
          <cell r="V20">
            <v>0.56491811061001662</v>
          </cell>
        </row>
        <row r="21">
          <cell r="A21" t="str">
            <v>Хөдөлмөр эрхлэлтийн түвшин, БГТ</v>
          </cell>
          <cell r="B21">
            <v>0.54703017093047568</v>
          </cell>
          <cell r="C21">
            <v>0.56414021782234314</v>
          </cell>
          <cell r="D21">
            <v>0.57048759091819612</v>
          </cell>
          <cell r="E21">
            <v>0.57815993833480972</v>
          </cell>
          <cell r="F21">
            <v>0.53522787927595539</v>
          </cell>
          <cell r="G21">
            <v>0.54644252234766633</v>
          </cell>
          <cell r="H21">
            <v>0.54181044543999823</v>
          </cell>
          <cell r="I21">
            <v>0.55740297603022748</v>
          </cell>
          <cell r="J21">
            <v>0.5507738422952223</v>
          </cell>
          <cell r="K21">
            <v>0.55816195387883705</v>
          </cell>
          <cell r="L21">
            <v>0.54697633834052106</v>
          </cell>
          <cell r="M21">
            <v>0.526797697306013</v>
          </cell>
          <cell r="N21">
            <v>0.50096356590619839</v>
          </cell>
          <cell r="O21">
            <v>0.52059654944471323</v>
          </cell>
          <cell r="P21">
            <v>0.53564959711854987</v>
          </cell>
          <cell r="Q21">
            <v>0.53553115467581469</v>
          </cell>
          <cell r="R21">
            <v>0.53085576463050277</v>
          </cell>
          <cell r="S21">
            <v>0.54720231267093022</v>
          </cell>
          <cell r="T21">
            <v>0.56028414485443589</v>
          </cell>
          <cell r="U21">
            <v>0.54867130879636195</v>
          </cell>
          <cell r="V21">
            <v>0.52755755993353903</v>
          </cell>
        </row>
        <row r="22">
          <cell r="A22" t="str">
            <v>Хөдөлмөр дутуу ашиглалтын нийлмэл түвшин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0.18718267809463718</v>
          </cell>
          <cell r="G22">
            <v>0.15633842066229148</v>
          </cell>
          <cell r="H22">
            <v>0.14155527734254933</v>
          </cell>
          <cell r="I22">
            <v>0.12893192275508158</v>
          </cell>
          <cell r="J22">
            <v>0.12761894634843304</v>
          </cell>
          <cell r="K22">
            <v>0.11966713985458782</v>
          </cell>
          <cell r="L22">
            <v>0.1196363215682975</v>
          </cell>
          <cell r="M22">
            <v>0.12969661628461751</v>
          </cell>
          <cell r="N22">
            <v>0.17099906787292399</v>
          </cell>
          <cell r="O22">
            <v>0.13750792735996825</v>
          </cell>
          <cell r="P22">
            <v>0.11971480786690619</v>
          </cell>
          <cell r="Q22">
            <v>0.11894856873230576</v>
          </cell>
          <cell r="R22">
            <v>0.12112837002883377</v>
          </cell>
          <cell r="S22">
            <v>0.11423630436511094</v>
          </cell>
          <cell r="T22">
            <v>9.4944862690958934E-2</v>
          </cell>
          <cell r="U22">
            <v>9.3105899076048326E-2</v>
          </cell>
          <cell r="V22">
            <v>9.4251555846708149E-2</v>
          </cell>
        </row>
        <row r="23">
          <cell r="A23" t="str">
            <v>Ажилгүйдлийн түвшин</v>
          </cell>
          <cell r="B23">
            <v>9.7084333675404894E-2</v>
          </cell>
          <cell r="C23">
            <v>7.5499820488922897E-2</v>
          </cell>
          <cell r="D23">
            <v>6.9405415150251823E-2</v>
          </cell>
          <cell r="E23">
            <v>6.6088935769436905E-2</v>
          </cell>
          <cell r="F23">
            <v>0.11844645070142307</v>
          </cell>
          <cell r="G23">
            <v>0.10137222290522792</v>
          </cell>
          <cell r="H23">
            <v>9.8697337365996965E-2</v>
          </cell>
          <cell r="I23">
            <v>8.1277602682170935E-2</v>
          </cell>
          <cell r="J23">
            <v>6.5968783591076052E-2</v>
          </cell>
          <cell r="K23">
            <v>6.5942509839401434E-2</v>
          </cell>
          <cell r="L23">
            <v>7.3006348720875414E-2</v>
          </cell>
          <cell r="M23">
            <v>7.5687400392389262E-2</v>
          </cell>
          <cell r="N23">
            <v>8.7505730720989577E-2</v>
          </cell>
          <cell r="O23">
            <v>8.3909003991721617E-2</v>
          </cell>
          <cell r="P23">
            <v>7.4090799418320308E-2</v>
          </cell>
          <cell r="Q23">
            <v>8.1037648470775478E-2</v>
          </cell>
          <cell r="R23">
            <v>8.4710252781078535E-2</v>
          </cell>
          <cell r="S23">
            <v>7.8001155584401197E-2</v>
          </cell>
          <cell r="T23">
            <v>5.4086196849431001E-2</v>
          </cell>
          <cell r="U23">
            <v>5.2825251451467811E-2</v>
          </cell>
          <cell r="V23">
            <v>6.6218487394957976E-2</v>
          </cell>
        </row>
        <row r="24">
          <cell r="A24" t="str">
            <v>Цаг хугацаан-с хамаарсан бүрэн бус хөд. эрхлэлтийн түвшин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2.3259436686843202E-2</v>
          </cell>
          <cell r="G24">
            <v>1.377867367507846E-2</v>
          </cell>
          <cell r="H24">
            <v>8.4653188587842584E-3</v>
          </cell>
          <cell r="I24">
            <v>8.5862556519547707E-3</v>
          </cell>
          <cell r="J24">
            <v>4.3627002297460023E-3</v>
          </cell>
          <cell r="K24">
            <v>2.5313702341753898E-3</v>
          </cell>
          <cell r="L24">
            <v>3.2058912093785126E-3</v>
          </cell>
          <cell r="M24">
            <v>6.7381800338470674E-3</v>
          </cell>
          <cell r="N24">
            <v>5.473811686345747E-3</v>
          </cell>
          <cell r="O24">
            <v>2.291635943058729E-3</v>
          </cell>
          <cell r="P24">
            <v>6.7550163352874826E-3</v>
          </cell>
          <cell r="Q24">
            <v>5.516492404427544E-3</v>
          </cell>
          <cell r="R24">
            <v>3.2574003252533691E-3</v>
          </cell>
          <cell r="S24">
            <v>4.9824683599407954E-3</v>
          </cell>
          <cell r="T24">
            <v>1.1145761054063966E-2</v>
          </cell>
          <cell r="U24">
            <v>8.0955106713549753E-3</v>
          </cell>
          <cell r="V24">
            <v>4.2857142857142851E-3</v>
          </cell>
        </row>
        <row r="25">
          <cell r="A25" t="str">
            <v>Боломжит ажиллах хүчний түвшин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5.2985089887180932E-2</v>
          </cell>
          <cell r="G25">
            <v>4.6547511799251276E-2</v>
          </cell>
          <cell r="H25">
            <v>3.8520589844892081E-2</v>
          </cell>
          <cell r="I25">
            <v>4.2925516999519832E-2</v>
          </cell>
          <cell r="J25">
            <v>6.1621386043119251E-2</v>
          </cell>
          <cell r="K25">
            <v>5.4956333146143566E-2</v>
          </cell>
          <cell r="L25">
            <v>4.7006556608592695E-2</v>
          </cell>
          <cell r="M25">
            <v>5.1517386328554987E-2</v>
          </cell>
          <cell r="N25">
            <v>8.6017382312038843E-2</v>
          </cell>
          <cell r="O25">
            <v>5.6147213127317117E-2</v>
          </cell>
          <cell r="P25">
            <v>4.2287782375888101E-2</v>
          </cell>
          <cell r="Q25">
            <v>3.5463982384397609E-2</v>
          </cell>
          <cell r="R25">
            <v>3.6359145632767785E-2</v>
          </cell>
          <cell r="S25">
            <v>3.4080831309900243E-2</v>
          </cell>
          <cell r="T25">
            <v>3.1786393468077545E-2</v>
          </cell>
          <cell r="U25">
            <v>3.4273079049198449E-2</v>
          </cell>
          <cell r="V25">
            <v>2.5548640681297079E-2</v>
          </cell>
        </row>
        <row r="38">
          <cell r="A38" t="str">
            <v>Ажиллах хүчнээс гадуурх хүн ам</v>
          </cell>
          <cell r="B38">
            <v>-4.262398378000698E-2</v>
          </cell>
          <cell r="C38">
            <v>3.0297677400335621E-2</v>
          </cell>
          <cell r="D38">
            <v>6.7469885290416531E-3</v>
          </cell>
          <cell r="E38">
            <v>5.9184616132639256E-3</v>
          </cell>
          <cell r="F38">
            <v>1.88741106654573E-2</v>
          </cell>
          <cell r="G38">
            <v>-5.3565447243552611E-2</v>
          </cell>
          <cell r="H38">
            <v>1.1664152362097946E-2</v>
          </cell>
          <cell r="I38">
            <v>1.3253595859580525E-2</v>
          </cell>
          <cell r="J38">
            <v>3.9270510051820251E-2</v>
          </cell>
          <cell r="K38">
            <v>2.5192522023511632E-2</v>
          </cell>
          <cell r="L38">
            <v>3.6517673180231691E-2</v>
          </cell>
          <cell r="M38">
            <v>9.4849597563317012E-2</v>
          </cell>
          <cell r="N38">
            <v>8.906057554913871E-2</v>
          </cell>
          <cell r="O38">
            <v>7.2985465864675803E-2</v>
          </cell>
          <cell r="P38">
            <v>1.4096076607138741E-2</v>
          </cell>
          <cell r="Q38">
            <v>-4.3455149501661183E-2</v>
          </cell>
          <cell r="R38">
            <v>-5.984438690356475E-2</v>
          </cell>
          <cell r="S38">
            <v>-5.6214956991369913E-2</v>
          </cell>
          <cell r="T38">
            <v>-3.0056925231930043E-2</v>
          </cell>
          <cell r="U38">
            <v>1.136939222643818E-2</v>
          </cell>
          <cell r="V38">
            <v>2.647421516501991E-2</v>
          </cell>
        </row>
        <row r="39">
          <cell r="A39" t="str">
            <v>Суралцдаг, сурахаар явж байгаа</v>
          </cell>
          <cell r="B39">
            <v>-1.4841200549191838E-2</v>
          </cell>
          <cell r="C39">
            <v>-1.8322028782735013E-2</v>
          </cell>
          <cell r="D39">
            <v>1.0276790622967531E-2</v>
          </cell>
          <cell r="E39">
            <v>7.6676228910390349E-3</v>
          </cell>
          <cell r="F39">
            <v>-0.30977196363367004</v>
          </cell>
          <cell r="G39">
            <v>-0.31358540825259423</v>
          </cell>
          <cell r="H39">
            <v>-0.27601591388229246</v>
          </cell>
          <cell r="I39">
            <v>-0.30406175344299857</v>
          </cell>
          <cell r="J39">
            <v>0.26433522594547176</v>
          </cell>
          <cell r="K39">
            <v>0.26878701827504581</v>
          </cell>
          <cell r="L39">
            <v>0.28685283796370342</v>
          </cell>
          <cell r="M39">
            <v>0.28804186438676854</v>
          </cell>
          <cell r="N39">
            <v>2.9053832445338438E-2</v>
          </cell>
          <cell r="O39">
            <v>2.9830084021812923E-2</v>
          </cell>
          <cell r="P39">
            <v>-1.2066305112437337E-2</v>
          </cell>
          <cell r="Q39">
            <v>-9.5975164751374974E-3</v>
          </cell>
          <cell r="R39">
            <v>-5.2755556444760376E-4</v>
          </cell>
          <cell r="S39">
            <v>-1.9282175221314226E-2</v>
          </cell>
          <cell r="T39">
            <v>-1.6771014674358084E-3</v>
          </cell>
          <cell r="U39">
            <v>1.2823461890598022E-2</v>
          </cell>
          <cell r="V39">
            <v>-7.2665487645478177E-3</v>
          </cell>
        </row>
        <row r="40">
          <cell r="A40" t="str">
            <v>Тэтгэвэрт гарсан, өндөр настан</v>
          </cell>
          <cell r="B40">
            <v>3.8131864171506722E-4</v>
          </cell>
          <cell r="C40">
            <v>3.73623391178005E-2</v>
          </cell>
          <cell r="D40">
            <v>2.1913040145360312E-2</v>
          </cell>
          <cell r="E40">
            <v>2.6608158700831691E-3</v>
          </cell>
          <cell r="F40">
            <v>-0.32058908888670307</v>
          </cell>
          <cell r="G40">
            <v>-0.3118209368048987</v>
          </cell>
          <cell r="H40">
            <v>-0.33571914662757996</v>
          </cell>
          <cell r="I40">
            <v>-0.32279297056730177</v>
          </cell>
          <cell r="J40">
            <v>0.37099965198819623</v>
          </cell>
          <cell r="K40">
            <v>0.34818563214047055</v>
          </cell>
          <cell r="L40">
            <v>0.3546584376852227</v>
          </cell>
          <cell r="M40">
            <v>0.3797502018444468</v>
          </cell>
          <cell r="N40">
            <v>3.9452891163093626E-2</v>
          </cell>
          <cell r="O40">
            <v>3.542724740796218E-2</v>
          </cell>
          <cell r="P40">
            <v>2.6937302865960154E-2</v>
          </cell>
          <cell r="Q40">
            <v>2.8345950656282305E-2</v>
          </cell>
          <cell r="R40">
            <v>-1.8468656776140575E-2</v>
          </cell>
          <cell r="S40">
            <v>8.6311727772331211E-3</v>
          </cell>
          <cell r="T40">
            <v>9.4539742493879968E-3</v>
          </cell>
          <cell r="U40">
            <v>-1.6871717553600927E-2</v>
          </cell>
          <cell r="V40">
            <v>3.2931204225659712E-2</v>
          </cell>
        </row>
        <row r="41">
          <cell r="A41" t="str">
            <v>Өвчтэй</v>
          </cell>
          <cell r="B41">
            <v>-7.6147472659569772E-4</v>
          </cell>
          <cell r="C41">
            <v>5.5707764693771035E-3</v>
          </cell>
          <cell r="D41">
            <v>2.1332125990099291E-3</v>
          </cell>
          <cell r="E41">
            <v>4.6178343949044602E-3</v>
          </cell>
          <cell r="F41">
            <v>-2.4034952866331758E-2</v>
          </cell>
          <cell r="G41">
            <v>-2.4255237493996367E-2</v>
          </cell>
          <cell r="H41">
            <v>-2.617295877333663E-2</v>
          </cell>
          <cell r="I41">
            <v>-2.3472930303824913E-2</v>
          </cell>
          <cell r="J41">
            <v>4.854168752353847E-2</v>
          </cell>
          <cell r="K41">
            <v>4.5070368464178723E-2</v>
          </cell>
          <cell r="L41">
            <v>4.4599260520646153E-2</v>
          </cell>
          <cell r="M41">
            <v>3.6669501035757175E-2</v>
          </cell>
          <cell r="N41">
            <v>-1.0841718252939787E-2</v>
          </cell>
          <cell r="O41">
            <v>-6.0125915697334222E-3</v>
          </cell>
          <cell r="P41">
            <v>-4.0028137693162982E-3</v>
          </cell>
          <cell r="Q41">
            <v>-7.1325091225968107E-3</v>
          </cell>
          <cell r="R41">
            <v>4.6595476500611317E-3</v>
          </cell>
          <cell r="S41">
            <v>1.1092703856107857E-2</v>
          </cell>
          <cell r="T41">
            <v>4.499867980004563E-3</v>
          </cell>
          <cell r="U41">
            <v>1.9961145855633852E-2</v>
          </cell>
          <cell r="V41">
            <v>3.8040793834443472E-3</v>
          </cell>
        </row>
        <row r="42">
          <cell r="A42" t="str">
            <v>Хөгжлийн бэрхшээлтэй</v>
          </cell>
          <cell r="B42">
            <v>3.7341325524051596E-3</v>
          </cell>
          <cell r="C42">
            <v>3.954058056802663E-4</v>
          </cell>
          <cell r="D42">
            <v>-3.3094140432703084E-3</v>
          </cell>
          <cell r="E42">
            <v>-1.0064666699081089E-3</v>
          </cell>
          <cell r="F42">
            <v>-8.1648166565271296E-2</v>
          </cell>
          <cell r="G42">
            <v>-7.8939091671899136E-2</v>
          </cell>
          <cell r="H42">
            <v>-8.3318263369041218E-2</v>
          </cell>
          <cell r="I42">
            <v>-7.2029571662826003E-2</v>
          </cell>
          <cell r="J42">
            <v>5.520635193051205E-2</v>
          </cell>
          <cell r="K42">
            <v>7.9236654225766937E-2</v>
          </cell>
          <cell r="L42">
            <v>7.6171783123688747E-2</v>
          </cell>
          <cell r="M42">
            <v>6.957282917340972E-2</v>
          </cell>
          <cell r="N42">
            <v>1.0149059291148473E-3</v>
          </cell>
          <cell r="O42">
            <v>-1.7268940014510729E-2</v>
          </cell>
          <cell r="P42">
            <v>-1.8238444257868348E-2</v>
          </cell>
          <cell r="Q42">
            <v>-1.3425194706170691E-2</v>
          </cell>
          <cell r="R42">
            <v>-2.0459889455522696E-3</v>
          </cell>
          <cell r="S42">
            <v>-1.6480370462063298E-2</v>
          </cell>
          <cell r="T42">
            <v>-1.0790956406549979E-2</v>
          </cell>
          <cell r="U42">
            <v>-1.1429973717653814E-2</v>
          </cell>
          <cell r="V42">
            <v>-8.2024481676823482E-3</v>
          </cell>
        </row>
        <row r="43">
          <cell r="A43" t="str">
            <v>Бусад</v>
          </cell>
          <cell r="B43">
            <v>-3.1136759698339671E-2</v>
          </cell>
          <cell r="C43">
            <v>5.2911847902127641E-3</v>
          </cell>
          <cell r="D43">
            <v>-2.4266640795025808E-2</v>
          </cell>
          <cell r="E43">
            <v>-8.0213448728546285E-3</v>
          </cell>
          <cell r="F43">
            <v>0.75491828261743343</v>
          </cell>
          <cell r="G43">
            <v>0.67503522697983587</v>
          </cell>
          <cell r="H43">
            <v>0.73289043501434814</v>
          </cell>
          <cell r="I43">
            <v>0.73561082183653181</v>
          </cell>
          <cell r="J43">
            <v>-0.69981240733589833</v>
          </cell>
          <cell r="K43">
            <v>-0.71608715108195042</v>
          </cell>
          <cell r="L43">
            <v>-0.72576464611302927</v>
          </cell>
          <cell r="M43">
            <v>-0.67918479887706518</v>
          </cell>
          <cell r="N43">
            <v>3.0380664264531593E-2</v>
          </cell>
          <cell r="O43">
            <v>3.1009666019144851E-2</v>
          </cell>
          <cell r="P43">
            <v>2.146633688080057E-2</v>
          </cell>
          <cell r="Q43">
            <v>-4.1645879854038489E-2</v>
          </cell>
          <cell r="R43">
            <v>-4.3461733267485439E-2</v>
          </cell>
          <cell r="S43">
            <v>-4.0176287941333363E-2</v>
          </cell>
          <cell r="T43">
            <v>-3.154270958733682E-2</v>
          </cell>
          <cell r="U43">
            <v>6.8864757514610492E-3</v>
          </cell>
          <cell r="V43">
            <v>5.2079284881460172E-3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</row>
        <row r="61">
          <cell r="J61">
            <v>19.63</v>
          </cell>
          <cell r="K61">
            <v>21.9</v>
          </cell>
        </row>
        <row r="62">
          <cell r="J62">
            <v>40.200000000000003</v>
          </cell>
          <cell r="K62">
            <v>44.3</v>
          </cell>
        </row>
      </sheetData>
      <sheetData sheetId="11" refreshError="1">
        <row r="13">
          <cell r="A13" t="str">
            <v>CFAF/SDR (average)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A Current Data"/>
      <sheetName val="Current"/>
      <sheetName val="MSRV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lookup"/>
      <sheetName val="Control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>
        <row r="36">
          <cell r="A36" t="str">
            <v>||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7" Type="http://schemas.openxmlformats.org/officeDocument/2006/relationships/drawing" Target="../drawings/drawing52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drawing" Target="../drawings/drawing53.x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10" Type="http://schemas.openxmlformats.org/officeDocument/2006/relationships/drawing" Target="../drawings/drawing54.x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10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>
    <tabColor theme="7" tint="0.39997558519241921"/>
    <pageSetUpPr autoPageBreaks="0"/>
  </sheetPr>
  <dimension ref="A1:AE30"/>
  <sheetViews>
    <sheetView tabSelected="1" workbookViewId="0">
      <selection activeCell="B16" sqref="B16:R16"/>
    </sheetView>
  </sheetViews>
  <sheetFormatPr defaultColWidth="9.42578125" defaultRowHeight="15"/>
  <cols>
    <col min="1" max="1" width="15.42578125" style="378" customWidth="1"/>
    <col min="2" max="2" width="11.85546875" style="378" bestFit="1" customWidth="1"/>
    <col min="3" max="3" width="10.28515625" style="378" bestFit="1" customWidth="1"/>
    <col min="4" max="5" width="9.42578125" style="378"/>
    <col min="6" max="6" width="11.85546875" style="378" bestFit="1" customWidth="1"/>
    <col min="7" max="7" width="10.28515625" style="378" bestFit="1" customWidth="1"/>
    <col min="8" max="8" width="9.42578125" style="378" customWidth="1"/>
    <col min="9" max="11" width="9.42578125" style="378"/>
    <col min="12" max="12" width="10.42578125" style="378" bestFit="1" customWidth="1"/>
    <col min="13" max="13" width="9" style="378" customWidth="1"/>
    <col min="14" max="14" width="11.85546875" style="378" bestFit="1" customWidth="1"/>
    <col min="15" max="16384" width="9.42578125" style="378"/>
  </cols>
  <sheetData>
    <row r="1" spans="1:18" s="376" customFormat="1">
      <c r="A1" s="376" t="s">
        <v>11</v>
      </c>
    </row>
    <row r="2" spans="1:18" s="376" customFormat="1">
      <c r="C2" s="376">
        <v>2021</v>
      </c>
      <c r="G2" s="376">
        <v>2022</v>
      </c>
      <c r="K2" s="376">
        <v>2023</v>
      </c>
      <c r="O2" s="376">
        <v>2024</v>
      </c>
      <c r="P2" s="377"/>
      <c r="Q2" s="377"/>
      <c r="R2" s="376">
        <v>2025</v>
      </c>
    </row>
    <row r="3" spans="1:18" s="376" customFormat="1">
      <c r="B3" s="376" t="str">
        <f>ROMAN(1)</f>
        <v>I</v>
      </c>
      <c r="C3" s="376" t="str">
        <f>ROMAN(2)</f>
        <v>II</v>
      </c>
      <c r="D3" s="376" t="str">
        <f>ROMAN(3)</f>
        <v>III</v>
      </c>
      <c r="E3" s="376" t="str">
        <f>ROMAN(4)</f>
        <v>IV</v>
      </c>
      <c r="F3" s="376" t="str">
        <f>ROMAN(1)</f>
        <v>I</v>
      </c>
      <c r="G3" s="376" t="str">
        <f>ROMAN(2)</f>
        <v>II</v>
      </c>
      <c r="H3" s="376" t="str">
        <f>ROMAN(3)</f>
        <v>III</v>
      </c>
      <c r="I3" s="376" t="str">
        <f>ROMAN(4)</f>
        <v>IV</v>
      </c>
      <c r="J3" s="376" t="str">
        <f>ROMAN(1)</f>
        <v>I</v>
      </c>
      <c r="K3" s="376" t="str">
        <f>ROMAN(2)</f>
        <v>II</v>
      </c>
      <c r="L3" s="376" t="str">
        <f>ROMAN(3)</f>
        <v>III</v>
      </c>
      <c r="M3" s="376" t="str">
        <f>ROMAN(4)</f>
        <v>IV</v>
      </c>
      <c r="N3" s="376" t="str">
        <f>ROMAN(1)</f>
        <v>I</v>
      </c>
      <c r="O3" s="376" t="str">
        <f>ROMAN(2)</f>
        <v>II</v>
      </c>
      <c r="P3" s="376" t="str">
        <f>ROMAN(3)</f>
        <v>III</v>
      </c>
      <c r="Q3" s="376" t="str">
        <f>ROMAN(4)</f>
        <v>IV</v>
      </c>
      <c r="R3" s="376" t="str">
        <f>ROMAN(1)</f>
        <v>I</v>
      </c>
    </row>
    <row r="4" spans="1:18" s="376" customFormat="1">
      <c r="A4" s="376" t="s">
        <v>16</v>
      </c>
    </row>
    <row r="5" spans="1:18" s="376" customFormat="1">
      <c r="A5" s="376" t="s">
        <v>17</v>
      </c>
      <c r="B5" s="29">
        <v>2.18808362E-2</v>
      </c>
      <c r="C5" s="29">
        <v>6.2273004E-2</v>
      </c>
      <c r="D5" s="29">
        <v>9.0021132099999998E-2</v>
      </c>
      <c r="E5" s="29">
        <v>0.11070846699999999</v>
      </c>
      <c r="F5" s="164">
        <v>0.15621235100000003</v>
      </c>
      <c r="G5" s="164">
        <v>0.161623184</v>
      </c>
      <c r="H5" s="164">
        <v>0.14890669600000001</v>
      </c>
      <c r="I5" s="164">
        <v>0.13994029899999999</v>
      </c>
      <c r="J5" s="164">
        <v>0.12052697600000001</v>
      </c>
      <c r="K5" s="164">
        <v>8.1969033099999991E-2</v>
      </c>
      <c r="L5" s="164">
        <v>6.1366252199999992E-2</v>
      </c>
      <c r="M5" s="164">
        <v>2.8319095699999998E-2</v>
      </c>
      <c r="N5" s="164">
        <v>-9.1914173299999734E-4</v>
      </c>
      <c r="O5" s="164">
        <v>-3.0876377799999989E-3</v>
      </c>
      <c r="P5" s="164">
        <v>-6.4697716600000009E-3</v>
      </c>
      <c r="Q5" s="164">
        <v>-6.139100220000016E-4</v>
      </c>
      <c r="R5" s="29">
        <v>3.3160006300000022E-3</v>
      </c>
    </row>
    <row r="6" spans="1:18" s="376" customFormat="1">
      <c r="A6" s="376" t="s">
        <v>18</v>
      </c>
      <c r="B6" s="29">
        <v>0</v>
      </c>
      <c r="C6" s="29">
        <v>0</v>
      </c>
      <c r="D6" s="29">
        <v>0</v>
      </c>
      <c r="E6" s="29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1.0460278800000005E-2</v>
      </c>
      <c r="L6" s="164">
        <v>1.9852866100000002E-2</v>
      </c>
      <c r="M6" s="164">
        <v>2.9123285600000003E-2</v>
      </c>
      <c r="N6" s="164">
        <v>3.7970631633000004E-2</v>
      </c>
      <c r="O6" s="164">
        <v>3.7333103780000002E-2</v>
      </c>
      <c r="P6" s="164">
        <v>3.6904696360000003E-2</v>
      </c>
      <c r="Q6" s="164">
        <v>3.5733391222000005E-2</v>
      </c>
      <c r="R6" s="29">
        <v>3.388458137E-2</v>
      </c>
    </row>
    <row r="7" spans="1:18" s="376" customFormat="1">
      <c r="A7" s="376" t="s">
        <v>19</v>
      </c>
      <c r="B7" s="29">
        <v>0</v>
      </c>
      <c r="C7" s="29">
        <v>0</v>
      </c>
      <c r="D7" s="29">
        <v>0</v>
      </c>
      <c r="E7" s="29">
        <v>0</v>
      </c>
      <c r="F7" s="164">
        <v>0</v>
      </c>
      <c r="G7" s="164">
        <v>-1.0000000116860974E-9</v>
      </c>
      <c r="H7" s="164">
        <v>0</v>
      </c>
      <c r="I7" s="164">
        <v>0</v>
      </c>
      <c r="J7" s="164">
        <v>0</v>
      </c>
      <c r="K7" s="164">
        <v>5.9872616E-3</v>
      </c>
      <c r="L7" s="164">
        <v>1.1442984099999992E-2</v>
      </c>
      <c r="M7" s="164">
        <v>1.6910259399999995E-2</v>
      </c>
      <c r="N7" s="164">
        <v>2.2209662399999996E-2</v>
      </c>
      <c r="O7" s="164">
        <v>2.1827601200000001E-2</v>
      </c>
      <c r="P7" s="164">
        <v>2.1572183800000002E-2</v>
      </c>
      <c r="Q7" s="164">
        <v>2.0865622099999998E-2</v>
      </c>
      <c r="R7" s="29">
        <v>1.9756425899999999E-2</v>
      </c>
    </row>
    <row r="8" spans="1:18" s="376" customFormat="1">
      <c r="A8" s="376" t="s">
        <v>346</v>
      </c>
      <c r="B8" s="29">
        <v>0</v>
      </c>
      <c r="C8" s="29">
        <v>0</v>
      </c>
      <c r="D8" s="29">
        <v>0</v>
      </c>
      <c r="E8" s="29">
        <v>-9.9999999392252895E-10</v>
      </c>
      <c r="F8" s="164">
        <v>-1.0000000116860974E-9</v>
      </c>
      <c r="G8" s="164">
        <v>0</v>
      </c>
      <c r="H8" s="164">
        <v>0</v>
      </c>
      <c r="I8" s="164">
        <v>0</v>
      </c>
      <c r="J8" s="164">
        <v>0</v>
      </c>
      <c r="K8" s="164">
        <v>5.0814545000000067E-3</v>
      </c>
      <c r="L8" s="164">
        <v>9.7572206000000068E-3</v>
      </c>
      <c r="M8" s="164">
        <v>1.4490190200000006E-2</v>
      </c>
      <c r="N8" s="164">
        <v>1.9124824500000005E-2</v>
      </c>
      <c r="O8" s="164">
        <v>1.8790549999999993E-2</v>
      </c>
      <c r="P8" s="164">
        <v>1.8567824100000001E-2</v>
      </c>
      <c r="Q8" s="164">
        <v>1.7947060800000001E-2</v>
      </c>
      <c r="R8" s="29">
        <v>1.6975971000000003E-2</v>
      </c>
    </row>
    <row r="9" spans="1:18" s="376" customFormat="1">
      <c r="A9" s="376">
        <v>0.3</v>
      </c>
      <c r="B9" s="29">
        <v>0</v>
      </c>
      <c r="C9" s="29">
        <v>0</v>
      </c>
      <c r="D9" s="29">
        <v>0</v>
      </c>
      <c r="E9" s="29">
        <v>0</v>
      </c>
      <c r="F9" s="164">
        <v>0</v>
      </c>
      <c r="G9" s="164">
        <v>0</v>
      </c>
      <c r="H9" s="164">
        <v>0</v>
      </c>
      <c r="I9" s="164">
        <v>-9.9999999392252895E-10</v>
      </c>
      <c r="J9" s="164">
        <v>0</v>
      </c>
      <c r="K9" s="164">
        <v>5.104962999999998E-3</v>
      </c>
      <c r="L9" s="164">
        <v>9.8443510000000064E-3</v>
      </c>
      <c r="M9" s="164">
        <v>1.4685625099999999E-2</v>
      </c>
      <c r="N9" s="164">
        <v>1.9470120799999994E-2</v>
      </c>
      <c r="O9" s="164">
        <v>1.9124887499999996E-2</v>
      </c>
      <c r="P9" s="164">
        <v>1.8895544299999997E-2</v>
      </c>
      <c r="Q9" s="164">
        <v>1.8252081099999994E-2</v>
      </c>
      <c r="R9" s="29">
        <v>1.7248624999999997E-2</v>
      </c>
    </row>
    <row r="10" spans="1:18" s="376" customFormat="1">
      <c r="A10" s="376">
        <v>0.6</v>
      </c>
      <c r="B10" s="29">
        <v>0</v>
      </c>
      <c r="C10" s="29">
        <v>0</v>
      </c>
      <c r="D10" s="29">
        <v>0</v>
      </c>
      <c r="E10" s="29">
        <v>0</v>
      </c>
      <c r="F10" s="164">
        <v>0</v>
      </c>
      <c r="G10" s="164">
        <v>-1.0000000116860974E-9</v>
      </c>
      <c r="H10" s="164">
        <v>0</v>
      </c>
      <c r="I10" s="164">
        <v>0</v>
      </c>
      <c r="J10" s="164">
        <v>0</v>
      </c>
      <c r="K10" s="164">
        <v>6.075903999999994E-3</v>
      </c>
      <c r="L10" s="164">
        <v>1.1771540999999991E-2</v>
      </c>
      <c r="M10" s="164">
        <v>1.7647251999999992E-2</v>
      </c>
      <c r="N10" s="164">
        <v>2.3511863399999999E-2</v>
      </c>
      <c r="O10" s="164">
        <v>2.3088469300000015E-2</v>
      </c>
      <c r="P10" s="164">
        <v>2.2808095100000009E-2</v>
      </c>
      <c r="Q10" s="164">
        <v>2.2015915800000004E-2</v>
      </c>
      <c r="R10" s="29">
        <v>2.0784647100000005E-2</v>
      </c>
    </row>
    <row r="11" spans="1:18" s="376" customFormat="1" ht="15.75" customHeight="1">
      <c r="A11" s="376">
        <v>0.9</v>
      </c>
      <c r="B11" s="29">
        <v>0</v>
      </c>
      <c r="C11" s="29">
        <v>0</v>
      </c>
      <c r="D11" s="29">
        <v>0</v>
      </c>
      <c r="E11" s="29">
        <v>0</v>
      </c>
      <c r="F11" s="164">
        <v>-9.9999999392252895E-10</v>
      </c>
      <c r="G11" s="164">
        <v>0</v>
      </c>
      <c r="H11" s="164">
        <v>0</v>
      </c>
      <c r="I11" s="164">
        <v>0</v>
      </c>
      <c r="J11" s="164">
        <v>0</v>
      </c>
      <c r="K11" s="164">
        <v>1.0776512E-2</v>
      </c>
      <c r="L11" s="164">
        <v>2.1025089999999996E-2</v>
      </c>
      <c r="M11" s="164">
        <v>3.1753101000000006E-2</v>
      </c>
      <c r="N11" s="164">
        <v>4.261822199999999E-2</v>
      </c>
      <c r="O11" s="164">
        <v>4.1833115999999997E-2</v>
      </c>
      <c r="P11" s="164">
        <v>4.1315604999999991E-2</v>
      </c>
      <c r="Q11" s="164">
        <v>3.9838608000000005E-2</v>
      </c>
      <c r="R11" s="29">
        <v>3.7553982E-2</v>
      </c>
    </row>
    <row r="12" spans="1:18" s="376" customFormat="1">
      <c r="A12" s="376" t="s">
        <v>20</v>
      </c>
      <c r="B12" s="29">
        <v>2.18808362E-2</v>
      </c>
      <c r="C12" s="29">
        <v>6.2273004E-2</v>
      </c>
      <c r="D12" s="29">
        <v>9.0021132099999998E-2</v>
      </c>
      <c r="E12" s="29">
        <v>0.11070846599999999</v>
      </c>
      <c r="F12" s="29">
        <v>0.15624487100000001</v>
      </c>
      <c r="G12" s="29">
        <v>0.16161045200000002</v>
      </c>
      <c r="H12" s="29">
        <v>0.14888420800000002</v>
      </c>
      <c r="I12" s="29">
        <v>0.13994029899999999</v>
      </c>
      <c r="J12" s="29">
        <v>0.12052697600000001</v>
      </c>
      <c r="K12" s="29">
        <v>0.10349802800000001</v>
      </c>
      <c r="L12" s="29">
        <v>0.10241932300000001</v>
      </c>
      <c r="M12" s="29">
        <v>8.8842830900000003E-2</v>
      </c>
      <c r="N12" s="29">
        <v>7.8385976800000007E-2</v>
      </c>
      <c r="O12" s="29">
        <v>7.4863617199999996E-2</v>
      </c>
      <c r="P12" s="29">
        <v>7.0574932600000001E-2</v>
      </c>
      <c r="Q12" s="29">
        <v>7.3932164100000003E-2</v>
      </c>
      <c r="R12" s="29">
        <v>7.3932978900000001E-2</v>
      </c>
    </row>
    <row r="13" spans="1:18" s="376" customFormat="1">
      <c r="B13" s="29">
        <v>3.9999999999999994E-2</v>
      </c>
      <c r="C13" s="29">
        <v>3.9999999999999994E-2</v>
      </c>
      <c r="D13" s="29">
        <v>3.9999999999999994E-2</v>
      </c>
      <c r="E13" s="29">
        <v>3.9999999999999994E-2</v>
      </c>
      <c r="F13" s="164">
        <v>3.9999999999999994E-2</v>
      </c>
      <c r="G13" s="164">
        <v>3.9999999999999994E-2</v>
      </c>
      <c r="H13" s="164">
        <v>3.9999999999999994E-2</v>
      </c>
      <c r="I13" s="164">
        <v>0.04</v>
      </c>
      <c r="J13" s="164">
        <v>0.04</v>
      </c>
      <c r="K13" s="164" t="e">
        <v>#N/A</v>
      </c>
      <c r="L13" s="164" t="e">
        <v>#N/A</v>
      </c>
      <c r="M13" s="164" t="e">
        <v>#N/A</v>
      </c>
      <c r="N13" s="164">
        <v>3.9999999999999994E-2</v>
      </c>
      <c r="O13" s="164">
        <v>3.9999999999999994E-2</v>
      </c>
      <c r="P13" s="164">
        <v>3.9999999999999994E-2</v>
      </c>
      <c r="Q13" s="164">
        <v>3.9999999999999994E-2</v>
      </c>
      <c r="R13" s="164">
        <v>3.9999999999999994E-2</v>
      </c>
    </row>
    <row r="14" spans="1:18" s="376" customFormat="1">
      <c r="A14" s="376" t="s">
        <v>3</v>
      </c>
      <c r="B14" s="29">
        <v>0.06</v>
      </c>
      <c r="C14" s="29">
        <v>0.06</v>
      </c>
      <c r="D14" s="29">
        <v>0.06</v>
      </c>
      <c r="E14" s="29">
        <v>0.06</v>
      </c>
      <c r="F14" s="164">
        <v>0.06</v>
      </c>
      <c r="G14" s="164">
        <v>0.06</v>
      </c>
      <c r="H14" s="164">
        <v>0.06</v>
      </c>
      <c r="I14" s="164">
        <v>0.06</v>
      </c>
      <c r="J14" s="164">
        <v>0.06</v>
      </c>
      <c r="K14" s="164" t="e">
        <v>#N/A</v>
      </c>
      <c r="L14" s="164" t="e">
        <v>#N/A</v>
      </c>
      <c r="M14" s="164" t="e">
        <v>#N/A</v>
      </c>
      <c r="N14" s="164">
        <v>0.06</v>
      </c>
      <c r="O14" s="164">
        <v>0.06</v>
      </c>
      <c r="P14" s="164">
        <v>0.06</v>
      </c>
      <c r="Q14" s="164">
        <v>0.06</v>
      </c>
      <c r="R14" s="164">
        <v>0.06</v>
      </c>
    </row>
    <row r="15" spans="1:18" s="376" customFormat="1">
      <c r="B15" s="29">
        <v>0.08</v>
      </c>
      <c r="C15" s="29">
        <v>0.08</v>
      </c>
      <c r="D15" s="29">
        <v>0.08</v>
      </c>
      <c r="E15" s="29">
        <v>0.08</v>
      </c>
      <c r="F15" s="164">
        <v>0.08</v>
      </c>
      <c r="G15" s="164">
        <v>0.08</v>
      </c>
      <c r="H15" s="164">
        <v>0.08</v>
      </c>
      <c r="I15" s="164">
        <v>0.08</v>
      </c>
      <c r="J15" s="359">
        <v>0.08</v>
      </c>
      <c r="K15" s="359" t="e">
        <v>#N/A</v>
      </c>
      <c r="L15" s="376" t="e">
        <v>#N/A</v>
      </c>
      <c r="M15" s="376" t="e">
        <v>#N/A</v>
      </c>
      <c r="N15" s="164">
        <v>0.08</v>
      </c>
      <c r="O15" s="164">
        <v>0.08</v>
      </c>
      <c r="P15" s="164">
        <v>0.08</v>
      </c>
      <c r="Q15" s="164">
        <v>0.08</v>
      </c>
      <c r="R15" s="164">
        <v>0.08</v>
      </c>
    </row>
    <row r="16" spans="1:18" s="376" customFormat="1">
      <c r="B16" s="29" t="e">
        <v>#N/A</v>
      </c>
      <c r="C16" s="29" t="e">
        <v>#N/A</v>
      </c>
      <c r="D16" s="29" t="e">
        <v>#N/A</v>
      </c>
      <c r="E16" s="29" t="e">
        <v>#N/A</v>
      </c>
      <c r="F16" s="29" t="e">
        <v>#N/A</v>
      </c>
      <c r="G16" s="29" t="e">
        <v>#N/A</v>
      </c>
      <c r="H16" s="29" t="e">
        <v>#N/A</v>
      </c>
      <c r="I16" s="29" t="e">
        <v>#N/A</v>
      </c>
      <c r="J16" s="359">
        <v>9.9000000000000005E-2</v>
      </c>
      <c r="K16" s="359">
        <v>9.9000000000000005E-2</v>
      </c>
      <c r="L16" s="359">
        <v>9.9000000000000005E-2</v>
      </c>
      <c r="M16" s="359">
        <v>9.9000000000000005E-2</v>
      </c>
      <c r="N16" s="164">
        <v>9.9000000000000005E-2</v>
      </c>
      <c r="O16" s="164" t="e">
        <v>#N/A</v>
      </c>
      <c r="P16" s="164" t="e">
        <v>#N/A</v>
      </c>
      <c r="Q16" s="164" t="e">
        <v>#N/A</v>
      </c>
      <c r="R16" s="164" t="e">
        <v>#N/A</v>
      </c>
    </row>
    <row r="17" spans="1:31" s="376" customFormat="1">
      <c r="A17" s="376" t="s">
        <v>21</v>
      </c>
      <c r="B17" s="29">
        <v>2.18808362E-2</v>
      </c>
      <c r="C17" s="29">
        <v>6.2273004E-2</v>
      </c>
      <c r="D17" s="29">
        <v>9.0021132099999998E-2</v>
      </c>
      <c r="E17" s="29">
        <v>0.11070846599999999</v>
      </c>
      <c r="F17" s="29">
        <v>0.15624487100000001</v>
      </c>
      <c r="G17" s="29">
        <v>0.16161045200000002</v>
      </c>
      <c r="H17" s="29">
        <v>0.14888420800000002</v>
      </c>
      <c r="I17" s="29">
        <v>0.13994029899999999</v>
      </c>
      <c r="J17" s="29">
        <v>0.12052697600000001</v>
      </c>
      <c r="K17" s="164">
        <v>9.7931102699999995E-2</v>
      </c>
      <c r="L17" s="164">
        <v>9.3979464700000015E-2</v>
      </c>
      <c r="M17" s="164">
        <v>8.0679405400000001E-2</v>
      </c>
      <c r="N17" s="164">
        <v>7.2335567099999998E-2</v>
      </c>
      <c r="O17" s="164">
        <v>7.1872440699999998E-2</v>
      </c>
      <c r="P17" s="164">
        <v>6.8923586500000009E-2</v>
      </c>
      <c r="Q17" s="164">
        <v>6.9899937000000009E-2</v>
      </c>
    </row>
    <row r="19" spans="1:31">
      <c r="B19" s="379"/>
      <c r="C19" s="379"/>
      <c r="D19" s="379"/>
      <c r="E19" s="379"/>
      <c r="F19" s="379"/>
      <c r="G19" s="379"/>
      <c r="H19" s="379"/>
      <c r="I19" s="379"/>
      <c r="J19" s="379"/>
      <c r="K19" s="379"/>
      <c r="R19" s="376"/>
    </row>
    <row r="20" spans="1:31">
      <c r="R20" s="376"/>
    </row>
    <row r="28" spans="1:31"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</row>
    <row r="30" spans="1:31">
      <c r="A30" s="38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76D89-70DB-40B4-A862-802F70E31020}">
  <sheetPr>
    <tabColor theme="3" tint="0.79998168889431442"/>
  </sheetPr>
  <dimension ref="A1:CCY81"/>
  <sheetViews>
    <sheetView workbookViewId="0"/>
  </sheetViews>
  <sheetFormatPr defaultColWidth="9.42578125" defaultRowHeight="12"/>
  <cols>
    <col min="1" max="1" width="43.42578125" style="182" customWidth="1"/>
    <col min="2" max="1416" width="8.5703125" style="182" customWidth="1"/>
    <col min="1417" max="1417" width="10.140625" style="182" bestFit="1" customWidth="1"/>
    <col min="1418" max="1915" width="8.5703125" style="182" customWidth="1"/>
    <col min="1916" max="1916" width="9.42578125" style="182"/>
    <col min="1917" max="1917" width="9.42578125" style="182" bestFit="1" customWidth="1"/>
    <col min="1918" max="1979" width="9.42578125" style="182"/>
    <col min="1980" max="1980" width="9.42578125" style="182" bestFit="1" customWidth="1"/>
    <col min="1981" max="2001" width="9.42578125" style="182"/>
    <col min="2002" max="2002" width="9.42578125" style="182" bestFit="1" customWidth="1"/>
    <col min="2003" max="16384" width="9.42578125" style="182"/>
  </cols>
  <sheetData>
    <row r="1" spans="1:2131" ht="12" customHeight="1">
      <c r="A1" s="181" t="s">
        <v>333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  <c r="RH1" s="181"/>
      <c r="RI1" s="181"/>
      <c r="RJ1" s="181"/>
      <c r="RK1" s="181"/>
      <c r="RL1" s="181"/>
      <c r="RM1" s="181"/>
      <c r="RN1" s="181"/>
      <c r="RO1" s="181"/>
      <c r="RP1" s="181"/>
      <c r="RQ1" s="181"/>
      <c r="RR1" s="181"/>
      <c r="RS1" s="181"/>
      <c r="RT1" s="181"/>
      <c r="RU1" s="181"/>
      <c r="RV1" s="181"/>
      <c r="RW1" s="181"/>
      <c r="RX1" s="181"/>
      <c r="RY1" s="181"/>
      <c r="RZ1" s="181"/>
      <c r="SA1" s="181"/>
      <c r="SB1" s="181"/>
      <c r="SC1" s="181"/>
      <c r="ALQ1" s="182">
        <v>2019</v>
      </c>
    </row>
    <row r="2" spans="1:2131" s="206" customFormat="1" ht="12" customHeight="1">
      <c r="A2" s="206" t="s">
        <v>134</v>
      </c>
      <c r="B2" s="183">
        <v>42009</v>
      </c>
      <c r="C2" s="183">
        <v>42010</v>
      </c>
      <c r="D2" s="183">
        <v>42011</v>
      </c>
      <c r="E2" s="183">
        <v>42012</v>
      </c>
      <c r="F2" s="183">
        <v>42013</v>
      </c>
      <c r="G2" s="183">
        <v>42014</v>
      </c>
      <c r="H2" s="183">
        <v>42016</v>
      </c>
      <c r="I2" s="183">
        <v>42017</v>
      </c>
      <c r="J2" s="183">
        <v>42018</v>
      </c>
      <c r="K2" s="183">
        <v>42019</v>
      </c>
      <c r="L2" s="183">
        <v>42020</v>
      </c>
      <c r="M2" s="183">
        <v>42023</v>
      </c>
      <c r="N2" s="183">
        <v>42024</v>
      </c>
      <c r="O2" s="183">
        <v>42025</v>
      </c>
      <c r="P2" s="183">
        <v>42026</v>
      </c>
      <c r="Q2" s="183">
        <v>42027</v>
      </c>
      <c r="R2" s="183">
        <v>42030</v>
      </c>
      <c r="S2" s="183">
        <v>42031</v>
      </c>
      <c r="T2" s="183">
        <v>42032</v>
      </c>
      <c r="U2" s="183">
        <v>42033</v>
      </c>
      <c r="V2" s="183">
        <v>42034</v>
      </c>
      <c r="W2" s="183">
        <v>42037</v>
      </c>
      <c r="X2" s="183">
        <v>42038</v>
      </c>
      <c r="Y2" s="183">
        <v>42039</v>
      </c>
      <c r="Z2" s="183">
        <v>42040</v>
      </c>
      <c r="AA2" s="183">
        <v>42041</v>
      </c>
      <c r="AB2" s="183">
        <v>42044</v>
      </c>
      <c r="AC2" s="183">
        <v>42045</v>
      </c>
      <c r="AD2" s="183">
        <v>42046</v>
      </c>
      <c r="AE2" s="183">
        <v>42047</v>
      </c>
      <c r="AF2" s="183">
        <v>42048</v>
      </c>
      <c r="AG2" s="183">
        <v>42051</v>
      </c>
      <c r="AH2" s="183">
        <v>42052</v>
      </c>
      <c r="AI2" s="183">
        <v>42053</v>
      </c>
      <c r="AJ2" s="183">
        <v>42058</v>
      </c>
      <c r="AK2" s="183">
        <v>42059</v>
      </c>
      <c r="AL2" s="183">
        <v>42060</v>
      </c>
      <c r="AM2" s="183">
        <v>42061</v>
      </c>
      <c r="AN2" s="183">
        <v>42062</v>
      </c>
      <c r="AO2" s="183">
        <v>42065</v>
      </c>
      <c r="AP2" s="183">
        <v>42066</v>
      </c>
      <c r="AQ2" s="183">
        <v>42067</v>
      </c>
      <c r="AR2" s="183">
        <v>42068</v>
      </c>
      <c r="AS2" s="183">
        <v>42069</v>
      </c>
      <c r="AT2" s="183">
        <v>42072</v>
      </c>
      <c r="AU2" s="183">
        <v>42073</v>
      </c>
      <c r="AV2" s="183">
        <v>42074</v>
      </c>
      <c r="AW2" s="183">
        <v>42075</v>
      </c>
      <c r="AX2" s="183">
        <v>42076</v>
      </c>
      <c r="AY2" s="183">
        <v>42079</v>
      </c>
      <c r="AZ2" s="183">
        <v>42080</v>
      </c>
      <c r="BA2" s="183">
        <v>42081</v>
      </c>
      <c r="BB2" s="183">
        <v>42082</v>
      </c>
      <c r="BC2" s="183">
        <v>42083</v>
      </c>
      <c r="BD2" s="183">
        <v>42086</v>
      </c>
      <c r="BE2" s="183">
        <v>42087</v>
      </c>
      <c r="BF2" s="183">
        <v>42088</v>
      </c>
      <c r="BG2" s="183">
        <v>42089</v>
      </c>
      <c r="BH2" s="183">
        <v>42090</v>
      </c>
      <c r="BI2" s="183">
        <v>42093</v>
      </c>
      <c r="BJ2" s="183">
        <v>42094</v>
      </c>
      <c r="BK2" s="183">
        <v>42095</v>
      </c>
      <c r="BL2" s="183">
        <v>42096</v>
      </c>
      <c r="BM2" s="183">
        <v>42097</v>
      </c>
      <c r="BN2" s="183">
        <v>42100</v>
      </c>
      <c r="BO2" s="183">
        <v>42101</v>
      </c>
      <c r="BP2" s="183">
        <v>42102</v>
      </c>
      <c r="BQ2" s="183">
        <v>42103</v>
      </c>
      <c r="BR2" s="183">
        <v>42104</v>
      </c>
      <c r="BS2" s="183">
        <v>42107</v>
      </c>
      <c r="BT2" s="183">
        <v>42108</v>
      </c>
      <c r="BU2" s="183">
        <v>42109</v>
      </c>
      <c r="BV2" s="183">
        <v>42110</v>
      </c>
      <c r="BW2" s="183">
        <v>42111</v>
      </c>
      <c r="BX2" s="183">
        <v>42114</v>
      </c>
      <c r="BY2" s="183">
        <v>42115</v>
      </c>
      <c r="BZ2" s="183">
        <v>42116</v>
      </c>
      <c r="CA2" s="183">
        <v>42117</v>
      </c>
      <c r="CB2" s="183">
        <v>42118</v>
      </c>
      <c r="CC2" s="183">
        <v>42121</v>
      </c>
      <c r="CD2" s="183">
        <v>42122</v>
      </c>
      <c r="CE2" s="183">
        <v>42123</v>
      </c>
      <c r="CF2" s="183">
        <v>42124</v>
      </c>
      <c r="CG2" s="183">
        <v>42125</v>
      </c>
      <c r="CH2" s="183">
        <v>42128</v>
      </c>
      <c r="CI2" s="183">
        <v>42129</v>
      </c>
      <c r="CJ2" s="183">
        <v>42130</v>
      </c>
      <c r="CK2" s="183">
        <v>42131</v>
      </c>
      <c r="CL2" s="183">
        <v>42132</v>
      </c>
      <c r="CM2" s="183">
        <v>42135</v>
      </c>
      <c r="CN2" s="183">
        <v>42136</v>
      </c>
      <c r="CO2" s="183">
        <v>42137</v>
      </c>
      <c r="CP2" s="183">
        <v>42138</v>
      </c>
      <c r="CQ2" s="183">
        <v>42139</v>
      </c>
      <c r="CR2" s="183">
        <v>42142</v>
      </c>
      <c r="CS2" s="183">
        <v>42143</v>
      </c>
      <c r="CT2" s="183">
        <v>42144</v>
      </c>
      <c r="CU2" s="183">
        <v>42145</v>
      </c>
      <c r="CV2" s="183">
        <v>42146</v>
      </c>
      <c r="CW2" s="183">
        <v>42149</v>
      </c>
      <c r="CX2" s="183">
        <v>42150</v>
      </c>
      <c r="CY2" s="183">
        <v>42151</v>
      </c>
      <c r="CZ2" s="183">
        <v>42152</v>
      </c>
      <c r="DA2" s="183">
        <v>42153</v>
      </c>
      <c r="DB2" s="183">
        <v>42157</v>
      </c>
      <c r="DC2" s="183">
        <v>42158</v>
      </c>
      <c r="DD2" s="183">
        <v>42159</v>
      </c>
      <c r="DE2" s="183">
        <v>42160</v>
      </c>
      <c r="DF2" s="183">
        <v>42163</v>
      </c>
      <c r="DG2" s="183">
        <v>42164</v>
      </c>
      <c r="DH2" s="183">
        <v>42165</v>
      </c>
      <c r="DI2" s="183">
        <v>42166</v>
      </c>
      <c r="DJ2" s="183">
        <v>42167</v>
      </c>
      <c r="DK2" s="183">
        <v>42170</v>
      </c>
      <c r="DL2" s="183">
        <v>42171</v>
      </c>
      <c r="DM2" s="183">
        <v>42172</v>
      </c>
      <c r="DN2" s="183">
        <v>42173</v>
      </c>
      <c r="DO2" s="183">
        <v>42174</v>
      </c>
      <c r="DP2" s="183">
        <v>42177</v>
      </c>
      <c r="DQ2" s="183">
        <v>42178</v>
      </c>
      <c r="DR2" s="183">
        <v>42179</v>
      </c>
      <c r="DS2" s="183">
        <v>42180</v>
      </c>
      <c r="DT2" s="183">
        <v>42181</v>
      </c>
      <c r="DU2" s="183">
        <v>42184</v>
      </c>
      <c r="DV2" s="183">
        <v>42185</v>
      </c>
      <c r="DW2" s="183">
        <v>42186</v>
      </c>
      <c r="DX2" s="183">
        <v>42187</v>
      </c>
      <c r="DY2" s="183">
        <v>42188</v>
      </c>
      <c r="DZ2" s="183">
        <v>42191</v>
      </c>
      <c r="EA2" s="183">
        <v>42192</v>
      </c>
      <c r="EB2" s="183">
        <v>42193</v>
      </c>
      <c r="EC2" s="183">
        <v>42194</v>
      </c>
      <c r="ED2" s="183">
        <v>42195</v>
      </c>
      <c r="EE2" s="183">
        <v>42201</v>
      </c>
      <c r="EF2" s="183">
        <v>42202</v>
      </c>
      <c r="EG2" s="183">
        <v>42205</v>
      </c>
      <c r="EH2" s="183">
        <v>42206</v>
      </c>
      <c r="EI2" s="183">
        <v>42207</v>
      </c>
      <c r="EJ2" s="183">
        <v>42208</v>
      </c>
      <c r="EK2" s="183">
        <v>42209</v>
      </c>
      <c r="EL2" s="183">
        <v>42212</v>
      </c>
      <c r="EM2" s="183">
        <v>42213</v>
      </c>
      <c r="EN2" s="183">
        <v>42214</v>
      </c>
      <c r="EO2" s="183">
        <v>42215</v>
      </c>
      <c r="EP2" s="183">
        <v>42216</v>
      </c>
      <c r="EQ2" s="183">
        <v>42219</v>
      </c>
      <c r="ER2" s="183">
        <v>42220</v>
      </c>
      <c r="ES2" s="183">
        <v>42221</v>
      </c>
      <c r="ET2" s="183">
        <v>42222</v>
      </c>
      <c r="EU2" s="183">
        <v>42223</v>
      </c>
      <c r="EV2" s="183">
        <v>42226</v>
      </c>
      <c r="EW2" s="183">
        <v>42227</v>
      </c>
      <c r="EX2" s="183">
        <v>42228</v>
      </c>
      <c r="EY2" s="183">
        <v>42229</v>
      </c>
      <c r="EZ2" s="183">
        <v>42230</v>
      </c>
      <c r="FA2" s="183">
        <v>42233</v>
      </c>
      <c r="FB2" s="183">
        <v>42234</v>
      </c>
      <c r="FC2" s="183">
        <v>42235</v>
      </c>
      <c r="FD2" s="183">
        <v>42236</v>
      </c>
      <c r="FE2" s="183">
        <v>42237</v>
      </c>
      <c r="FF2" s="183">
        <v>42240</v>
      </c>
      <c r="FG2" s="183">
        <v>42241</v>
      </c>
      <c r="FH2" s="183">
        <v>42242</v>
      </c>
      <c r="FI2" s="183">
        <v>42243</v>
      </c>
      <c r="FJ2" s="183">
        <v>42244</v>
      </c>
      <c r="FK2" s="183">
        <v>42247</v>
      </c>
      <c r="FL2" s="183">
        <v>42248</v>
      </c>
      <c r="FM2" s="183">
        <v>42249</v>
      </c>
      <c r="FN2" s="183">
        <v>42250</v>
      </c>
      <c r="FO2" s="183">
        <v>42251</v>
      </c>
      <c r="FP2" s="183">
        <v>42254</v>
      </c>
      <c r="FQ2" s="183">
        <v>42255</v>
      </c>
      <c r="FR2" s="183">
        <v>42256</v>
      </c>
      <c r="FS2" s="183">
        <v>42257</v>
      </c>
      <c r="FT2" s="183">
        <v>42258</v>
      </c>
      <c r="FU2" s="183">
        <v>42261</v>
      </c>
      <c r="FV2" s="183">
        <v>42262</v>
      </c>
      <c r="FW2" s="183">
        <v>42263</v>
      </c>
      <c r="FX2" s="183">
        <v>42264</v>
      </c>
      <c r="FY2" s="183">
        <v>42265</v>
      </c>
      <c r="FZ2" s="183">
        <v>42268</v>
      </c>
      <c r="GA2" s="183">
        <v>42269</v>
      </c>
      <c r="GB2" s="183">
        <v>42270</v>
      </c>
      <c r="GC2" s="183">
        <v>42271</v>
      </c>
      <c r="GD2" s="183">
        <v>42272</v>
      </c>
      <c r="GE2" s="183">
        <v>42275</v>
      </c>
      <c r="GF2" s="183">
        <v>42276</v>
      </c>
      <c r="GG2" s="183">
        <v>42277</v>
      </c>
      <c r="GH2" s="183">
        <v>42278</v>
      </c>
      <c r="GI2" s="183">
        <v>42279</v>
      </c>
      <c r="GJ2" s="183">
        <v>42282</v>
      </c>
      <c r="GK2" s="183">
        <v>42283</v>
      </c>
      <c r="GL2" s="183">
        <v>42284</v>
      </c>
      <c r="GM2" s="183">
        <v>42285</v>
      </c>
      <c r="GN2" s="183">
        <v>42286</v>
      </c>
      <c r="GO2" s="183">
        <v>42289</v>
      </c>
      <c r="GP2" s="183">
        <v>42290</v>
      </c>
      <c r="GQ2" s="183">
        <v>42291</v>
      </c>
      <c r="GR2" s="183">
        <v>42292</v>
      </c>
      <c r="GS2" s="183">
        <v>42293</v>
      </c>
      <c r="GT2" s="183">
        <v>42296</v>
      </c>
      <c r="GU2" s="183">
        <v>42297</v>
      </c>
      <c r="GV2" s="183">
        <v>42298</v>
      </c>
      <c r="GW2" s="183">
        <v>42299</v>
      </c>
      <c r="GX2" s="183">
        <v>42300</v>
      </c>
      <c r="GY2" s="183">
        <v>42303</v>
      </c>
      <c r="GZ2" s="183">
        <v>42304</v>
      </c>
      <c r="HA2" s="183">
        <v>42305</v>
      </c>
      <c r="HB2" s="183">
        <v>42306</v>
      </c>
      <c r="HC2" s="183">
        <v>42307</v>
      </c>
      <c r="HD2" s="183">
        <v>42310</v>
      </c>
      <c r="HE2" s="183">
        <v>42311</v>
      </c>
      <c r="HF2" s="183">
        <v>42312</v>
      </c>
      <c r="HG2" s="183">
        <v>42313</v>
      </c>
      <c r="HH2" s="183">
        <v>42314</v>
      </c>
      <c r="HI2" s="183">
        <v>42317</v>
      </c>
      <c r="HJ2" s="183">
        <v>42318</v>
      </c>
      <c r="HK2" s="183">
        <v>42319</v>
      </c>
      <c r="HL2" s="183">
        <v>42321</v>
      </c>
      <c r="HM2" s="183">
        <v>42324</v>
      </c>
      <c r="HN2" s="183">
        <v>42325</v>
      </c>
      <c r="HO2" s="183">
        <v>42326</v>
      </c>
      <c r="HP2" s="183">
        <v>42327</v>
      </c>
      <c r="HQ2" s="183">
        <v>42328</v>
      </c>
      <c r="HR2" s="183">
        <v>42331</v>
      </c>
      <c r="HS2" s="183">
        <v>42332</v>
      </c>
      <c r="HT2" s="183">
        <v>42333</v>
      </c>
      <c r="HU2" s="183">
        <v>42334</v>
      </c>
      <c r="HV2" s="183">
        <v>42335</v>
      </c>
      <c r="HW2" s="183">
        <v>42338</v>
      </c>
      <c r="HX2" s="183">
        <v>42339</v>
      </c>
      <c r="HY2" s="183">
        <v>42340</v>
      </c>
      <c r="HZ2" s="183">
        <v>42341</v>
      </c>
      <c r="IA2" s="183">
        <v>42342</v>
      </c>
      <c r="IB2" s="183">
        <v>42345</v>
      </c>
      <c r="IC2" s="183">
        <v>42346</v>
      </c>
      <c r="ID2" s="183">
        <v>42347</v>
      </c>
      <c r="IE2" s="183">
        <v>42348</v>
      </c>
      <c r="IF2" s="183">
        <v>42349</v>
      </c>
      <c r="IG2" s="183">
        <v>42352</v>
      </c>
      <c r="IH2" s="183">
        <v>42353</v>
      </c>
      <c r="II2" s="183">
        <v>42354</v>
      </c>
      <c r="IJ2" s="183">
        <v>42355</v>
      </c>
      <c r="IK2" s="183">
        <v>42356</v>
      </c>
      <c r="IL2" s="183">
        <v>42359</v>
      </c>
      <c r="IM2" s="183">
        <v>42360</v>
      </c>
      <c r="IN2" s="183">
        <v>42361</v>
      </c>
      <c r="IO2" s="183">
        <v>42362</v>
      </c>
      <c r="IP2" s="183">
        <v>42363</v>
      </c>
      <c r="IQ2" s="183">
        <v>42366</v>
      </c>
      <c r="IR2" s="183">
        <v>42368</v>
      </c>
      <c r="IS2" s="183">
        <v>42369</v>
      </c>
      <c r="IT2" s="183">
        <v>42373</v>
      </c>
      <c r="IU2" s="183">
        <v>42374</v>
      </c>
      <c r="IV2" s="183">
        <v>42375</v>
      </c>
      <c r="IW2" s="183">
        <v>42376</v>
      </c>
      <c r="IX2" s="183">
        <v>42377</v>
      </c>
      <c r="IY2" s="183">
        <v>42380</v>
      </c>
      <c r="IZ2" s="183">
        <v>42381</v>
      </c>
      <c r="JA2" s="183">
        <v>42382</v>
      </c>
      <c r="JB2" s="183">
        <v>42383</v>
      </c>
      <c r="JC2" s="183">
        <v>42384</v>
      </c>
      <c r="JD2" s="183">
        <v>42387</v>
      </c>
      <c r="JE2" s="183">
        <v>42388</v>
      </c>
      <c r="JF2" s="183">
        <v>42389</v>
      </c>
      <c r="JG2" s="183">
        <v>42390</v>
      </c>
      <c r="JH2" s="183">
        <v>42391</v>
      </c>
      <c r="JI2" s="183">
        <v>42394</v>
      </c>
      <c r="JJ2" s="183">
        <v>42395</v>
      </c>
      <c r="JK2" s="183">
        <v>42396</v>
      </c>
      <c r="JL2" s="183">
        <v>42397</v>
      </c>
      <c r="JM2" s="183">
        <v>42398</v>
      </c>
      <c r="JN2" s="183">
        <v>42401</v>
      </c>
      <c r="JO2" s="183">
        <v>42402</v>
      </c>
      <c r="JP2" s="183">
        <v>42403</v>
      </c>
      <c r="JQ2" s="183">
        <v>42404</v>
      </c>
      <c r="JR2" s="183">
        <v>42405</v>
      </c>
      <c r="JS2" s="183">
        <v>42408</v>
      </c>
      <c r="JT2" s="183">
        <v>42412</v>
      </c>
      <c r="JU2" s="183">
        <v>42415</v>
      </c>
      <c r="JV2" s="183">
        <v>42416</v>
      </c>
      <c r="JW2" s="183">
        <v>42417</v>
      </c>
      <c r="JX2" s="183">
        <v>42418</v>
      </c>
      <c r="JY2" s="183">
        <v>42419</v>
      </c>
      <c r="JZ2" s="183">
        <v>42422</v>
      </c>
      <c r="KA2" s="183">
        <v>42423</v>
      </c>
      <c r="KB2" s="183">
        <v>42424</v>
      </c>
      <c r="KC2" s="183">
        <v>42425</v>
      </c>
      <c r="KD2" s="183">
        <v>42426</v>
      </c>
      <c r="KE2" s="183">
        <v>42429</v>
      </c>
      <c r="KF2" s="183">
        <v>42430</v>
      </c>
      <c r="KG2" s="183">
        <v>42431</v>
      </c>
      <c r="KH2" s="183">
        <v>42432</v>
      </c>
      <c r="KI2" s="183">
        <v>42433</v>
      </c>
      <c r="KJ2" s="183">
        <v>42436</v>
      </c>
      <c r="KK2" s="183">
        <v>42438</v>
      </c>
      <c r="KL2" s="183">
        <v>42439</v>
      </c>
      <c r="KM2" s="183">
        <v>42440</v>
      </c>
      <c r="KN2" s="183">
        <v>42443</v>
      </c>
      <c r="KO2" s="183">
        <v>42444</v>
      </c>
      <c r="KP2" s="183">
        <v>42445</v>
      </c>
      <c r="KQ2" s="183">
        <v>42446</v>
      </c>
      <c r="KR2" s="183">
        <v>42447</v>
      </c>
      <c r="KS2" s="183">
        <v>42450</v>
      </c>
      <c r="KT2" s="183">
        <v>42451</v>
      </c>
      <c r="KU2" s="183">
        <v>42452</v>
      </c>
      <c r="KV2" s="183">
        <v>42453</v>
      </c>
      <c r="KW2" s="183">
        <v>42454</v>
      </c>
      <c r="KX2" s="183">
        <v>42457</v>
      </c>
      <c r="KY2" s="183">
        <v>42458</v>
      </c>
      <c r="KZ2" s="183">
        <v>42459</v>
      </c>
      <c r="LA2" s="183">
        <v>42460</v>
      </c>
      <c r="LB2" s="183">
        <v>42461</v>
      </c>
      <c r="LC2" s="183">
        <v>42464</v>
      </c>
      <c r="LD2" s="183">
        <v>42465</v>
      </c>
      <c r="LE2" s="183">
        <v>42466</v>
      </c>
      <c r="LF2" s="183">
        <v>42467</v>
      </c>
      <c r="LG2" s="183">
        <v>42468</v>
      </c>
      <c r="LH2" s="183">
        <v>42471</v>
      </c>
      <c r="LI2" s="183">
        <v>42472</v>
      </c>
      <c r="LJ2" s="183">
        <v>42473</v>
      </c>
      <c r="LK2" s="183">
        <v>42474</v>
      </c>
      <c r="LL2" s="183">
        <v>42475</v>
      </c>
      <c r="LM2" s="183">
        <v>42478</v>
      </c>
      <c r="LN2" s="183">
        <v>42479</v>
      </c>
      <c r="LO2" s="183">
        <v>42480</v>
      </c>
      <c r="LP2" s="183">
        <v>42481</v>
      </c>
      <c r="LQ2" s="183">
        <v>42481</v>
      </c>
      <c r="LR2" s="183">
        <v>42485</v>
      </c>
      <c r="LS2" s="183">
        <v>42486</v>
      </c>
      <c r="LT2" s="183">
        <v>42487</v>
      </c>
      <c r="LU2" s="183">
        <v>42488</v>
      </c>
      <c r="LV2" s="183">
        <v>42489</v>
      </c>
      <c r="LW2" s="183">
        <v>42492</v>
      </c>
      <c r="LX2" s="183">
        <v>42493</v>
      </c>
      <c r="LY2" s="183">
        <v>42494</v>
      </c>
      <c r="LZ2" s="183">
        <v>42495</v>
      </c>
      <c r="MA2" s="183">
        <v>42496</v>
      </c>
      <c r="MB2" s="183">
        <v>42499</v>
      </c>
      <c r="MC2" s="183">
        <v>42500</v>
      </c>
      <c r="MD2" s="183">
        <v>42501</v>
      </c>
      <c r="ME2" s="183">
        <v>42502</v>
      </c>
      <c r="MF2" s="183">
        <v>42503</v>
      </c>
      <c r="MG2" s="183">
        <v>42506</v>
      </c>
      <c r="MH2" s="183">
        <v>42507</v>
      </c>
      <c r="MI2" s="183">
        <v>42508</v>
      </c>
      <c r="MJ2" s="183">
        <v>42509</v>
      </c>
      <c r="MK2" s="183">
        <v>42510</v>
      </c>
      <c r="ML2" s="183">
        <v>42513</v>
      </c>
      <c r="MM2" s="183">
        <v>42514</v>
      </c>
      <c r="MN2" s="183">
        <v>42515</v>
      </c>
      <c r="MO2" s="183">
        <v>42516</v>
      </c>
      <c r="MP2" s="183">
        <v>42517</v>
      </c>
      <c r="MQ2" s="183">
        <v>42520</v>
      </c>
      <c r="MR2" s="183">
        <v>42521</v>
      </c>
      <c r="MS2" s="183">
        <v>42523</v>
      </c>
      <c r="MT2" s="183">
        <v>42524</v>
      </c>
      <c r="MU2" s="183">
        <v>42527</v>
      </c>
      <c r="MV2" s="183">
        <v>42528</v>
      </c>
      <c r="MW2" s="183">
        <v>42529</v>
      </c>
      <c r="MX2" s="183">
        <v>42530</v>
      </c>
      <c r="MY2" s="183">
        <v>42531</v>
      </c>
      <c r="MZ2" s="183">
        <v>42534</v>
      </c>
      <c r="NA2" s="183">
        <v>42535</v>
      </c>
      <c r="NB2" s="183">
        <v>42536</v>
      </c>
      <c r="NC2" s="183">
        <v>42537</v>
      </c>
      <c r="ND2" s="183">
        <v>42538</v>
      </c>
      <c r="NE2" s="183">
        <v>42541</v>
      </c>
      <c r="NF2" s="183">
        <v>42542</v>
      </c>
      <c r="NG2" s="183">
        <v>42543</v>
      </c>
      <c r="NH2" s="183">
        <v>42544</v>
      </c>
      <c r="NI2" s="183">
        <v>42545</v>
      </c>
      <c r="NJ2" s="183">
        <v>42548</v>
      </c>
      <c r="NK2" s="183">
        <v>42549</v>
      </c>
      <c r="NL2" s="183">
        <v>42551</v>
      </c>
      <c r="NM2" s="183">
        <v>42552</v>
      </c>
      <c r="NN2" s="183">
        <v>42555</v>
      </c>
      <c r="NO2" s="183">
        <v>42556</v>
      </c>
      <c r="NP2" s="183">
        <v>42557</v>
      </c>
      <c r="NQ2" s="183">
        <v>42558</v>
      </c>
      <c r="NR2" s="183">
        <v>42559</v>
      </c>
      <c r="NS2" s="183">
        <v>42569</v>
      </c>
      <c r="NT2" s="183">
        <v>42570</v>
      </c>
      <c r="NU2" s="183">
        <v>42571</v>
      </c>
      <c r="NV2" s="183">
        <v>42572</v>
      </c>
      <c r="NW2" s="183">
        <v>42573</v>
      </c>
      <c r="NX2" s="183">
        <v>42576</v>
      </c>
      <c r="NY2" s="183">
        <v>42577</v>
      </c>
      <c r="NZ2" s="183">
        <v>42578</v>
      </c>
      <c r="OA2" s="183">
        <v>42579</v>
      </c>
      <c r="OB2" s="183">
        <v>42580</v>
      </c>
      <c r="OC2" s="183">
        <v>42583</v>
      </c>
      <c r="OD2" s="183">
        <v>42584</v>
      </c>
      <c r="OE2" s="183">
        <v>42585</v>
      </c>
      <c r="OF2" s="183">
        <v>42586</v>
      </c>
      <c r="OG2" s="183">
        <v>42587</v>
      </c>
      <c r="OH2" s="183">
        <v>42590</v>
      </c>
      <c r="OI2" s="183">
        <v>42591</v>
      </c>
      <c r="OJ2" s="183">
        <v>42592</v>
      </c>
      <c r="OK2" s="183">
        <v>42593</v>
      </c>
      <c r="OL2" s="183">
        <v>42594</v>
      </c>
      <c r="OM2" s="183">
        <v>42597</v>
      </c>
      <c r="ON2" s="183">
        <v>42598</v>
      </c>
      <c r="OO2" s="183">
        <v>42599</v>
      </c>
      <c r="OP2" s="183">
        <v>42600</v>
      </c>
      <c r="OQ2" s="183">
        <v>42601</v>
      </c>
      <c r="OR2" s="183">
        <v>42604</v>
      </c>
      <c r="OS2" s="183">
        <v>42605</v>
      </c>
      <c r="OT2" s="183">
        <v>42606</v>
      </c>
      <c r="OU2" s="183">
        <v>42607</v>
      </c>
      <c r="OV2" s="183">
        <v>42608</v>
      </c>
      <c r="OW2" s="183">
        <v>42611</v>
      </c>
      <c r="OX2" s="183">
        <v>42612</v>
      </c>
      <c r="OY2" s="183">
        <v>42613</v>
      </c>
      <c r="OZ2" s="183">
        <v>42614</v>
      </c>
      <c r="PA2" s="183">
        <v>42615</v>
      </c>
      <c r="PB2" s="183">
        <v>42618</v>
      </c>
      <c r="PC2" s="183">
        <v>42619</v>
      </c>
      <c r="PD2" s="183">
        <v>42620</v>
      </c>
      <c r="PE2" s="183">
        <v>42621</v>
      </c>
      <c r="PF2" s="183">
        <v>42622</v>
      </c>
      <c r="PG2" s="183">
        <v>42625</v>
      </c>
      <c r="PH2" s="183">
        <v>42626</v>
      </c>
      <c r="PI2" s="183">
        <v>42627</v>
      </c>
      <c r="PJ2" s="183">
        <v>42628</v>
      </c>
      <c r="PK2" s="183">
        <v>42629</v>
      </c>
      <c r="PL2" s="183">
        <v>42632</v>
      </c>
      <c r="PM2" s="183">
        <v>42633</v>
      </c>
      <c r="PN2" s="183">
        <v>42634</v>
      </c>
      <c r="PO2" s="183">
        <v>42635</v>
      </c>
      <c r="PP2" s="183">
        <v>42636</v>
      </c>
      <c r="PQ2" s="183">
        <v>42639</v>
      </c>
      <c r="PR2" s="183">
        <v>42640</v>
      </c>
      <c r="PS2" s="183">
        <v>42641</v>
      </c>
      <c r="PT2" s="183">
        <v>42642</v>
      </c>
      <c r="PU2" s="183">
        <v>42643</v>
      </c>
      <c r="PV2" s="183">
        <v>42646</v>
      </c>
      <c r="PW2" s="183">
        <v>42647</v>
      </c>
      <c r="PX2" s="183">
        <v>42648</v>
      </c>
      <c r="PY2" s="183">
        <v>42649</v>
      </c>
      <c r="PZ2" s="183">
        <v>42650</v>
      </c>
      <c r="QA2" s="183">
        <v>42653</v>
      </c>
      <c r="QB2" s="183">
        <v>42654</v>
      </c>
      <c r="QC2" s="183">
        <v>42655</v>
      </c>
      <c r="QD2" s="183">
        <v>42656</v>
      </c>
      <c r="QE2" s="183">
        <v>42657</v>
      </c>
      <c r="QF2" s="183">
        <v>42660</v>
      </c>
      <c r="QG2" s="183">
        <v>42661</v>
      </c>
      <c r="QH2" s="183">
        <v>42663</v>
      </c>
      <c r="QI2" s="183">
        <v>42664</v>
      </c>
      <c r="QJ2" s="183">
        <v>42667</v>
      </c>
      <c r="QK2" s="183">
        <v>42668</v>
      </c>
      <c r="QL2" s="183">
        <v>42669</v>
      </c>
      <c r="QM2" s="183">
        <v>42670</v>
      </c>
      <c r="QN2" s="183">
        <v>42671</v>
      </c>
      <c r="QO2" s="183">
        <v>42675</v>
      </c>
      <c r="QP2" s="183">
        <v>42676</v>
      </c>
      <c r="QQ2" s="183">
        <v>42677</v>
      </c>
      <c r="QR2" s="183">
        <v>42678</v>
      </c>
      <c r="QS2" s="183">
        <v>42681</v>
      </c>
      <c r="QT2" s="183">
        <v>42682</v>
      </c>
      <c r="QU2" s="183">
        <v>42683</v>
      </c>
      <c r="QV2" s="183">
        <v>42684</v>
      </c>
      <c r="QW2" s="183">
        <v>42685</v>
      </c>
      <c r="QX2" s="183">
        <v>42688</v>
      </c>
      <c r="QY2" s="183">
        <v>42689</v>
      </c>
      <c r="QZ2" s="183">
        <v>42690</v>
      </c>
      <c r="RA2" s="183">
        <v>42691</v>
      </c>
      <c r="RB2" s="183">
        <v>42692</v>
      </c>
      <c r="RC2" s="183">
        <v>42695</v>
      </c>
      <c r="RD2" s="183">
        <v>42696</v>
      </c>
      <c r="RE2" s="183">
        <v>42697</v>
      </c>
      <c r="RF2" s="183">
        <v>42698</v>
      </c>
      <c r="RG2" s="183">
        <v>42702</v>
      </c>
      <c r="RH2" s="183">
        <v>42703</v>
      </c>
      <c r="RI2" s="183">
        <v>42704</v>
      </c>
      <c r="RJ2" s="183">
        <v>42705</v>
      </c>
      <c r="RK2" s="183">
        <v>42706</v>
      </c>
      <c r="RL2" s="183">
        <v>42709</v>
      </c>
      <c r="RM2" s="183">
        <v>42710</v>
      </c>
      <c r="RN2" s="183">
        <v>42711</v>
      </c>
      <c r="RO2" s="183">
        <v>42712</v>
      </c>
      <c r="RP2" s="183">
        <v>42713</v>
      </c>
      <c r="RQ2" s="183">
        <v>42716</v>
      </c>
      <c r="RR2" s="183">
        <v>42717</v>
      </c>
      <c r="RS2" s="183">
        <v>42718</v>
      </c>
      <c r="RT2" s="183">
        <v>42719</v>
      </c>
      <c r="RU2" s="183">
        <v>42720</v>
      </c>
      <c r="RV2" s="183">
        <v>42723</v>
      </c>
      <c r="RW2" s="183">
        <v>42724</v>
      </c>
      <c r="RX2" s="183">
        <v>42725</v>
      </c>
      <c r="RY2" s="183">
        <v>42726</v>
      </c>
      <c r="RZ2" s="183">
        <v>42727</v>
      </c>
      <c r="SA2" s="183">
        <v>42730</v>
      </c>
      <c r="SB2" s="183">
        <v>42731</v>
      </c>
      <c r="SC2" s="183">
        <v>42732</v>
      </c>
      <c r="SD2" s="249">
        <v>42737</v>
      </c>
      <c r="SE2" s="249">
        <v>42738</v>
      </c>
      <c r="SF2" s="249">
        <v>42739</v>
      </c>
      <c r="SG2" s="249">
        <v>42740</v>
      </c>
      <c r="SH2" s="249">
        <v>42741</v>
      </c>
      <c r="SI2" s="249">
        <v>42742</v>
      </c>
      <c r="SJ2" s="249">
        <v>42744</v>
      </c>
      <c r="SK2" s="249">
        <v>42745</v>
      </c>
      <c r="SL2" s="249">
        <v>42746</v>
      </c>
      <c r="SM2" s="249">
        <v>42747</v>
      </c>
      <c r="SN2" s="249">
        <v>42748</v>
      </c>
      <c r="SO2" s="249">
        <v>42751</v>
      </c>
      <c r="SP2" s="249">
        <v>42752</v>
      </c>
      <c r="SQ2" s="249">
        <v>42753</v>
      </c>
      <c r="SR2" s="249">
        <v>42754</v>
      </c>
      <c r="SS2" s="249">
        <v>42755</v>
      </c>
      <c r="ST2" s="249">
        <v>42758</v>
      </c>
      <c r="SU2" s="249">
        <v>42759</v>
      </c>
      <c r="SV2" s="249">
        <v>42760</v>
      </c>
      <c r="SW2" s="249">
        <v>42761</v>
      </c>
      <c r="SX2" s="249">
        <v>42762</v>
      </c>
      <c r="SY2" s="249">
        <v>42765</v>
      </c>
      <c r="SZ2" s="249">
        <v>42766</v>
      </c>
      <c r="TA2" s="249">
        <v>42767</v>
      </c>
      <c r="TB2" s="249">
        <v>42768</v>
      </c>
      <c r="TC2" s="249">
        <v>42769</v>
      </c>
      <c r="TD2" s="249">
        <v>42772</v>
      </c>
      <c r="TE2" s="249">
        <v>42773</v>
      </c>
      <c r="TF2" s="249">
        <v>42774</v>
      </c>
      <c r="TG2" s="249">
        <v>42775</v>
      </c>
      <c r="TH2" s="249">
        <v>42776</v>
      </c>
      <c r="TI2" s="249">
        <v>42779</v>
      </c>
      <c r="TJ2" s="249">
        <v>42780</v>
      </c>
      <c r="TK2" s="249">
        <v>42781</v>
      </c>
      <c r="TL2" s="249">
        <v>42782</v>
      </c>
      <c r="TM2" s="249">
        <v>42783</v>
      </c>
      <c r="TN2" s="249">
        <v>42786</v>
      </c>
      <c r="TO2" s="249">
        <v>42787</v>
      </c>
      <c r="TP2" s="249">
        <v>42788</v>
      </c>
      <c r="TQ2" s="249">
        <v>42789</v>
      </c>
      <c r="TR2" s="249">
        <v>42790</v>
      </c>
      <c r="TS2" s="249">
        <v>42796</v>
      </c>
      <c r="TT2" s="249">
        <v>42797</v>
      </c>
      <c r="TU2" s="249">
        <v>42800</v>
      </c>
      <c r="TV2" s="249">
        <v>42801</v>
      </c>
      <c r="TW2" s="249">
        <v>42803</v>
      </c>
      <c r="TX2" s="249">
        <v>42804</v>
      </c>
      <c r="TY2" s="249">
        <v>42807</v>
      </c>
      <c r="TZ2" s="249">
        <v>42808</v>
      </c>
      <c r="UA2" s="249">
        <v>42809</v>
      </c>
      <c r="UB2" s="249">
        <v>42810</v>
      </c>
      <c r="UC2" s="249">
        <v>42811</v>
      </c>
      <c r="UD2" s="249">
        <v>42814</v>
      </c>
      <c r="UE2" s="249">
        <v>42815</v>
      </c>
      <c r="UF2" s="249">
        <v>42816</v>
      </c>
      <c r="UG2" s="249">
        <v>42817</v>
      </c>
      <c r="UH2" s="249">
        <v>42818</v>
      </c>
      <c r="UI2" s="249">
        <v>42821</v>
      </c>
      <c r="UJ2" s="249">
        <v>42822</v>
      </c>
      <c r="UK2" s="249">
        <v>42823</v>
      </c>
      <c r="UL2" s="249">
        <v>42824</v>
      </c>
      <c r="UM2" s="249">
        <v>42825</v>
      </c>
      <c r="UN2" s="249">
        <v>42828</v>
      </c>
      <c r="UO2" s="249">
        <v>42829</v>
      </c>
      <c r="UP2" s="249">
        <v>42830</v>
      </c>
      <c r="UQ2" s="249">
        <v>42831</v>
      </c>
      <c r="UR2" s="249">
        <v>42832</v>
      </c>
      <c r="US2" s="249">
        <v>42835</v>
      </c>
      <c r="UT2" s="249">
        <v>42836</v>
      </c>
      <c r="UU2" s="249">
        <v>42837</v>
      </c>
      <c r="UV2" s="249">
        <v>42838</v>
      </c>
      <c r="UW2" s="249">
        <v>42839</v>
      </c>
      <c r="UX2" s="249">
        <v>42842</v>
      </c>
      <c r="UY2" s="249">
        <v>42843</v>
      </c>
      <c r="UZ2" s="249">
        <v>42844</v>
      </c>
      <c r="VA2" s="249">
        <v>42845</v>
      </c>
      <c r="VB2" s="249">
        <v>42846</v>
      </c>
      <c r="VC2" s="249">
        <v>42849</v>
      </c>
      <c r="VD2" s="249">
        <v>42850</v>
      </c>
      <c r="VE2" s="249">
        <v>42851</v>
      </c>
      <c r="VF2" s="249">
        <v>42852</v>
      </c>
      <c r="VG2" s="249">
        <v>42853</v>
      </c>
      <c r="VH2" s="249">
        <v>42856</v>
      </c>
      <c r="VI2" s="249">
        <v>42857</v>
      </c>
      <c r="VJ2" s="249">
        <v>42858</v>
      </c>
      <c r="VK2" s="249">
        <v>42859</v>
      </c>
      <c r="VL2" s="249">
        <v>42860</v>
      </c>
      <c r="VM2" s="249">
        <v>42863</v>
      </c>
      <c r="VN2" s="249">
        <v>42864</v>
      </c>
      <c r="VO2" s="249">
        <v>42865</v>
      </c>
      <c r="VP2" s="249">
        <v>42866</v>
      </c>
      <c r="VQ2" s="249">
        <v>42867</v>
      </c>
      <c r="VR2" s="249">
        <v>42870</v>
      </c>
      <c r="VS2" s="249">
        <v>42871</v>
      </c>
      <c r="VT2" s="249">
        <v>42872</v>
      </c>
      <c r="VU2" s="249">
        <v>42873</v>
      </c>
      <c r="VV2" s="249">
        <v>42874</v>
      </c>
      <c r="VW2" s="249">
        <v>42877</v>
      </c>
      <c r="VX2" s="249">
        <v>42878</v>
      </c>
      <c r="VY2" s="249">
        <v>42879</v>
      </c>
      <c r="VZ2" s="249">
        <v>42880</v>
      </c>
      <c r="WA2" s="249">
        <v>42881</v>
      </c>
      <c r="WB2" s="249">
        <v>42884</v>
      </c>
      <c r="WC2" s="249">
        <v>42885</v>
      </c>
      <c r="WD2" s="249">
        <v>42886</v>
      </c>
      <c r="WE2" s="249">
        <v>42888</v>
      </c>
      <c r="WF2" s="249">
        <v>42891</v>
      </c>
      <c r="WG2" s="249">
        <v>42892</v>
      </c>
      <c r="WH2" s="249">
        <v>42893</v>
      </c>
      <c r="WI2" s="249">
        <v>42894</v>
      </c>
      <c r="WJ2" s="249">
        <v>42895</v>
      </c>
      <c r="WK2" s="249">
        <v>42898</v>
      </c>
      <c r="WL2" s="249">
        <v>42899</v>
      </c>
      <c r="WM2" s="249">
        <v>42900</v>
      </c>
      <c r="WN2" s="249">
        <v>42901</v>
      </c>
      <c r="WO2" s="249">
        <v>42902</v>
      </c>
      <c r="WP2" s="249">
        <v>42905</v>
      </c>
      <c r="WQ2" s="249">
        <v>42906</v>
      </c>
      <c r="WR2" s="249">
        <v>42907</v>
      </c>
      <c r="WS2" s="249">
        <v>42908</v>
      </c>
      <c r="WT2" s="249">
        <v>42909</v>
      </c>
      <c r="WU2" s="249">
        <v>42913</v>
      </c>
      <c r="WV2" s="249">
        <v>42914</v>
      </c>
      <c r="WW2" s="249">
        <v>42915</v>
      </c>
      <c r="WX2" s="249">
        <v>42916</v>
      </c>
      <c r="WY2" s="249">
        <v>42919</v>
      </c>
      <c r="WZ2" s="249">
        <v>42920</v>
      </c>
      <c r="XA2" s="249">
        <v>42921</v>
      </c>
      <c r="XB2" s="249">
        <v>42922</v>
      </c>
      <c r="XC2" s="249">
        <v>42932</v>
      </c>
      <c r="XD2" s="249">
        <v>42933</v>
      </c>
      <c r="XE2" s="249">
        <v>42934</v>
      </c>
      <c r="XF2" s="249">
        <v>42935</v>
      </c>
      <c r="XG2" s="249">
        <v>42936</v>
      </c>
      <c r="XH2" s="249">
        <v>42937</v>
      </c>
      <c r="XI2" s="249">
        <v>42940</v>
      </c>
      <c r="XJ2" s="249">
        <v>42941</v>
      </c>
      <c r="XK2" s="249">
        <v>42942</v>
      </c>
      <c r="XL2" s="249">
        <v>42943</v>
      </c>
      <c r="XM2" s="249">
        <v>42944</v>
      </c>
      <c r="XN2" s="249">
        <v>42947</v>
      </c>
      <c r="XO2" s="249">
        <v>42948</v>
      </c>
      <c r="XP2" s="249">
        <v>42949</v>
      </c>
      <c r="XQ2" s="249">
        <v>42950</v>
      </c>
      <c r="XR2" s="249">
        <v>42951</v>
      </c>
      <c r="XS2" s="249">
        <v>42954</v>
      </c>
      <c r="XT2" s="249">
        <v>42955</v>
      </c>
      <c r="XU2" s="249">
        <v>42956</v>
      </c>
      <c r="XV2" s="249">
        <v>42957</v>
      </c>
      <c r="XW2" s="249">
        <v>42958</v>
      </c>
      <c r="XX2" s="249">
        <v>42961</v>
      </c>
      <c r="XY2" s="249">
        <v>42962</v>
      </c>
      <c r="XZ2" s="249">
        <v>42963</v>
      </c>
      <c r="YA2" s="249">
        <v>42964</v>
      </c>
      <c r="YB2" s="249">
        <v>42965</v>
      </c>
      <c r="YC2" s="249">
        <v>42968</v>
      </c>
      <c r="YD2" s="249">
        <v>42969</v>
      </c>
      <c r="YE2" s="249">
        <v>42970</v>
      </c>
      <c r="YF2" s="249">
        <v>42971</v>
      </c>
      <c r="YG2" s="249">
        <v>42972</v>
      </c>
      <c r="YH2" s="249">
        <v>42975</v>
      </c>
      <c r="YI2" s="249">
        <v>42976</v>
      </c>
      <c r="YJ2" s="249">
        <v>42977</v>
      </c>
      <c r="YK2" s="249">
        <v>42978</v>
      </c>
      <c r="YL2" s="249">
        <v>42979</v>
      </c>
      <c r="YM2" s="249">
        <v>42982</v>
      </c>
      <c r="YN2" s="249">
        <v>42983</v>
      </c>
      <c r="YO2" s="249">
        <v>42984</v>
      </c>
      <c r="YP2" s="249">
        <v>42985</v>
      </c>
      <c r="YQ2" s="249">
        <v>42986</v>
      </c>
      <c r="YR2" s="249">
        <v>42989</v>
      </c>
      <c r="YS2" s="249">
        <v>42990</v>
      </c>
      <c r="YT2" s="249">
        <v>42990</v>
      </c>
      <c r="YU2" s="249">
        <v>42991</v>
      </c>
      <c r="YV2" s="249">
        <v>42992</v>
      </c>
      <c r="YW2" s="249">
        <v>42993</v>
      </c>
      <c r="YX2" s="249">
        <v>42996</v>
      </c>
      <c r="YY2" s="249">
        <v>42997</v>
      </c>
      <c r="YZ2" s="249">
        <v>42998</v>
      </c>
      <c r="ZA2" s="249">
        <v>42999</v>
      </c>
      <c r="ZB2" s="249">
        <v>43000</v>
      </c>
      <c r="ZC2" s="249">
        <v>43003</v>
      </c>
      <c r="ZD2" s="249">
        <v>43004</v>
      </c>
      <c r="ZE2" s="249">
        <v>43005</v>
      </c>
      <c r="ZF2" s="249">
        <v>43006</v>
      </c>
      <c r="ZG2" s="249">
        <v>43007</v>
      </c>
      <c r="ZH2" s="249">
        <v>43010</v>
      </c>
      <c r="ZI2" s="249">
        <v>43011</v>
      </c>
      <c r="ZJ2" s="249">
        <v>43012</v>
      </c>
      <c r="ZK2" s="249">
        <v>43013</v>
      </c>
      <c r="ZL2" s="249">
        <v>43014</v>
      </c>
      <c r="ZM2" s="249">
        <v>43017</v>
      </c>
      <c r="ZN2" s="249">
        <v>43018</v>
      </c>
      <c r="ZO2" s="249">
        <v>43019</v>
      </c>
      <c r="ZP2" s="249">
        <v>43020</v>
      </c>
      <c r="ZQ2" s="249">
        <v>43021</v>
      </c>
      <c r="ZR2" s="249">
        <v>43024</v>
      </c>
      <c r="ZS2" s="249">
        <v>43025</v>
      </c>
      <c r="ZT2" s="249">
        <v>43026</v>
      </c>
      <c r="ZU2" s="249">
        <v>43027</v>
      </c>
      <c r="ZV2" s="249">
        <v>43028</v>
      </c>
      <c r="ZW2" s="249">
        <v>43031</v>
      </c>
      <c r="ZX2" s="249">
        <v>43032</v>
      </c>
      <c r="ZY2" s="249">
        <v>43033</v>
      </c>
      <c r="ZZ2" s="249">
        <v>43034</v>
      </c>
      <c r="AAA2" s="249">
        <v>43035</v>
      </c>
      <c r="AAB2" s="249">
        <v>43038</v>
      </c>
      <c r="AAC2" s="249">
        <v>43039</v>
      </c>
      <c r="AAD2" s="249">
        <v>43040</v>
      </c>
      <c r="AAE2" s="249">
        <v>43041</v>
      </c>
      <c r="AAF2" s="249">
        <v>43042</v>
      </c>
      <c r="AAG2" s="249">
        <v>43045</v>
      </c>
      <c r="AAH2" s="249">
        <v>43046</v>
      </c>
      <c r="AAI2" s="249">
        <v>43047</v>
      </c>
      <c r="AAJ2" s="249">
        <v>43048</v>
      </c>
      <c r="AAK2" s="249">
        <v>43049</v>
      </c>
      <c r="AAL2" s="249">
        <v>43052</v>
      </c>
      <c r="AAM2" s="249">
        <v>43053</v>
      </c>
      <c r="AAN2" s="249">
        <v>43054</v>
      </c>
      <c r="AAO2" s="249">
        <v>43055</v>
      </c>
      <c r="AAP2" s="249">
        <v>43056</v>
      </c>
      <c r="AAQ2" s="249">
        <v>43059</v>
      </c>
      <c r="AAR2" s="249">
        <v>43060</v>
      </c>
      <c r="AAS2" s="249">
        <v>43061</v>
      </c>
      <c r="AAT2" s="249">
        <v>43062</v>
      </c>
      <c r="AAU2" s="249">
        <v>43063</v>
      </c>
      <c r="AAV2" s="249">
        <v>43066</v>
      </c>
      <c r="AAW2" s="249">
        <v>43067</v>
      </c>
      <c r="AAX2" s="249">
        <v>43068</v>
      </c>
      <c r="AAY2" s="183">
        <v>43069</v>
      </c>
      <c r="AAZ2" s="183">
        <v>43070</v>
      </c>
      <c r="ABA2" s="183">
        <v>43073</v>
      </c>
      <c r="ABB2" s="183">
        <v>43074</v>
      </c>
      <c r="ABC2" s="183">
        <v>43075</v>
      </c>
      <c r="ABD2" s="183">
        <v>43076</v>
      </c>
      <c r="ABE2" s="183">
        <v>43077</v>
      </c>
      <c r="ABF2" s="183">
        <v>43080</v>
      </c>
      <c r="ABG2" s="183">
        <v>43081</v>
      </c>
      <c r="ABH2" s="183">
        <v>43082</v>
      </c>
      <c r="ABI2" s="183">
        <v>43083</v>
      </c>
      <c r="ABJ2" s="183">
        <v>43084</v>
      </c>
      <c r="ABK2" s="183">
        <v>43087</v>
      </c>
      <c r="ABL2" s="183">
        <v>43088</v>
      </c>
      <c r="ABM2" s="183">
        <v>43089</v>
      </c>
      <c r="ABN2" s="183">
        <v>43090</v>
      </c>
      <c r="ABO2" s="183">
        <v>43091</v>
      </c>
      <c r="ABP2" s="183">
        <v>43094</v>
      </c>
      <c r="ABQ2" s="183">
        <v>43095</v>
      </c>
      <c r="ABR2" s="183">
        <v>43096</v>
      </c>
      <c r="ABS2" s="183">
        <v>43097</v>
      </c>
      <c r="ABT2" s="183">
        <v>43102</v>
      </c>
      <c r="ABU2" s="183">
        <v>43103</v>
      </c>
      <c r="ABV2" s="183">
        <v>43104</v>
      </c>
      <c r="ABW2" s="183">
        <v>43105</v>
      </c>
      <c r="ABX2" s="183">
        <v>43108</v>
      </c>
      <c r="ABY2" s="183">
        <v>43109</v>
      </c>
      <c r="ABZ2" s="183">
        <v>43109</v>
      </c>
      <c r="ACA2" s="183">
        <v>43110</v>
      </c>
      <c r="ACB2" s="183">
        <v>43111</v>
      </c>
      <c r="ACC2" s="183">
        <v>43112</v>
      </c>
      <c r="ACD2" s="183">
        <v>43115</v>
      </c>
      <c r="ACE2" s="183">
        <v>43116</v>
      </c>
      <c r="ACF2" s="183">
        <v>43117</v>
      </c>
      <c r="ACG2" s="183">
        <v>43118</v>
      </c>
      <c r="ACH2" s="183">
        <v>43119</v>
      </c>
      <c r="ACI2" s="183">
        <v>43122</v>
      </c>
      <c r="ACJ2" s="183">
        <v>43123</v>
      </c>
      <c r="ACK2" s="183">
        <v>43124</v>
      </c>
      <c r="ACL2" s="183">
        <v>43125</v>
      </c>
      <c r="ACM2" s="183">
        <v>43126</v>
      </c>
      <c r="ACN2" s="183">
        <v>43129</v>
      </c>
      <c r="ACO2" s="183">
        <v>43130</v>
      </c>
      <c r="ACP2" s="183">
        <v>43131</v>
      </c>
      <c r="ACQ2" s="183">
        <v>43132</v>
      </c>
      <c r="ACR2" s="183">
        <v>43133</v>
      </c>
      <c r="ACS2" s="183">
        <v>43136</v>
      </c>
      <c r="ACT2" s="183">
        <v>43137</v>
      </c>
      <c r="ACU2" s="183">
        <v>43138</v>
      </c>
      <c r="ACV2" s="183">
        <v>43139</v>
      </c>
      <c r="ACW2" s="183">
        <v>43140</v>
      </c>
      <c r="ACX2" s="183">
        <v>43143</v>
      </c>
      <c r="ACY2" s="183">
        <v>43144</v>
      </c>
      <c r="ACZ2" s="183">
        <v>43145</v>
      </c>
      <c r="ADA2" s="183">
        <v>43146</v>
      </c>
      <c r="ADB2" s="183">
        <v>43150</v>
      </c>
      <c r="ADC2" s="183">
        <v>43151</v>
      </c>
      <c r="ADD2" s="183">
        <v>43152</v>
      </c>
      <c r="ADE2" s="183">
        <v>43153</v>
      </c>
      <c r="ADF2" s="183">
        <v>43154</v>
      </c>
      <c r="ADG2" s="183">
        <v>43157</v>
      </c>
      <c r="ADH2" s="183">
        <v>43158</v>
      </c>
      <c r="ADI2" s="183">
        <v>43159</v>
      </c>
      <c r="ADJ2" s="183">
        <v>43160</v>
      </c>
      <c r="ADK2" s="183">
        <v>43161</v>
      </c>
      <c r="ADL2" s="183">
        <v>43164</v>
      </c>
      <c r="ADM2" s="183">
        <v>43165</v>
      </c>
      <c r="ADN2" s="183">
        <v>43166</v>
      </c>
      <c r="ADO2" s="183">
        <v>43168</v>
      </c>
      <c r="ADP2" s="183">
        <v>43171</v>
      </c>
      <c r="ADQ2" s="183">
        <v>43172</v>
      </c>
      <c r="ADR2" s="183">
        <v>43173</v>
      </c>
      <c r="ADS2" s="183">
        <v>43174</v>
      </c>
      <c r="ADT2" s="183">
        <v>43175</v>
      </c>
      <c r="ADU2" s="183">
        <v>43178</v>
      </c>
      <c r="ADV2" s="183">
        <v>43179</v>
      </c>
      <c r="ADW2" s="183">
        <v>43180</v>
      </c>
      <c r="ADX2" s="183">
        <v>43181</v>
      </c>
      <c r="ADY2" s="183">
        <v>43182</v>
      </c>
      <c r="ADZ2" s="183">
        <v>43185</v>
      </c>
      <c r="AEA2" s="183">
        <v>43186</v>
      </c>
      <c r="AEB2" s="183">
        <v>43187</v>
      </c>
      <c r="AEC2" s="183">
        <v>43188</v>
      </c>
      <c r="AED2" s="183">
        <v>43189</v>
      </c>
      <c r="AEE2" s="183">
        <v>43192</v>
      </c>
      <c r="AEF2" s="183">
        <v>43193</v>
      </c>
      <c r="AEG2" s="183">
        <v>43194</v>
      </c>
      <c r="AEH2" s="183">
        <v>43195</v>
      </c>
      <c r="AEI2" s="183">
        <v>43196</v>
      </c>
      <c r="AEJ2" s="183">
        <v>43199</v>
      </c>
      <c r="AEK2" s="183">
        <v>43200</v>
      </c>
      <c r="AEL2" s="183">
        <v>43201</v>
      </c>
      <c r="AEM2" s="183">
        <v>43202</v>
      </c>
      <c r="AEN2" s="183">
        <v>43203</v>
      </c>
      <c r="AEO2" s="183">
        <v>43206</v>
      </c>
      <c r="AEP2" s="183">
        <v>43207</v>
      </c>
      <c r="AEQ2" s="183">
        <v>43208</v>
      </c>
      <c r="AER2" s="183">
        <v>43209</v>
      </c>
      <c r="AES2" s="183">
        <v>43210</v>
      </c>
      <c r="AET2" s="183">
        <v>43213</v>
      </c>
      <c r="AEU2" s="183">
        <v>43214</v>
      </c>
      <c r="AEV2" s="183">
        <v>43215</v>
      </c>
      <c r="AEW2" s="183">
        <v>43216</v>
      </c>
      <c r="AEX2" s="183">
        <v>43217</v>
      </c>
      <c r="AEY2" s="183">
        <v>43220</v>
      </c>
      <c r="AEZ2" s="183">
        <v>43221</v>
      </c>
      <c r="AFA2" s="183">
        <v>43222</v>
      </c>
      <c r="AFB2" s="183">
        <v>43223</v>
      </c>
      <c r="AFC2" s="183">
        <v>43224</v>
      </c>
      <c r="AFD2" s="183">
        <v>43227</v>
      </c>
      <c r="AFE2" s="183">
        <v>43228</v>
      </c>
      <c r="AFF2" s="183">
        <v>43229</v>
      </c>
      <c r="AFG2" s="183">
        <v>43230</v>
      </c>
      <c r="AFH2" s="183">
        <v>43231</v>
      </c>
      <c r="AFI2" s="183">
        <v>43234</v>
      </c>
      <c r="AFJ2" s="183">
        <v>43235</v>
      </c>
      <c r="AFK2" s="183">
        <v>43236</v>
      </c>
      <c r="AFL2" s="183">
        <v>43237</v>
      </c>
      <c r="AFM2" s="183">
        <v>43238</v>
      </c>
      <c r="AFN2" s="183">
        <v>43241</v>
      </c>
      <c r="AFO2" s="183">
        <v>43242</v>
      </c>
      <c r="AFP2" s="183">
        <v>43243</v>
      </c>
      <c r="AFQ2" s="183">
        <v>43244</v>
      </c>
      <c r="AFR2" s="183">
        <v>43245</v>
      </c>
      <c r="AFS2" s="183">
        <v>43248</v>
      </c>
      <c r="AFT2" s="183">
        <v>43249</v>
      </c>
      <c r="AFU2" s="183">
        <v>43250</v>
      </c>
      <c r="AFV2" s="183">
        <v>43251</v>
      </c>
      <c r="AFW2" s="183">
        <v>43255</v>
      </c>
      <c r="AFX2" s="183">
        <v>43256</v>
      </c>
      <c r="AFY2" s="183">
        <v>43257</v>
      </c>
      <c r="AFZ2" s="183">
        <v>43258</v>
      </c>
      <c r="AGA2" s="183">
        <v>43259</v>
      </c>
      <c r="AGB2" s="183">
        <v>43262</v>
      </c>
      <c r="AGC2" s="183">
        <v>43263</v>
      </c>
      <c r="AGD2" s="183">
        <v>43264</v>
      </c>
      <c r="AGE2" s="183">
        <v>43265</v>
      </c>
      <c r="AGF2" s="183">
        <v>43266</v>
      </c>
      <c r="AGG2" s="183">
        <v>43269</v>
      </c>
      <c r="AGH2" s="183">
        <v>43270</v>
      </c>
      <c r="AGI2" s="183">
        <v>43271</v>
      </c>
      <c r="AGJ2" s="183">
        <v>43272</v>
      </c>
      <c r="AGK2" s="183">
        <v>43273</v>
      </c>
      <c r="AGL2" s="183">
        <v>43276</v>
      </c>
      <c r="AGM2" s="183">
        <v>43277</v>
      </c>
      <c r="AGN2" s="183">
        <v>43278</v>
      </c>
      <c r="AGO2" s="183">
        <v>43279</v>
      </c>
      <c r="AGP2" s="183">
        <v>43280</v>
      </c>
      <c r="AGQ2" s="183">
        <v>43283</v>
      </c>
      <c r="AGR2" s="183">
        <v>43284</v>
      </c>
      <c r="AGS2" s="183">
        <v>43285</v>
      </c>
      <c r="AGT2" s="183">
        <v>43286</v>
      </c>
      <c r="AGU2" s="183">
        <v>43287</v>
      </c>
      <c r="AGV2" s="183">
        <v>43290</v>
      </c>
      <c r="AGW2" s="183">
        <v>43291</v>
      </c>
      <c r="AGX2" s="183">
        <v>43297</v>
      </c>
      <c r="AGY2" s="183">
        <v>43298</v>
      </c>
      <c r="AGZ2" s="183">
        <v>43299</v>
      </c>
      <c r="AHA2" s="183">
        <v>43300</v>
      </c>
      <c r="AHB2" s="183">
        <v>43301</v>
      </c>
      <c r="AHC2" s="184">
        <v>43304</v>
      </c>
      <c r="AHD2" s="184">
        <v>43305</v>
      </c>
      <c r="AHE2" s="184">
        <v>43306</v>
      </c>
      <c r="AHF2" s="184">
        <v>43307</v>
      </c>
      <c r="AHG2" s="184">
        <v>43308</v>
      </c>
      <c r="AHH2" s="184">
        <v>43311</v>
      </c>
      <c r="AHI2" s="184">
        <v>43312</v>
      </c>
      <c r="AHJ2" s="184">
        <v>43313</v>
      </c>
      <c r="AHK2" s="184">
        <v>43314</v>
      </c>
      <c r="AHL2" s="184">
        <v>43315</v>
      </c>
      <c r="AHM2" s="184">
        <v>43318</v>
      </c>
      <c r="AHN2" s="183">
        <v>43319</v>
      </c>
      <c r="AHO2" s="183">
        <v>43320</v>
      </c>
      <c r="AHP2" s="183">
        <v>43321</v>
      </c>
      <c r="AHQ2" s="183">
        <v>43322</v>
      </c>
      <c r="AHR2" s="183">
        <v>43323</v>
      </c>
      <c r="AHS2" s="183">
        <v>43324</v>
      </c>
      <c r="AHT2" s="183">
        <v>43325</v>
      </c>
      <c r="AHU2" s="183">
        <v>43326</v>
      </c>
      <c r="AHV2" s="183">
        <v>43327</v>
      </c>
      <c r="AHW2" s="183">
        <v>43328</v>
      </c>
      <c r="AHX2" s="183">
        <v>43329</v>
      </c>
      <c r="AHY2" s="183">
        <v>43330</v>
      </c>
      <c r="AHZ2" s="183">
        <v>43331</v>
      </c>
      <c r="AIA2" s="183">
        <v>43332</v>
      </c>
      <c r="AIB2" s="183">
        <v>43333</v>
      </c>
      <c r="AIC2" s="183">
        <v>43334</v>
      </c>
      <c r="AID2" s="183">
        <v>43334</v>
      </c>
      <c r="AIE2" s="183">
        <v>43336</v>
      </c>
      <c r="AIF2" s="183">
        <v>43339</v>
      </c>
      <c r="AIG2" s="183">
        <v>43340</v>
      </c>
      <c r="AIH2" s="183">
        <v>43341</v>
      </c>
      <c r="AII2" s="183">
        <v>43342</v>
      </c>
      <c r="AIJ2" s="183">
        <v>43343</v>
      </c>
      <c r="AIK2" s="183">
        <v>43346</v>
      </c>
      <c r="AIL2" s="183">
        <v>43347</v>
      </c>
      <c r="AIM2" s="183">
        <v>43348</v>
      </c>
      <c r="AIN2" s="183">
        <v>43349</v>
      </c>
      <c r="AIO2" s="183">
        <v>43350</v>
      </c>
      <c r="AIP2" s="183">
        <v>43353</v>
      </c>
      <c r="AIQ2" s="183">
        <v>43354</v>
      </c>
      <c r="AIR2" s="183">
        <v>43355</v>
      </c>
      <c r="AIS2" s="183">
        <v>43356</v>
      </c>
      <c r="AIT2" s="183">
        <v>43357</v>
      </c>
      <c r="AIU2" s="183">
        <v>43360</v>
      </c>
      <c r="AIV2" s="183">
        <v>43361</v>
      </c>
      <c r="AIW2" s="183">
        <v>43362</v>
      </c>
      <c r="AIX2" s="183">
        <v>43363</v>
      </c>
      <c r="AIY2" s="183">
        <v>43364</v>
      </c>
      <c r="AIZ2" s="183">
        <v>43367</v>
      </c>
      <c r="AJA2" s="183">
        <v>43368</v>
      </c>
      <c r="AJB2" s="183">
        <v>43369</v>
      </c>
      <c r="AJC2" s="183">
        <v>43370</v>
      </c>
      <c r="AJD2" s="183">
        <v>43371</v>
      </c>
      <c r="AJE2" s="183">
        <v>43374</v>
      </c>
      <c r="AJF2" s="183">
        <v>43375</v>
      </c>
      <c r="AJG2" s="183">
        <v>43376</v>
      </c>
      <c r="AJH2" s="183">
        <v>43377</v>
      </c>
      <c r="AJI2" s="183">
        <v>43378</v>
      </c>
      <c r="AJJ2" s="183">
        <v>43381</v>
      </c>
      <c r="AJK2" s="183">
        <v>43382</v>
      </c>
      <c r="AJL2" s="183">
        <v>43383</v>
      </c>
      <c r="AJM2" s="183">
        <v>43384</v>
      </c>
      <c r="AJN2" s="183">
        <v>43385</v>
      </c>
      <c r="AJO2" s="183">
        <v>43388</v>
      </c>
      <c r="AJP2" s="183">
        <v>43389</v>
      </c>
      <c r="AJQ2" s="183">
        <v>43390</v>
      </c>
      <c r="AJR2" s="183">
        <v>43391</v>
      </c>
      <c r="AJS2" s="183">
        <v>43392</v>
      </c>
      <c r="AJT2" s="183">
        <v>43395</v>
      </c>
      <c r="AJU2" s="183">
        <v>43396</v>
      </c>
      <c r="AJV2" s="183">
        <v>43397</v>
      </c>
      <c r="AJW2" s="183">
        <v>43398</v>
      </c>
      <c r="AJX2" s="183">
        <v>43399</v>
      </c>
      <c r="AJY2" s="183">
        <v>43402</v>
      </c>
      <c r="AJZ2" s="183">
        <v>43403</v>
      </c>
      <c r="AKA2" s="183">
        <v>43404</v>
      </c>
      <c r="AKB2" s="183">
        <v>43405</v>
      </c>
      <c r="AKC2" s="183">
        <v>43406</v>
      </c>
      <c r="AKD2" s="183">
        <v>43409</v>
      </c>
      <c r="AKE2" s="183">
        <v>43410</v>
      </c>
      <c r="AKF2" s="183">
        <v>43411</v>
      </c>
      <c r="AKG2" s="183">
        <v>43416</v>
      </c>
      <c r="AKH2" s="183">
        <v>43417</v>
      </c>
      <c r="AKI2" s="183">
        <v>43418</v>
      </c>
      <c r="AKJ2" s="183">
        <v>43419</v>
      </c>
      <c r="AKK2" s="183">
        <v>43420</v>
      </c>
      <c r="AKL2" s="183">
        <v>43421</v>
      </c>
      <c r="AKM2" s="183">
        <v>43423</v>
      </c>
      <c r="AKN2" s="183">
        <v>43424</v>
      </c>
      <c r="AKO2" s="183">
        <v>43425</v>
      </c>
      <c r="AKP2" s="183">
        <v>43426</v>
      </c>
      <c r="AKQ2" s="183">
        <v>43427</v>
      </c>
      <c r="AKR2" s="183">
        <v>43431</v>
      </c>
      <c r="AKS2" s="183">
        <v>43432</v>
      </c>
      <c r="AKT2" s="183">
        <v>43433</v>
      </c>
      <c r="AKU2" s="183">
        <v>43434</v>
      </c>
      <c r="AKV2" s="183">
        <v>43437</v>
      </c>
      <c r="AKW2" s="183">
        <v>43438</v>
      </c>
      <c r="AKX2" s="183">
        <v>43439</v>
      </c>
      <c r="AKY2" s="183">
        <v>43440</v>
      </c>
      <c r="AKZ2" s="183">
        <v>43441</v>
      </c>
      <c r="ALA2" s="183">
        <v>43444</v>
      </c>
      <c r="ALB2" s="183">
        <v>43445</v>
      </c>
      <c r="ALC2" s="183">
        <v>43446</v>
      </c>
      <c r="ALD2" s="183">
        <v>43447</v>
      </c>
      <c r="ALE2" s="183">
        <v>43448</v>
      </c>
      <c r="ALF2" s="183">
        <v>43451</v>
      </c>
      <c r="ALG2" s="183">
        <v>43452</v>
      </c>
      <c r="ALH2" s="183">
        <v>43453</v>
      </c>
      <c r="ALI2" s="183">
        <v>43454</v>
      </c>
      <c r="ALJ2" s="183">
        <v>43455</v>
      </c>
      <c r="ALK2" s="183">
        <v>43458</v>
      </c>
      <c r="ALL2" s="183">
        <v>43459</v>
      </c>
      <c r="ALM2" s="183">
        <v>43460</v>
      </c>
      <c r="ALN2" s="183">
        <v>43461</v>
      </c>
      <c r="ALO2" s="183">
        <v>43462</v>
      </c>
      <c r="ALP2" s="183">
        <v>43465</v>
      </c>
      <c r="ALQ2" s="183">
        <v>43467</v>
      </c>
      <c r="ALR2" s="183">
        <v>43468</v>
      </c>
      <c r="ALS2" s="183">
        <v>43469</v>
      </c>
      <c r="ALT2" s="183">
        <v>43472</v>
      </c>
      <c r="ALU2" s="183">
        <v>43473</v>
      </c>
      <c r="ALV2" s="183">
        <v>43474</v>
      </c>
      <c r="ALW2" s="183">
        <v>43475</v>
      </c>
      <c r="ALX2" s="183">
        <v>43476</v>
      </c>
      <c r="ALY2" s="183">
        <v>43479</v>
      </c>
      <c r="ALZ2" s="183">
        <v>43480</v>
      </c>
      <c r="AMA2" s="183">
        <v>43481</v>
      </c>
      <c r="AMB2" s="183">
        <v>43482</v>
      </c>
      <c r="AMC2" s="183">
        <v>43483</v>
      </c>
      <c r="AMD2" s="183">
        <v>43486</v>
      </c>
      <c r="AME2" s="183">
        <v>43487</v>
      </c>
      <c r="AMF2" s="183">
        <v>43488</v>
      </c>
      <c r="AMG2" s="183">
        <v>43489</v>
      </c>
      <c r="AMH2" s="183">
        <v>43490</v>
      </c>
      <c r="AMI2" s="183">
        <v>43493</v>
      </c>
      <c r="AMJ2" s="183">
        <v>43494</v>
      </c>
      <c r="AMK2" s="183">
        <v>43495</v>
      </c>
      <c r="AML2" s="183">
        <v>43496</v>
      </c>
      <c r="AMM2" s="183">
        <v>43497</v>
      </c>
      <c r="AMN2" s="183">
        <v>43498</v>
      </c>
      <c r="AMO2" s="183">
        <v>43500</v>
      </c>
      <c r="AMP2" s="183">
        <v>43507</v>
      </c>
      <c r="AMQ2" s="183">
        <v>43508</v>
      </c>
      <c r="AMR2" s="183">
        <v>43509</v>
      </c>
      <c r="AMS2" s="183">
        <v>43510</v>
      </c>
      <c r="AMT2" s="183">
        <v>43511</v>
      </c>
      <c r="AMU2" s="183">
        <v>43514</v>
      </c>
      <c r="AMV2" s="183">
        <v>43515</v>
      </c>
      <c r="AMW2" s="183">
        <v>43516</v>
      </c>
      <c r="AMX2" s="183">
        <v>43517</v>
      </c>
      <c r="AMY2" s="183">
        <v>43518</v>
      </c>
      <c r="AMZ2" s="183">
        <v>43521</v>
      </c>
      <c r="ANA2" s="183">
        <v>43522</v>
      </c>
      <c r="ANB2" s="183">
        <v>43523</v>
      </c>
      <c r="ANC2" s="183">
        <v>43524</v>
      </c>
      <c r="AND2" s="183">
        <v>43525</v>
      </c>
      <c r="ANE2" s="183">
        <v>43528</v>
      </c>
      <c r="ANF2" s="183">
        <v>43529</v>
      </c>
      <c r="ANG2" s="183">
        <v>43530</v>
      </c>
      <c r="ANH2" s="183">
        <v>43531</v>
      </c>
      <c r="ANI2" s="183">
        <v>43535</v>
      </c>
      <c r="ANJ2" s="183">
        <v>43536</v>
      </c>
      <c r="ANK2" s="183">
        <v>43537</v>
      </c>
      <c r="ANL2" s="183">
        <v>43538</v>
      </c>
      <c r="ANM2" s="183">
        <v>43539</v>
      </c>
      <c r="ANN2" s="183">
        <v>43542</v>
      </c>
      <c r="ANO2" s="183">
        <v>43543</v>
      </c>
      <c r="ANP2" s="183">
        <v>43544</v>
      </c>
      <c r="ANQ2" s="183">
        <v>43545</v>
      </c>
      <c r="ANR2" s="183">
        <v>43546</v>
      </c>
      <c r="ANS2" s="183">
        <v>43549</v>
      </c>
      <c r="ANT2" s="183">
        <v>43550</v>
      </c>
      <c r="ANU2" s="183">
        <v>43550</v>
      </c>
      <c r="ANV2" s="183">
        <v>43552</v>
      </c>
      <c r="ANW2" s="183">
        <v>43553</v>
      </c>
      <c r="ANX2" s="183">
        <v>43556</v>
      </c>
      <c r="ANY2" s="183">
        <v>43557</v>
      </c>
      <c r="ANZ2" s="183">
        <v>43558</v>
      </c>
      <c r="AOA2" s="183">
        <v>43559</v>
      </c>
      <c r="AOB2" s="183">
        <v>43560</v>
      </c>
      <c r="AOC2" s="183">
        <v>43563</v>
      </c>
      <c r="AOD2" s="183">
        <v>43564</v>
      </c>
      <c r="AOE2" s="183">
        <v>43565</v>
      </c>
      <c r="AOF2" s="183">
        <v>43566</v>
      </c>
      <c r="AOG2" s="183">
        <v>43567</v>
      </c>
      <c r="AOH2" s="183">
        <v>43570</v>
      </c>
      <c r="AOI2" s="183">
        <v>43571</v>
      </c>
      <c r="AOJ2" s="183">
        <v>43572</v>
      </c>
      <c r="AOK2" s="183">
        <v>43573</v>
      </c>
      <c r="AOL2" s="183">
        <v>43574</v>
      </c>
      <c r="AOM2" s="183">
        <v>43577</v>
      </c>
      <c r="AON2" s="183">
        <v>43578</v>
      </c>
      <c r="AOO2" s="183">
        <v>43579</v>
      </c>
      <c r="AOP2" s="183">
        <v>43580</v>
      </c>
      <c r="AOQ2" s="183">
        <v>43581</v>
      </c>
      <c r="AOR2" s="183">
        <v>43584</v>
      </c>
      <c r="AOS2" s="183">
        <v>43585</v>
      </c>
      <c r="AOT2" s="183">
        <v>43586</v>
      </c>
      <c r="AOU2" s="183">
        <v>43587</v>
      </c>
      <c r="AOV2" s="183">
        <v>43588</v>
      </c>
      <c r="AOW2" s="183">
        <v>43591</v>
      </c>
      <c r="AOX2" s="183">
        <v>43592</v>
      </c>
      <c r="AOY2" s="183">
        <v>43593</v>
      </c>
      <c r="AOZ2" s="183">
        <v>43594</v>
      </c>
      <c r="APA2" s="183">
        <v>43595</v>
      </c>
      <c r="APB2" s="183">
        <v>43598</v>
      </c>
      <c r="APC2" s="183">
        <v>43599</v>
      </c>
      <c r="APD2" s="183">
        <v>43600</v>
      </c>
      <c r="APE2" s="183">
        <v>43601</v>
      </c>
      <c r="APF2" s="183">
        <v>43602</v>
      </c>
      <c r="APG2" s="183">
        <v>43605</v>
      </c>
      <c r="APH2" s="183">
        <v>43606</v>
      </c>
      <c r="API2" s="183">
        <v>43607</v>
      </c>
      <c r="APJ2" s="183">
        <v>43608</v>
      </c>
      <c r="APK2" s="183">
        <v>43609</v>
      </c>
      <c r="APL2" s="183">
        <v>43612</v>
      </c>
      <c r="APM2" s="183">
        <v>43613</v>
      </c>
      <c r="APN2" s="183">
        <v>43614</v>
      </c>
      <c r="APO2" s="183">
        <v>43615</v>
      </c>
      <c r="APP2" s="183">
        <v>43616</v>
      </c>
      <c r="APQ2" s="183">
        <v>43619</v>
      </c>
      <c r="APR2" s="183">
        <v>43620</v>
      </c>
      <c r="APS2" s="183">
        <v>43621</v>
      </c>
      <c r="APT2" s="183">
        <v>43622</v>
      </c>
      <c r="APU2" s="183">
        <v>43623</v>
      </c>
      <c r="APV2" s="183">
        <v>43626</v>
      </c>
      <c r="APW2" s="183">
        <v>43627</v>
      </c>
      <c r="APX2" s="183">
        <v>43628</v>
      </c>
      <c r="APY2" s="183">
        <v>43629</v>
      </c>
      <c r="APZ2" s="183">
        <v>43630</v>
      </c>
      <c r="AQA2" s="183">
        <v>43633</v>
      </c>
      <c r="AQB2" s="183">
        <v>43634</v>
      </c>
      <c r="AQC2" s="183">
        <v>43635</v>
      </c>
      <c r="AQD2" s="183">
        <v>43636</v>
      </c>
      <c r="AQE2" s="183">
        <v>43637</v>
      </c>
      <c r="AQF2" s="183">
        <v>43640</v>
      </c>
      <c r="AQG2" s="183">
        <v>43641</v>
      </c>
      <c r="AQH2" s="183">
        <v>43642</v>
      </c>
      <c r="AQI2" s="183">
        <v>43643</v>
      </c>
      <c r="AQJ2" s="183">
        <v>43644</v>
      </c>
      <c r="AQK2" s="183">
        <v>43647</v>
      </c>
      <c r="AQL2" s="183">
        <v>43648</v>
      </c>
      <c r="AQM2" s="183">
        <v>43649</v>
      </c>
      <c r="AQN2" s="183">
        <v>43650</v>
      </c>
      <c r="AQO2" s="183">
        <v>43651</v>
      </c>
      <c r="AQP2" s="183">
        <v>43654</v>
      </c>
      <c r="AQQ2" s="183">
        <v>43655</v>
      </c>
      <c r="AQR2" s="183">
        <v>43656</v>
      </c>
      <c r="AQS2" s="183">
        <v>43662</v>
      </c>
      <c r="AQT2" s="183">
        <v>43663</v>
      </c>
      <c r="AQU2" s="183">
        <v>43664</v>
      </c>
      <c r="AQV2" s="183">
        <v>43665</v>
      </c>
      <c r="AQW2" s="183">
        <v>43668</v>
      </c>
      <c r="AQX2" s="183">
        <v>43669</v>
      </c>
      <c r="AQY2" s="183">
        <v>43670</v>
      </c>
      <c r="AQZ2" s="183">
        <v>43671</v>
      </c>
      <c r="ARA2" s="183">
        <v>43672</v>
      </c>
      <c r="ARB2" s="183">
        <v>43675</v>
      </c>
      <c r="ARC2" s="183">
        <v>43676</v>
      </c>
      <c r="ARD2" s="183">
        <v>43677</v>
      </c>
      <c r="ARE2" s="183">
        <v>43678</v>
      </c>
      <c r="ARF2" s="183">
        <v>43679</v>
      </c>
      <c r="ARG2" s="183">
        <v>43682</v>
      </c>
      <c r="ARH2" s="183">
        <v>43683</v>
      </c>
      <c r="ARI2" s="183">
        <v>43684</v>
      </c>
      <c r="ARJ2" s="183">
        <v>43685</v>
      </c>
      <c r="ARK2" s="183">
        <v>43686</v>
      </c>
      <c r="ARL2" s="183">
        <v>43689</v>
      </c>
      <c r="ARM2" s="183">
        <v>43690</v>
      </c>
      <c r="ARN2" s="183">
        <v>43691</v>
      </c>
      <c r="ARO2" s="183">
        <v>43692</v>
      </c>
      <c r="ARP2" s="183">
        <v>43693</v>
      </c>
      <c r="ARQ2" s="183">
        <v>43696</v>
      </c>
      <c r="ARR2" s="183">
        <v>43697</v>
      </c>
      <c r="ARS2" s="183">
        <v>43698</v>
      </c>
      <c r="ART2" s="183">
        <v>43699</v>
      </c>
      <c r="ARU2" s="183">
        <v>43700</v>
      </c>
      <c r="ARV2" s="183">
        <v>43703</v>
      </c>
      <c r="ARW2" s="183">
        <v>43704</v>
      </c>
      <c r="ARX2" s="183">
        <v>43705</v>
      </c>
      <c r="ARY2" s="183">
        <v>43706</v>
      </c>
      <c r="ARZ2" s="183">
        <v>43707</v>
      </c>
      <c r="ASA2" s="183">
        <v>43710</v>
      </c>
      <c r="ASB2" s="183">
        <v>43712</v>
      </c>
      <c r="ASC2" s="183">
        <v>43713</v>
      </c>
      <c r="ASD2" s="183">
        <v>43714</v>
      </c>
      <c r="ASE2" s="183">
        <v>43715</v>
      </c>
      <c r="ASF2" s="183">
        <v>43717</v>
      </c>
      <c r="ASG2" s="183">
        <v>43718</v>
      </c>
      <c r="ASH2" s="183">
        <v>43719</v>
      </c>
      <c r="ASI2" s="183">
        <v>43720</v>
      </c>
      <c r="ASJ2" s="183">
        <v>43721</v>
      </c>
      <c r="ASK2" s="183">
        <v>43724</v>
      </c>
      <c r="ASL2" s="183">
        <v>43725</v>
      </c>
      <c r="ASM2" s="183">
        <v>43726</v>
      </c>
      <c r="ASN2" s="183">
        <v>43727</v>
      </c>
      <c r="ASO2" s="183">
        <v>43728</v>
      </c>
      <c r="ASP2" s="183">
        <v>43731</v>
      </c>
      <c r="ASQ2" s="183">
        <v>43732</v>
      </c>
      <c r="ASR2" s="183">
        <v>43733</v>
      </c>
      <c r="ASS2" s="183">
        <v>43734</v>
      </c>
      <c r="AST2" s="183">
        <v>43735</v>
      </c>
      <c r="ASU2" s="183">
        <v>43738</v>
      </c>
      <c r="ASV2" s="183">
        <v>43739</v>
      </c>
      <c r="ASW2" s="183">
        <v>43740</v>
      </c>
      <c r="ASX2" s="183">
        <v>43741</v>
      </c>
      <c r="ASY2" s="183">
        <v>43742</v>
      </c>
      <c r="ASZ2" s="183">
        <v>43745</v>
      </c>
      <c r="ATA2" s="183">
        <v>43746</v>
      </c>
      <c r="ATB2" s="183">
        <v>43747</v>
      </c>
      <c r="ATC2" s="183">
        <v>43748</v>
      </c>
      <c r="ATD2" s="183">
        <v>43749</v>
      </c>
      <c r="ATE2" s="183">
        <v>43752</v>
      </c>
      <c r="ATF2" s="183">
        <v>43753</v>
      </c>
      <c r="ATG2" s="183">
        <v>43754</v>
      </c>
      <c r="ATH2" s="183">
        <v>43755</v>
      </c>
      <c r="ATI2" s="183">
        <v>43756</v>
      </c>
      <c r="ATJ2" s="183">
        <v>43759</v>
      </c>
      <c r="ATK2" s="183">
        <v>43760</v>
      </c>
      <c r="ATL2" s="183">
        <v>43761</v>
      </c>
      <c r="ATM2" s="183">
        <v>43762</v>
      </c>
      <c r="ATN2" s="183">
        <v>43763</v>
      </c>
      <c r="ATO2" s="183">
        <v>43766</v>
      </c>
      <c r="ATP2" s="183">
        <v>43767</v>
      </c>
      <c r="ATQ2" s="183">
        <v>43768</v>
      </c>
      <c r="ATR2" s="183">
        <v>43769</v>
      </c>
      <c r="ATS2" s="183">
        <v>43770</v>
      </c>
      <c r="ATT2" s="183">
        <v>43773</v>
      </c>
      <c r="ATU2" s="183">
        <v>43774</v>
      </c>
      <c r="ATV2" s="183">
        <v>43775</v>
      </c>
      <c r="ATW2" s="183">
        <v>43776</v>
      </c>
      <c r="ATX2" s="183">
        <v>43777</v>
      </c>
      <c r="ATY2" s="183">
        <v>43780</v>
      </c>
      <c r="ATZ2" s="183">
        <v>43781</v>
      </c>
      <c r="AUA2" s="183">
        <v>43782</v>
      </c>
      <c r="AUB2" s="183">
        <v>43783</v>
      </c>
      <c r="AUC2" s="183">
        <v>43784</v>
      </c>
      <c r="AUD2" s="183">
        <v>43787</v>
      </c>
      <c r="AUE2" s="183">
        <v>43788</v>
      </c>
      <c r="AUF2" s="183">
        <v>43789</v>
      </c>
      <c r="AUG2" s="183">
        <v>43790</v>
      </c>
      <c r="AUH2" s="183">
        <v>43791</v>
      </c>
      <c r="AUI2" s="183">
        <v>43794</v>
      </c>
      <c r="AUJ2" s="183">
        <v>43797</v>
      </c>
      <c r="AUK2" s="183">
        <v>43798</v>
      </c>
      <c r="AUL2" s="183">
        <v>43801</v>
      </c>
      <c r="AUM2" s="183">
        <v>43802</v>
      </c>
      <c r="AUN2" s="183">
        <v>43803</v>
      </c>
      <c r="AUO2" s="183">
        <v>43804</v>
      </c>
      <c r="AUP2" s="183">
        <v>43805</v>
      </c>
      <c r="AUQ2" s="183">
        <v>43808</v>
      </c>
      <c r="AUR2" s="183">
        <v>43809</v>
      </c>
      <c r="AUS2" s="183">
        <v>43810</v>
      </c>
      <c r="AUT2" s="183">
        <v>43811</v>
      </c>
      <c r="AUU2" s="183">
        <v>43812</v>
      </c>
      <c r="AUV2" s="183">
        <v>43815</v>
      </c>
      <c r="AUW2" s="183">
        <v>43816</v>
      </c>
      <c r="AUX2" s="183">
        <v>43817</v>
      </c>
      <c r="AUY2" s="183">
        <v>43818</v>
      </c>
      <c r="AUZ2" s="183">
        <v>43819</v>
      </c>
      <c r="AVA2" s="183">
        <v>43822</v>
      </c>
      <c r="AVB2" s="183">
        <v>43823</v>
      </c>
      <c r="AVC2" s="183">
        <v>43824</v>
      </c>
      <c r="AVD2" s="183">
        <v>43825</v>
      </c>
      <c r="AVE2" s="183">
        <v>43826</v>
      </c>
      <c r="AVF2" s="183">
        <v>43829</v>
      </c>
      <c r="AVG2" s="183">
        <v>43830</v>
      </c>
      <c r="AVH2" s="183">
        <v>43832</v>
      </c>
      <c r="AVI2" s="183">
        <v>43833</v>
      </c>
      <c r="AVJ2" s="183">
        <v>43836</v>
      </c>
      <c r="AVK2" s="183">
        <v>43837</v>
      </c>
      <c r="AVL2" s="183">
        <v>43838</v>
      </c>
      <c r="AVM2" s="183">
        <v>43839</v>
      </c>
      <c r="AVN2" s="183">
        <v>43840</v>
      </c>
      <c r="AVO2" s="183">
        <v>43843</v>
      </c>
      <c r="AVP2" s="183">
        <v>43844</v>
      </c>
      <c r="AVQ2" s="183">
        <v>43845</v>
      </c>
      <c r="AVR2" s="183">
        <v>43846</v>
      </c>
      <c r="AVS2" s="183">
        <v>43847</v>
      </c>
      <c r="AVT2" s="183">
        <v>43850</v>
      </c>
      <c r="AVU2" s="183">
        <v>43851</v>
      </c>
      <c r="AVV2" s="183">
        <v>43852</v>
      </c>
      <c r="AVW2" s="183">
        <v>43853</v>
      </c>
      <c r="AVX2" s="183">
        <v>43854</v>
      </c>
      <c r="AVY2" s="183">
        <v>43857</v>
      </c>
      <c r="AVZ2" s="183">
        <v>43858</v>
      </c>
      <c r="AWA2" s="183">
        <v>43859</v>
      </c>
      <c r="AWB2" s="183">
        <v>43860</v>
      </c>
      <c r="AWC2" s="183">
        <v>43861</v>
      </c>
      <c r="AWD2" s="183">
        <v>43864</v>
      </c>
      <c r="AWE2" s="183">
        <v>43865</v>
      </c>
      <c r="AWF2" s="183">
        <v>43866</v>
      </c>
      <c r="AWG2" s="183">
        <v>43867</v>
      </c>
      <c r="AWH2" s="183">
        <v>43868</v>
      </c>
      <c r="AWI2" s="183">
        <v>43871</v>
      </c>
      <c r="AWJ2" s="183">
        <v>43872</v>
      </c>
      <c r="AWK2" s="183">
        <v>43873</v>
      </c>
      <c r="AWL2" s="183">
        <v>43874</v>
      </c>
      <c r="AWM2" s="183">
        <v>43875</v>
      </c>
      <c r="AWN2" s="183">
        <v>43878</v>
      </c>
      <c r="AWO2" s="183">
        <v>43879</v>
      </c>
      <c r="AWP2" s="183">
        <v>43880</v>
      </c>
      <c r="AWQ2" s="183">
        <v>43881</v>
      </c>
      <c r="AWR2" s="183">
        <v>43882</v>
      </c>
      <c r="AWS2" s="183">
        <v>43888</v>
      </c>
      <c r="AWT2" s="183">
        <v>43889</v>
      </c>
      <c r="AWU2" s="183">
        <v>43892</v>
      </c>
      <c r="AWV2" s="183">
        <v>43893</v>
      </c>
      <c r="AWW2" s="183">
        <v>43894</v>
      </c>
      <c r="AWX2" s="183">
        <v>43895</v>
      </c>
      <c r="AWY2" s="183">
        <v>43896</v>
      </c>
      <c r="AWZ2" s="183">
        <v>43899</v>
      </c>
      <c r="AXA2" s="183">
        <v>43900</v>
      </c>
      <c r="AXB2" s="183">
        <v>43901</v>
      </c>
      <c r="AXC2" s="183">
        <v>43902</v>
      </c>
      <c r="AXD2" s="183">
        <v>43903</v>
      </c>
      <c r="AXE2" s="183">
        <v>43906</v>
      </c>
      <c r="AXF2" s="183">
        <v>43907</v>
      </c>
      <c r="AXG2" s="183">
        <v>43908</v>
      </c>
      <c r="AXH2" s="183">
        <v>43909</v>
      </c>
      <c r="AXI2" s="183">
        <v>43910</v>
      </c>
      <c r="AXJ2" s="183">
        <v>43913</v>
      </c>
      <c r="AXK2" s="183">
        <v>43914</v>
      </c>
      <c r="AXL2" s="183">
        <v>43915</v>
      </c>
      <c r="AXM2" s="183">
        <v>43916</v>
      </c>
      <c r="AXN2" s="183">
        <v>43917</v>
      </c>
      <c r="AXO2" s="183">
        <v>43920</v>
      </c>
      <c r="AXP2" s="183">
        <v>43921</v>
      </c>
      <c r="AXQ2" s="183">
        <v>43922</v>
      </c>
      <c r="AXR2" s="183">
        <v>43923</v>
      </c>
      <c r="AXS2" s="183">
        <v>43924</v>
      </c>
      <c r="AXT2" s="183">
        <v>43927</v>
      </c>
      <c r="AXU2" s="183">
        <v>43928</v>
      </c>
      <c r="AXV2" s="183">
        <v>43929</v>
      </c>
      <c r="AXW2" s="183">
        <v>43930</v>
      </c>
      <c r="AXX2" s="183">
        <v>43931</v>
      </c>
      <c r="AXY2" s="183">
        <v>43934</v>
      </c>
      <c r="AXZ2" s="183">
        <v>43935</v>
      </c>
      <c r="AYA2" s="183">
        <v>43936</v>
      </c>
      <c r="AYB2" s="183">
        <v>43937</v>
      </c>
      <c r="AYC2" s="183">
        <v>43938</v>
      </c>
      <c r="AYD2" s="183">
        <v>43941</v>
      </c>
      <c r="AYE2" s="183">
        <v>43942</v>
      </c>
      <c r="AYF2" s="183">
        <v>43943</v>
      </c>
      <c r="AYG2" s="183">
        <v>43944</v>
      </c>
      <c r="AYH2" s="183">
        <v>43945</v>
      </c>
      <c r="AYI2" s="183">
        <v>43948</v>
      </c>
      <c r="AYJ2" s="183">
        <v>43949</v>
      </c>
      <c r="AYK2" s="183">
        <v>43950</v>
      </c>
      <c r="AYL2" s="183">
        <v>43951</v>
      </c>
      <c r="AYM2" s="183">
        <v>43952</v>
      </c>
      <c r="AYN2" s="183">
        <v>43955</v>
      </c>
      <c r="AYO2" s="183">
        <v>43956</v>
      </c>
      <c r="AYP2" s="183">
        <v>43957</v>
      </c>
      <c r="AYQ2" s="183">
        <v>43958</v>
      </c>
      <c r="AYR2" s="183">
        <v>43959</v>
      </c>
      <c r="AYS2" s="183">
        <v>43962</v>
      </c>
      <c r="AYT2" s="183">
        <v>43963</v>
      </c>
      <c r="AYU2" s="183">
        <v>43964</v>
      </c>
      <c r="AYV2" s="183">
        <v>43965</v>
      </c>
      <c r="AYW2" s="183">
        <v>43966</v>
      </c>
      <c r="AYX2" s="183">
        <v>43969</v>
      </c>
      <c r="AYY2" s="183">
        <v>43970</v>
      </c>
      <c r="AYZ2" s="183">
        <v>43971</v>
      </c>
      <c r="AZA2" s="183">
        <v>43972</v>
      </c>
      <c r="AZB2" s="183">
        <v>43973</v>
      </c>
      <c r="AZC2" s="183">
        <v>43976</v>
      </c>
      <c r="AZD2" s="183">
        <v>43977</v>
      </c>
      <c r="AZE2" s="183">
        <v>43978</v>
      </c>
      <c r="AZF2" s="183">
        <v>43979</v>
      </c>
      <c r="AZG2" s="183">
        <v>43980</v>
      </c>
      <c r="AZH2" s="183">
        <v>43984</v>
      </c>
      <c r="AZI2" s="183">
        <v>43985</v>
      </c>
      <c r="AZJ2" s="183">
        <v>43986</v>
      </c>
      <c r="AZK2" s="183">
        <v>43990</v>
      </c>
      <c r="AZL2" s="183">
        <v>43991</v>
      </c>
      <c r="AZM2" s="183">
        <v>43992</v>
      </c>
      <c r="AZN2" s="183">
        <v>43993</v>
      </c>
      <c r="AZO2" s="183">
        <v>43994</v>
      </c>
      <c r="AZP2" s="183">
        <v>43997</v>
      </c>
      <c r="AZQ2" s="183">
        <v>43998</v>
      </c>
      <c r="AZR2" s="183">
        <v>43999</v>
      </c>
      <c r="AZS2" s="183">
        <v>44000</v>
      </c>
      <c r="AZT2" s="183">
        <v>44001</v>
      </c>
      <c r="AZU2" s="183">
        <v>44004</v>
      </c>
      <c r="AZV2" s="183">
        <v>44005</v>
      </c>
      <c r="AZW2" s="183">
        <v>44007</v>
      </c>
      <c r="AZX2" s="183">
        <v>44008</v>
      </c>
      <c r="AZY2" s="183">
        <v>44011</v>
      </c>
      <c r="AZZ2" s="183">
        <v>44012</v>
      </c>
      <c r="BAA2" s="183">
        <v>44013</v>
      </c>
      <c r="BAB2" s="183">
        <v>44014</v>
      </c>
      <c r="BAC2" s="183">
        <v>44015</v>
      </c>
      <c r="BAD2" s="183">
        <v>44018</v>
      </c>
      <c r="BAE2" s="183">
        <v>44019</v>
      </c>
      <c r="BAF2" s="183">
        <v>44020</v>
      </c>
      <c r="BAG2" s="183">
        <v>44021</v>
      </c>
      <c r="BAH2" s="183">
        <v>44022</v>
      </c>
      <c r="BAI2" s="183">
        <v>44028</v>
      </c>
      <c r="BAJ2" s="183">
        <v>44029</v>
      </c>
      <c r="BAK2" s="183">
        <v>44032</v>
      </c>
      <c r="BAL2" s="183">
        <v>44033</v>
      </c>
      <c r="BAM2" s="183">
        <v>44034</v>
      </c>
      <c r="BAN2" s="183">
        <v>44035</v>
      </c>
      <c r="BAO2" s="183">
        <v>44036</v>
      </c>
      <c r="BAP2" s="183">
        <v>44039</v>
      </c>
      <c r="BAQ2" s="183">
        <v>44040</v>
      </c>
      <c r="BAR2" s="183">
        <v>44041</v>
      </c>
      <c r="BAS2" s="183">
        <v>44042</v>
      </c>
      <c r="BAT2" s="183">
        <v>44043</v>
      </c>
      <c r="BAU2" s="183">
        <v>44046</v>
      </c>
      <c r="BAV2" s="183">
        <v>44047</v>
      </c>
      <c r="BAW2" s="183">
        <v>44048</v>
      </c>
      <c r="BAX2" s="183">
        <v>44049</v>
      </c>
      <c r="BAY2" s="183">
        <v>44050</v>
      </c>
      <c r="BAZ2" s="183">
        <v>44053</v>
      </c>
      <c r="BBA2" s="183">
        <v>44054</v>
      </c>
      <c r="BBB2" s="183">
        <v>44055</v>
      </c>
      <c r="BBC2" s="183">
        <v>44056</v>
      </c>
      <c r="BBD2" s="183">
        <v>44057</v>
      </c>
      <c r="BBE2" s="183">
        <v>44060</v>
      </c>
      <c r="BBF2" s="183">
        <v>44061</v>
      </c>
      <c r="BBG2" s="183">
        <v>44062</v>
      </c>
      <c r="BBH2" s="183">
        <v>44063</v>
      </c>
      <c r="BBI2" s="183">
        <v>44064</v>
      </c>
      <c r="BBJ2" s="183">
        <v>44067</v>
      </c>
      <c r="BBK2" s="183">
        <v>44068</v>
      </c>
      <c r="BBL2" s="183">
        <v>44069</v>
      </c>
      <c r="BBM2" s="183">
        <v>44070</v>
      </c>
      <c r="BBN2" s="183">
        <v>44071</v>
      </c>
      <c r="BBO2" s="183">
        <v>44074</v>
      </c>
      <c r="BBP2" s="183">
        <v>44075</v>
      </c>
      <c r="BBQ2" s="183">
        <v>44076</v>
      </c>
      <c r="BBR2" s="183">
        <v>44077</v>
      </c>
      <c r="BBS2" s="183">
        <v>44078</v>
      </c>
      <c r="BBT2" s="183">
        <v>44081</v>
      </c>
      <c r="BBU2" s="183">
        <v>44082</v>
      </c>
      <c r="BBV2" s="183">
        <v>44083</v>
      </c>
      <c r="BBW2" s="183">
        <v>44084</v>
      </c>
      <c r="BBX2" s="183">
        <v>44085</v>
      </c>
      <c r="BBY2" s="183">
        <v>44088</v>
      </c>
      <c r="BBZ2" s="183">
        <v>44089</v>
      </c>
      <c r="BCA2" s="183">
        <v>44090</v>
      </c>
      <c r="BCB2" s="183">
        <v>44091</v>
      </c>
      <c r="BCC2" s="183">
        <v>44092</v>
      </c>
      <c r="BCD2" s="183">
        <v>44095</v>
      </c>
      <c r="BCE2" s="183">
        <v>44096</v>
      </c>
      <c r="BCF2" s="183">
        <v>44097</v>
      </c>
      <c r="BCG2" s="183">
        <v>44098</v>
      </c>
      <c r="BCH2" s="183">
        <v>44099</v>
      </c>
      <c r="BCI2" s="183">
        <v>44102</v>
      </c>
      <c r="BCJ2" s="183">
        <v>44103</v>
      </c>
      <c r="BCK2" s="183">
        <v>44104</v>
      </c>
      <c r="BCL2" s="183">
        <v>44105</v>
      </c>
      <c r="BCM2" s="183">
        <v>44106</v>
      </c>
      <c r="BCN2" s="183">
        <v>44109</v>
      </c>
      <c r="BCO2" s="183">
        <v>44110</v>
      </c>
      <c r="BCP2" s="183">
        <v>44111</v>
      </c>
      <c r="BCQ2" s="183">
        <v>44112</v>
      </c>
      <c r="BCR2" s="183">
        <v>44113</v>
      </c>
      <c r="BCS2" s="183">
        <v>44116</v>
      </c>
      <c r="BCT2" s="183">
        <v>44117</v>
      </c>
      <c r="BCU2" s="183">
        <v>44118</v>
      </c>
      <c r="BCV2" s="183">
        <v>44120</v>
      </c>
      <c r="BCW2" s="183">
        <v>44123</v>
      </c>
      <c r="BCX2" s="183">
        <v>44124</v>
      </c>
      <c r="BCY2" s="183">
        <v>44125</v>
      </c>
      <c r="BCZ2" s="183">
        <v>44126</v>
      </c>
      <c r="BDA2" s="183">
        <v>44127</v>
      </c>
      <c r="BDB2" s="183">
        <v>44130</v>
      </c>
      <c r="BDC2" s="183">
        <v>44131</v>
      </c>
      <c r="BDD2" s="183">
        <v>44132</v>
      </c>
      <c r="BDE2" s="183">
        <v>44133</v>
      </c>
      <c r="BDF2" s="183">
        <v>44134</v>
      </c>
      <c r="BDG2" s="183">
        <v>44137</v>
      </c>
      <c r="BDH2" s="183">
        <v>44138</v>
      </c>
      <c r="BDI2" s="183">
        <v>44139</v>
      </c>
      <c r="BDJ2" s="183">
        <v>44140</v>
      </c>
      <c r="BDK2" s="183">
        <v>44141</v>
      </c>
      <c r="BDL2" s="183">
        <v>44144</v>
      </c>
      <c r="BDM2" s="183">
        <v>44145</v>
      </c>
      <c r="BDN2" s="183">
        <v>44146</v>
      </c>
      <c r="BDO2" s="183">
        <v>44147</v>
      </c>
      <c r="BDP2" s="183">
        <v>44148</v>
      </c>
      <c r="BDQ2" s="183">
        <v>44152</v>
      </c>
      <c r="BDR2" s="183">
        <v>44153</v>
      </c>
      <c r="BDS2" s="183">
        <v>44154</v>
      </c>
      <c r="BDT2" s="183">
        <v>44155</v>
      </c>
      <c r="BDU2" s="183">
        <v>44158</v>
      </c>
      <c r="BDV2" s="183">
        <v>44159</v>
      </c>
      <c r="BDW2" s="183">
        <v>44160</v>
      </c>
      <c r="BDX2" s="183">
        <v>44161</v>
      </c>
      <c r="BDY2" s="183">
        <v>44162</v>
      </c>
      <c r="BDZ2" s="183">
        <v>44165</v>
      </c>
      <c r="BEA2" s="185">
        <v>44166</v>
      </c>
      <c r="BEB2" s="185">
        <v>44167</v>
      </c>
      <c r="BEC2" s="185">
        <v>44168</v>
      </c>
      <c r="BED2" s="185">
        <v>44169</v>
      </c>
      <c r="BEE2" s="185">
        <v>44172</v>
      </c>
      <c r="BEF2" s="185">
        <v>44173</v>
      </c>
      <c r="BEG2" s="185">
        <v>44174</v>
      </c>
      <c r="BEH2" s="186" t="s">
        <v>135</v>
      </c>
      <c r="BEI2" s="186" t="s">
        <v>135</v>
      </c>
      <c r="BEJ2" s="186" t="s">
        <v>135</v>
      </c>
      <c r="BEK2" s="186" t="s">
        <v>135</v>
      </c>
      <c r="BEL2" s="186" t="s">
        <v>135</v>
      </c>
      <c r="BEM2" s="186" t="s">
        <v>135</v>
      </c>
      <c r="BEN2" s="186" t="s">
        <v>135</v>
      </c>
      <c r="BEO2" s="186" t="s">
        <v>135</v>
      </c>
      <c r="BEP2" s="186" t="s">
        <v>135</v>
      </c>
      <c r="BEQ2" s="186" t="s">
        <v>135</v>
      </c>
      <c r="BER2" s="186" t="s">
        <v>135</v>
      </c>
      <c r="BES2" s="186" t="s">
        <v>135</v>
      </c>
      <c r="BET2" s="186" t="s">
        <v>135</v>
      </c>
      <c r="BEU2" s="186" t="s">
        <v>135</v>
      </c>
      <c r="BEV2" s="186" t="s">
        <v>135</v>
      </c>
      <c r="BEW2" s="185">
        <v>44200</v>
      </c>
      <c r="BEX2" s="185">
        <v>44201</v>
      </c>
      <c r="BEY2" s="185">
        <v>44202</v>
      </c>
      <c r="BEZ2" s="185">
        <v>44203</v>
      </c>
      <c r="BFA2" s="185">
        <v>44204</v>
      </c>
      <c r="BFB2" s="185">
        <v>44207</v>
      </c>
      <c r="BFC2" s="185">
        <v>44208</v>
      </c>
      <c r="BFD2" s="185">
        <v>44209</v>
      </c>
      <c r="BFE2" s="185">
        <v>44210</v>
      </c>
      <c r="BFF2" s="185">
        <v>44211</v>
      </c>
      <c r="BFG2" s="185">
        <v>44214</v>
      </c>
      <c r="BFH2" s="185">
        <v>44215</v>
      </c>
      <c r="BFI2" s="185">
        <v>44216</v>
      </c>
      <c r="BFJ2" s="185">
        <v>44217</v>
      </c>
      <c r="BFK2" s="185">
        <v>44218</v>
      </c>
      <c r="BFL2" s="185">
        <v>44221</v>
      </c>
      <c r="BFM2" s="185">
        <v>44222</v>
      </c>
      <c r="BFN2" s="185">
        <v>44223</v>
      </c>
      <c r="BFO2" s="185">
        <v>44224</v>
      </c>
      <c r="BFP2" s="185">
        <v>44225</v>
      </c>
      <c r="BFQ2" s="185">
        <v>44228</v>
      </c>
      <c r="BFR2" s="185">
        <v>44229</v>
      </c>
      <c r="BFS2" s="185">
        <v>44230</v>
      </c>
      <c r="BFT2" s="185">
        <v>44231</v>
      </c>
      <c r="BFU2" s="185">
        <v>44232</v>
      </c>
      <c r="BFV2" s="185">
        <v>44235</v>
      </c>
      <c r="BFW2" s="185">
        <v>44236</v>
      </c>
      <c r="BFX2" s="185">
        <v>44237</v>
      </c>
      <c r="BFY2" s="185">
        <v>44238</v>
      </c>
      <c r="BFZ2" s="185">
        <v>44242</v>
      </c>
      <c r="BGA2" s="185">
        <v>44243</v>
      </c>
      <c r="BGB2" s="185">
        <v>44244</v>
      </c>
      <c r="BGC2" s="185">
        <v>44245</v>
      </c>
      <c r="BGD2" s="185">
        <v>44246</v>
      </c>
      <c r="BGE2" s="185">
        <v>44249</v>
      </c>
      <c r="BGF2" s="185">
        <v>44250</v>
      </c>
      <c r="BGG2" s="185">
        <v>44251</v>
      </c>
      <c r="BGH2" s="185">
        <v>44252</v>
      </c>
      <c r="BGI2" s="185">
        <v>44253</v>
      </c>
      <c r="BGJ2" s="187">
        <v>44256</v>
      </c>
      <c r="BGK2" s="187">
        <v>44257</v>
      </c>
      <c r="BGL2" s="187">
        <v>44258</v>
      </c>
      <c r="BGM2" s="187">
        <v>44259</v>
      </c>
      <c r="BGN2" s="187">
        <v>44260</v>
      </c>
      <c r="BGO2" s="187">
        <v>44264</v>
      </c>
      <c r="BGP2" s="187">
        <v>44265</v>
      </c>
      <c r="BGQ2" s="187">
        <v>44266</v>
      </c>
      <c r="BGR2" s="187">
        <v>44267</v>
      </c>
      <c r="BGS2" s="187">
        <v>44270</v>
      </c>
      <c r="BGT2" s="187">
        <v>44271</v>
      </c>
      <c r="BGU2" s="187">
        <v>44272</v>
      </c>
      <c r="BGV2" s="187">
        <v>44273</v>
      </c>
      <c r="BGW2" s="187">
        <v>44274</v>
      </c>
      <c r="BGX2" s="187">
        <v>44277</v>
      </c>
      <c r="BGY2" s="187">
        <v>44278</v>
      </c>
      <c r="BGZ2" s="187">
        <v>44279</v>
      </c>
      <c r="BHA2" s="187">
        <v>44280</v>
      </c>
      <c r="BHB2" s="187">
        <v>44281</v>
      </c>
      <c r="BHC2" s="187">
        <v>44284</v>
      </c>
      <c r="BHD2" s="187">
        <v>44285</v>
      </c>
      <c r="BHE2" s="187">
        <v>44286</v>
      </c>
      <c r="BHF2" s="187">
        <v>44287</v>
      </c>
      <c r="BHG2" s="187">
        <v>44288</v>
      </c>
      <c r="BHH2" s="187">
        <v>44291</v>
      </c>
      <c r="BHI2" s="187">
        <v>44292</v>
      </c>
      <c r="BHJ2" s="187">
        <v>44293</v>
      </c>
      <c r="BHK2" s="187">
        <v>44294</v>
      </c>
      <c r="BHL2" s="187">
        <v>44295</v>
      </c>
      <c r="BHM2" s="187">
        <v>44298</v>
      </c>
      <c r="BHN2" s="187">
        <v>44299</v>
      </c>
      <c r="BHO2" s="187">
        <v>44300</v>
      </c>
      <c r="BHP2" s="187">
        <v>44301</v>
      </c>
      <c r="BHQ2" s="187">
        <v>44302</v>
      </c>
      <c r="BHR2" s="187">
        <v>44305</v>
      </c>
      <c r="BHS2" s="187">
        <v>44306</v>
      </c>
      <c r="BHT2" s="187">
        <v>44307</v>
      </c>
      <c r="BHU2" s="187">
        <v>44308</v>
      </c>
      <c r="BHV2" s="187">
        <v>44309</v>
      </c>
      <c r="BHW2" s="187">
        <v>44312</v>
      </c>
      <c r="BHX2" s="187">
        <v>44313</v>
      </c>
      <c r="BHY2" s="187">
        <v>44314</v>
      </c>
      <c r="BHZ2" s="187">
        <v>44315</v>
      </c>
      <c r="BIA2" s="187">
        <v>44316</v>
      </c>
      <c r="BIB2" s="187">
        <v>44319</v>
      </c>
      <c r="BIC2" s="187">
        <v>44320</v>
      </c>
      <c r="BID2" s="187">
        <v>44321</v>
      </c>
      <c r="BIE2" s="187">
        <v>44322</v>
      </c>
      <c r="BIF2" s="187">
        <v>44323</v>
      </c>
      <c r="BIG2" s="187">
        <v>44326</v>
      </c>
      <c r="BIH2" s="187">
        <v>44327</v>
      </c>
      <c r="BII2" s="187">
        <v>44328</v>
      </c>
      <c r="BIJ2" s="187">
        <v>44329</v>
      </c>
      <c r="BIK2" s="187">
        <v>44330</v>
      </c>
      <c r="BIL2" s="187">
        <v>44333</v>
      </c>
      <c r="BIM2" s="188">
        <v>44334</v>
      </c>
      <c r="BIN2" s="188">
        <v>44335</v>
      </c>
      <c r="BIO2" s="188">
        <v>44336</v>
      </c>
      <c r="BIP2" s="188">
        <v>44337</v>
      </c>
      <c r="BIQ2" s="188">
        <v>44340</v>
      </c>
      <c r="BIR2" s="188">
        <v>44341</v>
      </c>
      <c r="BIS2" s="188">
        <v>44343</v>
      </c>
      <c r="BIT2" s="188">
        <v>44344</v>
      </c>
      <c r="BIU2" s="188">
        <v>44347</v>
      </c>
      <c r="BIV2" s="188">
        <v>44349</v>
      </c>
      <c r="BIW2" s="188">
        <v>44350</v>
      </c>
      <c r="BIX2" s="188">
        <v>44351</v>
      </c>
      <c r="BIY2" s="188">
        <v>44354</v>
      </c>
      <c r="BIZ2" s="188">
        <v>44355</v>
      </c>
      <c r="BJA2" s="188">
        <v>44357</v>
      </c>
      <c r="BJB2" s="188">
        <v>44358</v>
      </c>
      <c r="BJC2" s="188">
        <v>44361</v>
      </c>
      <c r="BJD2" s="188">
        <v>44362</v>
      </c>
      <c r="BJE2" s="188">
        <v>44363</v>
      </c>
      <c r="BJF2" s="188">
        <v>44364</v>
      </c>
      <c r="BJG2" s="188">
        <v>44365</v>
      </c>
      <c r="BJH2" s="188">
        <v>44368</v>
      </c>
      <c r="BJI2" s="188">
        <v>44369</v>
      </c>
      <c r="BJJ2" s="188">
        <v>44370</v>
      </c>
      <c r="BJK2" s="188">
        <v>44371</v>
      </c>
      <c r="BJL2" s="188">
        <v>44372</v>
      </c>
      <c r="BJM2" s="188">
        <v>44375</v>
      </c>
      <c r="BJN2" s="188">
        <v>44376</v>
      </c>
      <c r="BJO2" s="188">
        <v>44377</v>
      </c>
      <c r="BJP2" s="188">
        <v>44378</v>
      </c>
      <c r="BJQ2" s="188">
        <v>44379</v>
      </c>
      <c r="BJR2" s="188">
        <v>44382</v>
      </c>
      <c r="BJS2" s="188">
        <v>44383</v>
      </c>
      <c r="BJT2" s="188">
        <v>44384</v>
      </c>
      <c r="BJU2" s="188">
        <v>44385</v>
      </c>
      <c r="BJV2" s="188">
        <v>44386</v>
      </c>
      <c r="BJW2" s="188">
        <v>44396</v>
      </c>
      <c r="BJX2" s="188">
        <v>44397</v>
      </c>
      <c r="BJY2" s="188">
        <v>44398</v>
      </c>
      <c r="BJZ2" s="188">
        <v>44399</v>
      </c>
      <c r="BKA2" s="188">
        <v>44400</v>
      </c>
      <c r="BKB2" s="188">
        <v>44401</v>
      </c>
      <c r="BKC2" s="188">
        <v>44403</v>
      </c>
      <c r="BKD2" s="188">
        <v>44404</v>
      </c>
      <c r="BKE2" s="188">
        <v>44405</v>
      </c>
      <c r="BKF2" s="188">
        <v>44406</v>
      </c>
      <c r="BKG2" s="188">
        <v>44407</v>
      </c>
      <c r="BKH2" s="188">
        <v>44410</v>
      </c>
      <c r="BKI2" s="188">
        <v>44411</v>
      </c>
      <c r="BKJ2" s="188">
        <v>44412</v>
      </c>
      <c r="BKK2" s="188">
        <v>44413</v>
      </c>
      <c r="BKL2" s="188">
        <v>44414</v>
      </c>
      <c r="BKM2" s="188">
        <v>44417</v>
      </c>
      <c r="BKN2" s="188">
        <v>44418</v>
      </c>
      <c r="BKO2" s="188">
        <v>44419</v>
      </c>
      <c r="BKP2" s="188">
        <v>44420</v>
      </c>
      <c r="BKQ2" s="188">
        <v>44421</v>
      </c>
      <c r="BKR2" s="188">
        <v>44424</v>
      </c>
      <c r="BKS2" s="188">
        <v>44425</v>
      </c>
      <c r="BKT2" s="188">
        <v>44426</v>
      </c>
      <c r="BKU2" s="188">
        <v>44427</v>
      </c>
      <c r="BKV2" s="188">
        <v>44428</v>
      </c>
      <c r="BKW2" s="188">
        <v>44431</v>
      </c>
      <c r="BKX2" s="188">
        <v>44432</v>
      </c>
      <c r="BKY2" s="188">
        <v>44433</v>
      </c>
      <c r="BKZ2" s="188">
        <v>44434</v>
      </c>
      <c r="BLA2" s="188">
        <v>44435</v>
      </c>
      <c r="BLB2" s="188">
        <v>44438</v>
      </c>
      <c r="BLC2" s="188">
        <v>44439</v>
      </c>
      <c r="BLD2" s="188">
        <v>44440</v>
      </c>
      <c r="BLE2" s="188">
        <v>44441</v>
      </c>
      <c r="BLF2" s="188">
        <v>44442</v>
      </c>
      <c r="BLG2" s="188">
        <v>44445</v>
      </c>
      <c r="BLH2" s="188">
        <v>44446</v>
      </c>
      <c r="BLI2" s="188">
        <v>44447</v>
      </c>
      <c r="BLJ2" s="188">
        <v>44448</v>
      </c>
      <c r="BLK2" s="188">
        <v>44449</v>
      </c>
      <c r="BLL2" s="188">
        <v>44452</v>
      </c>
      <c r="BLM2" s="188">
        <v>44453</v>
      </c>
      <c r="BLN2" s="188">
        <v>44454</v>
      </c>
      <c r="BLO2" s="188">
        <v>44455</v>
      </c>
      <c r="BLP2" s="188">
        <v>44456</v>
      </c>
      <c r="BLQ2" s="188">
        <v>44459</v>
      </c>
      <c r="BLR2" s="188">
        <v>44460</v>
      </c>
      <c r="BLS2" s="188">
        <v>44461</v>
      </c>
      <c r="BLT2" s="188">
        <v>44462</v>
      </c>
      <c r="BLU2" s="188">
        <v>44463</v>
      </c>
      <c r="BLV2" s="188">
        <v>44466</v>
      </c>
      <c r="BLW2" s="188">
        <v>44467</v>
      </c>
      <c r="BLX2" s="188">
        <v>44468</v>
      </c>
      <c r="BLY2" s="188">
        <v>44469</v>
      </c>
      <c r="BLZ2" s="188">
        <v>44470</v>
      </c>
      <c r="BMA2" s="188">
        <v>44473</v>
      </c>
      <c r="BMB2" s="188">
        <v>44474</v>
      </c>
      <c r="BMC2" s="188">
        <v>44475</v>
      </c>
      <c r="BMD2" s="188">
        <v>44476</v>
      </c>
      <c r="BME2" s="188">
        <v>44477</v>
      </c>
      <c r="BMF2" s="188">
        <v>44480</v>
      </c>
      <c r="BMG2" s="188">
        <v>44481</v>
      </c>
      <c r="BMH2" s="188">
        <v>44482</v>
      </c>
      <c r="BMI2" s="188">
        <v>44483</v>
      </c>
      <c r="BMJ2" s="188">
        <v>44484</v>
      </c>
      <c r="BMK2" s="188">
        <v>44487</v>
      </c>
      <c r="BML2" s="188">
        <v>44488</v>
      </c>
      <c r="BMM2" s="188">
        <v>44489</v>
      </c>
      <c r="BMN2" s="188">
        <v>44490</v>
      </c>
      <c r="BMO2" s="188">
        <v>44491</v>
      </c>
      <c r="BMP2" s="188">
        <v>44494</v>
      </c>
      <c r="BMQ2" s="188">
        <v>44495</v>
      </c>
      <c r="BMR2" s="188">
        <v>44496</v>
      </c>
      <c r="BMS2" s="188">
        <v>44497</v>
      </c>
      <c r="BMT2" s="188">
        <v>44498</v>
      </c>
      <c r="BMU2" s="188">
        <v>44501</v>
      </c>
      <c r="BMV2" s="188">
        <v>44502</v>
      </c>
      <c r="BMW2" s="188">
        <v>44503</v>
      </c>
      <c r="BMX2" s="188">
        <v>44504</v>
      </c>
      <c r="BMY2" s="188">
        <v>44508</v>
      </c>
      <c r="BMZ2" s="188">
        <v>44509</v>
      </c>
      <c r="BNA2" s="188">
        <v>44510</v>
      </c>
      <c r="BNB2" s="188">
        <v>44511</v>
      </c>
      <c r="BNC2" s="188">
        <v>44512</v>
      </c>
      <c r="BND2" s="188">
        <v>44515</v>
      </c>
      <c r="BNE2" s="188">
        <v>44516</v>
      </c>
      <c r="BNF2" s="188">
        <v>44517</v>
      </c>
      <c r="BNG2" s="188">
        <v>44518</v>
      </c>
      <c r="BNH2" s="188">
        <v>44519</v>
      </c>
      <c r="BNI2" s="188">
        <v>44522</v>
      </c>
      <c r="BNJ2" s="188">
        <v>44523</v>
      </c>
      <c r="BNK2" s="188">
        <v>44524</v>
      </c>
      <c r="BNL2" s="188">
        <v>44525</v>
      </c>
      <c r="BNM2" s="188">
        <v>44529</v>
      </c>
      <c r="BNN2" s="188">
        <v>44530</v>
      </c>
      <c r="BNO2" s="188">
        <v>44531</v>
      </c>
      <c r="BNP2" s="188">
        <v>44532</v>
      </c>
      <c r="BNQ2" s="188">
        <v>44533</v>
      </c>
      <c r="BNR2" s="188">
        <v>44536</v>
      </c>
      <c r="BNS2" s="188">
        <v>44537</v>
      </c>
      <c r="BNT2" s="188">
        <v>44538</v>
      </c>
      <c r="BNU2" s="188">
        <v>44539</v>
      </c>
      <c r="BNV2" s="188">
        <v>44540</v>
      </c>
      <c r="BNW2" s="188">
        <v>44543</v>
      </c>
      <c r="BNX2" s="188">
        <v>44544</v>
      </c>
      <c r="BNY2" s="188">
        <v>44545</v>
      </c>
      <c r="BNZ2" s="188">
        <v>44546</v>
      </c>
      <c r="BOA2" s="188">
        <v>44547</v>
      </c>
      <c r="BOB2" s="188">
        <v>44550</v>
      </c>
      <c r="BOC2" s="188">
        <v>44551</v>
      </c>
      <c r="BOD2" s="188">
        <v>44552</v>
      </c>
      <c r="BOE2" s="188">
        <v>44553</v>
      </c>
      <c r="BOF2" s="188">
        <v>44554</v>
      </c>
      <c r="BOG2" s="188">
        <v>44557</v>
      </c>
      <c r="BOH2" s="188">
        <v>44558</v>
      </c>
      <c r="BOI2" s="188">
        <v>44560</v>
      </c>
      <c r="BOJ2" s="188">
        <v>44561</v>
      </c>
      <c r="BOK2" s="188">
        <v>44564</v>
      </c>
      <c r="BOL2" s="188">
        <v>44565</v>
      </c>
      <c r="BOM2" s="188">
        <v>44566</v>
      </c>
      <c r="BON2" s="188">
        <v>44567</v>
      </c>
      <c r="BOO2" s="188">
        <v>44568</v>
      </c>
      <c r="BOP2" s="188">
        <v>44571</v>
      </c>
      <c r="BOQ2" s="188">
        <v>44572</v>
      </c>
      <c r="BOR2" s="188">
        <v>44573</v>
      </c>
      <c r="BOS2" s="188">
        <v>44574</v>
      </c>
      <c r="BOT2" s="188">
        <v>44575</v>
      </c>
      <c r="BOU2" s="188">
        <v>44578</v>
      </c>
      <c r="BOV2" s="188">
        <v>44579</v>
      </c>
      <c r="BOW2" s="188">
        <v>44580</v>
      </c>
      <c r="BOX2" s="188">
        <v>44581</v>
      </c>
      <c r="BOY2" s="188">
        <v>44582</v>
      </c>
      <c r="BOZ2" s="188">
        <v>44585</v>
      </c>
      <c r="BPA2" s="188">
        <v>44586</v>
      </c>
      <c r="BPB2" s="188">
        <v>44587</v>
      </c>
      <c r="BPC2" s="188">
        <v>44588</v>
      </c>
      <c r="BPD2" s="188">
        <v>44589</v>
      </c>
      <c r="BPE2" s="188">
        <v>44592</v>
      </c>
      <c r="BPF2" s="188">
        <v>44593</v>
      </c>
      <c r="BPG2" s="188">
        <v>44599</v>
      </c>
      <c r="BPH2" s="188">
        <v>44600</v>
      </c>
      <c r="BPI2" s="188">
        <v>44601</v>
      </c>
      <c r="BPJ2" s="188">
        <v>44602</v>
      </c>
      <c r="BPK2" s="188">
        <v>44603</v>
      </c>
      <c r="BPL2" s="188">
        <v>44606</v>
      </c>
      <c r="BPM2" s="188">
        <v>44607</v>
      </c>
      <c r="BPN2" s="188">
        <v>44608</v>
      </c>
      <c r="BPO2" s="188">
        <v>44609</v>
      </c>
      <c r="BPP2" s="188">
        <v>44610</v>
      </c>
      <c r="BPQ2" s="188">
        <v>44613</v>
      </c>
      <c r="BPR2" s="188">
        <v>44614</v>
      </c>
      <c r="BPS2" s="188">
        <v>44615</v>
      </c>
      <c r="BPT2" s="188">
        <v>44616</v>
      </c>
      <c r="BPU2" s="188">
        <v>44617</v>
      </c>
      <c r="BPV2" s="188">
        <v>44620</v>
      </c>
      <c r="BPW2" s="188">
        <v>44621</v>
      </c>
      <c r="BPX2" s="188">
        <v>44622</v>
      </c>
      <c r="BPY2" s="188">
        <v>44623</v>
      </c>
      <c r="BPZ2" s="188">
        <v>44624</v>
      </c>
      <c r="BQA2" s="188">
        <v>44627</v>
      </c>
      <c r="BQB2" s="188">
        <v>44629</v>
      </c>
      <c r="BQC2" s="188">
        <v>44630</v>
      </c>
      <c r="BQD2" s="188">
        <v>44631</v>
      </c>
      <c r="BQE2" s="188">
        <v>44634</v>
      </c>
      <c r="BQF2" s="188">
        <v>44635</v>
      </c>
      <c r="BQG2" s="188">
        <v>44636</v>
      </c>
      <c r="BQH2" s="188">
        <v>44637</v>
      </c>
      <c r="BQI2" s="188">
        <v>44638</v>
      </c>
      <c r="BQJ2" s="188">
        <v>44641</v>
      </c>
      <c r="BQK2" s="188">
        <v>44642</v>
      </c>
      <c r="BQL2" s="188">
        <v>44643</v>
      </c>
      <c r="BQM2" s="188">
        <v>44644</v>
      </c>
      <c r="BQN2" s="188">
        <v>44645</v>
      </c>
      <c r="BQO2" s="188">
        <v>44648</v>
      </c>
      <c r="BQP2" s="188">
        <v>44649</v>
      </c>
      <c r="BQQ2" s="188">
        <v>44650</v>
      </c>
      <c r="BQR2" s="188">
        <v>44651</v>
      </c>
      <c r="BQS2" s="188">
        <v>44652</v>
      </c>
      <c r="BQT2" s="188">
        <v>44655</v>
      </c>
      <c r="BQU2" s="188">
        <v>44656</v>
      </c>
      <c r="BQV2" s="188">
        <v>44657</v>
      </c>
      <c r="BQW2" s="188">
        <v>44658</v>
      </c>
      <c r="BQX2" s="188">
        <v>44659</v>
      </c>
      <c r="BQY2" s="188">
        <v>44662</v>
      </c>
      <c r="BQZ2" s="188">
        <v>44663</v>
      </c>
      <c r="BRA2" s="188">
        <v>44664</v>
      </c>
      <c r="BRB2" s="188">
        <v>44665</v>
      </c>
      <c r="BRC2" s="188">
        <v>44666</v>
      </c>
      <c r="BRD2" s="188">
        <v>44669</v>
      </c>
      <c r="BRE2" s="188">
        <v>44670</v>
      </c>
      <c r="BRF2" s="188">
        <v>44671</v>
      </c>
      <c r="BRG2" s="188">
        <v>44672</v>
      </c>
      <c r="BRH2" s="188">
        <v>44673</v>
      </c>
      <c r="BRI2" s="188">
        <v>44676</v>
      </c>
      <c r="BRJ2" s="188">
        <v>44677</v>
      </c>
      <c r="BRK2" s="188">
        <v>44678</v>
      </c>
      <c r="BRL2" s="188">
        <v>44679</v>
      </c>
      <c r="BRM2" s="188">
        <v>44680</v>
      </c>
      <c r="BRN2" s="188">
        <v>44683</v>
      </c>
      <c r="BRO2" s="188">
        <v>44684</v>
      </c>
      <c r="BRP2" s="188">
        <v>44685</v>
      </c>
      <c r="BRQ2" s="188">
        <v>44686</v>
      </c>
      <c r="BRR2" s="188">
        <v>44687</v>
      </c>
      <c r="BRS2" s="188">
        <v>44690</v>
      </c>
      <c r="BRT2" s="188">
        <v>44691</v>
      </c>
      <c r="BRU2" s="188">
        <v>44692</v>
      </c>
      <c r="BRV2" s="188">
        <v>44693</v>
      </c>
      <c r="BRW2" s="188">
        <v>44694</v>
      </c>
      <c r="BRX2" s="188">
        <v>44697</v>
      </c>
      <c r="BRY2" s="188">
        <v>44698</v>
      </c>
      <c r="BRZ2" s="188">
        <v>44699</v>
      </c>
      <c r="BSA2" s="188">
        <v>44700</v>
      </c>
      <c r="BSB2" s="188">
        <v>44701</v>
      </c>
      <c r="BSC2" s="188">
        <v>44704</v>
      </c>
      <c r="BSD2" s="188">
        <v>44705</v>
      </c>
      <c r="BSE2" s="188">
        <v>44706</v>
      </c>
      <c r="BSF2" s="188">
        <v>44707</v>
      </c>
      <c r="BSG2" s="188">
        <v>44708</v>
      </c>
      <c r="BSH2" s="188">
        <v>44711</v>
      </c>
      <c r="BSI2" s="188">
        <v>44712</v>
      </c>
      <c r="BSJ2" s="188">
        <v>44714</v>
      </c>
      <c r="BSK2" s="188">
        <v>44715</v>
      </c>
      <c r="BSL2" s="188">
        <v>44718</v>
      </c>
      <c r="BSM2" s="188">
        <v>44719</v>
      </c>
      <c r="BSN2" s="188">
        <v>44720</v>
      </c>
      <c r="BSO2" s="188">
        <v>44721</v>
      </c>
      <c r="BSP2" s="188">
        <v>44722</v>
      </c>
      <c r="BSQ2" s="188">
        <v>44725</v>
      </c>
      <c r="BSR2" s="188">
        <v>44726</v>
      </c>
      <c r="BSS2" s="188">
        <v>44727</v>
      </c>
      <c r="BST2" s="188">
        <v>44728</v>
      </c>
      <c r="BSU2" s="188">
        <v>44732</v>
      </c>
      <c r="BSV2" s="188">
        <v>44733</v>
      </c>
      <c r="BSW2" s="188">
        <v>44734</v>
      </c>
      <c r="BSX2" s="188">
        <v>44735</v>
      </c>
      <c r="BSY2" s="188">
        <v>44736</v>
      </c>
      <c r="BSZ2" s="188">
        <v>44739</v>
      </c>
      <c r="BTA2" s="188">
        <v>44740</v>
      </c>
      <c r="BTB2" s="188">
        <v>44741</v>
      </c>
      <c r="BTC2" s="188">
        <v>44742</v>
      </c>
      <c r="BTD2" s="188">
        <v>44743</v>
      </c>
      <c r="BTE2" s="188">
        <v>44746</v>
      </c>
      <c r="BTF2" s="188">
        <v>44747</v>
      </c>
      <c r="BTG2" s="188">
        <v>44748</v>
      </c>
      <c r="BTH2" s="188">
        <v>44749</v>
      </c>
      <c r="BTI2" s="188">
        <v>44750</v>
      </c>
      <c r="BTJ2" s="188">
        <v>44760</v>
      </c>
      <c r="BTK2" s="188">
        <v>44761</v>
      </c>
      <c r="BTL2" s="188">
        <v>44762</v>
      </c>
      <c r="BTM2" s="188">
        <v>44763</v>
      </c>
      <c r="BTN2" s="188">
        <v>44764</v>
      </c>
      <c r="BTO2" s="188">
        <v>44767</v>
      </c>
      <c r="BTP2" s="188">
        <v>44768</v>
      </c>
      <c r="BTQ2" s="188">
        <v>44769</v>
      </c>
      <c r="BTR2" s="188">
        <v>44770</v>
      </c>
      <c r="BTS2" s="188">
        <v>44771</v>
      </c>
      <c r="BTT2" s="188">
        <v>44774</v>
      </c>
      <c r="BTU2" s="188">
        <v>44775</v>
      </c>
      <c r="BTV2" s="188">
        <v>44776</v>
      </c>
      <c r="BTW2" s="188">
        <v>44777</v>
      </c>
      <c r="BTX2" s="188">
        <v>44778</v>
      </c>
      <c r="BTY2" s="188">
        <v>44781</v>
      </c>
      <c r="BTZ2" s="188">
        <v>44782</v>
      </c>
      <c r="BUA2" s="188">
        <v>44783</v>
      </c>
      <c r="BUB2" s="188">
        <v>44784</v>
      </c>
      <c r="BUC2" s="188">
        <v>44785</v>
      </c>
      <c r="BUD2" s="188">
        <v>44788</v>
      </c>
      <c r="BUE2" s="188">
        <v>44789</v>
      </c>
      <c r="BUF2" s="188">
        <v>44790</v>
      </c>
      <c r="BUG2" s="188">
        <v>44791</v>
      </c>
      <c r="BUH2" s="188">
        <v>44792</v>
      </c>
      <c r="BUI2" s="188">
        <v>44795</v>
      </c>
      <c r="BUJ2" s="188">
        <v>44796</v>
      </c>
      <c r="BUK2" s="342">
        <v>44797</v>
      </c>
      <c r="BUL2" s="342">
        <v>44798</v>
      </c>
      <c r="BUM2" s="342">
        <v>44799</v>
      </c>
      <c r="BUN2" s="342">
        <v>44800</v>
      </c>
      <c r="BUO2" s="342">
        <v>44801</v>
      </c>
      <c r="BUP2" s="342">
        <v>44802</v>
      </c>
      <c r="BUQ2" s="342">
        <v>44803</v>
      </c>
      <c r="BUR2" s="342">
        <v>44804</v>
      </c>
      <c r="BUS2" s="342">
        <v>44805</v>
      </c>
      <c r="BUT2" s="342">
        <v>44806</v>
      </c>
      <c r="BUU2" s="342">
        <v>44809</v>
      </c>
      <c r="BUV2" s="342">
        <v>44810</v>
      </c>
      <c r="BUW2" s="342">
        <v>44811</v>
      </c>
      <c r="BUX2" s="342">
        <v>44812</v>
      </c>
      <c r="BUY2" s="342">
        <v>44813</v>
      </c>
      <c r="BUZ2" s="342">
        <v>44816</v>
      </c>
      <c r="BVA2" s="342">
        <v>44817</v>
      </c>
      <c r="BVB2" s="342">
        <v>44818</v>
      </c>
      <c r="BVC2" s="342">
        <v>44819</v>
      </c>
      <c r="BVD2" s="342">
        <v>44820</v>
      </c>
      <c r="BVE2" s="342">
        <v>44823</v>
      </c>
      <c r="BVF2" s="342">
        <v>44824</v>
      </c>
      <c r="BVG2" s="342">
        <v>44825</v>
      </c>
      <c r="BVH2" s="342">
        <v>44826</v>
      </c>
      <c r="BVI2" s="342">
        <v>44827</v>
      </c>
      <c r="BVJ2" s="342">
        <v>44830</v>
      </c>
      <c r="BVK2" s="342">
        <v>44831</v>
      </c>
      <c r="BVL2" s="342">
        <v>44832</v>
      </c>
      <c r="BVM2" s="342">
        <v>44833</v>
      </c>
      <c r="BVN2" s="342">
        <v>44834</v>
      </c>
      <c r="BVO2" s="342">
        <v>44837</v>
      </c>
      <c r="BVP2" s="342">
        <v>44838</v>
      </c>
      <c r="BVQ2" s="342">
        <v>44839</v>
      </c>
      <c r="BVR2" s="342">
        <v>44840</v>
      </c>
      <c r="BVS2" s="342">
        <v>44841</v>
      </c>
      <c r="BVT2" s="342">
        <v>44844</v>
      </c>
      <c r="BVU2" s="342">
        <v>44845</v>
      </c>
      <c r="BVV2" s="342">
        <v>44846</v>
      </c>
      <c r="BVW2" s="342">
        <v>44847</v>
      </c>
      <c r="BVX2" s="342">
        <v>44848</v>
      </c>
      <c r="BVY2" s="342">
        <v>44851</v>
      </c>
      <c r="BVZ2" s="342">
        <v>44852</v>
      </c>
      <c r="BWA2" s="342">
        <v>44853</v>
      </c>
      <c r="BWB2" s="342">
        <v>44854</v>
      </c>
      <c r="BWC2" s="342">
        <v>44855</v>
      </c>
      <c r="BWD2" s="342">
        <v>44858</v>
      </c>
      <c r="BWE2" s="342">
        <v>44859</v>
      </c>
      <c r="BWF2" s="342">
        <v>44860</v>
      </c>
      <c r="BWG2" s="342">
        <v>44861</v>
      </c>
      <c r="BWH2" s="342">
        <v>44862</v>
      </c>
      <c r="BWI2" s="342">
        <v>44865</v>
      </c>
      <c r="BWJ2" s="342">
        <v>44866</v>
      </c>
      <c r="BWK2" s="342">
        <v>44867</v>
      </c>
      <c r="BWL2" s="342">
        <v>44868</v>
      </c>
      <c r="BWM2" s="342">
        <v>44869</v>
      </c>
      <c r="BWN2" s="342">
        <v>44872</v>
      </c>
      <c r="BWO2" s="342">
        <v>44873</v>
      </c>
      <c r="BWP2" s="342">
        <v>44874</v>
      </c>
      <c r="BWQ2" s="342">
        <v>44875</v>
      </c>
      <c r="BWR2" s="342">
        <v>44876</v>
      </c>
      <c r="BWS2" s="342">
        <v>44879</v>
      </c>
      <c r="BWT2" s="342">
        <v>44880</v>
      </c>
      <c r="BWU2" s="342">
        <v>44881</v>
      </c>
      <c r="BWV2" s="342">
        <v>44882</v>
      </c>
      <c r="BWW2" s="342">
        <v>44883</v>
      </c>
      <c r="BWX2" s="342">
        <v>44886</v>
      </c>
      <c r="BWY2" s="342">
        <v>44887</v>
      </c>
      <c r="BWZ2" s="342">
        <v>44888</v>
      </c>
      <c r="BXA2" s="342">
        <v>44890</v>
      </c>
      <c r="BXB2" s="342">
        <v>44893</v>
      </c>
      <c r="BXC2" s="342">
        <v>44894</v>
      </c>
      <c r="BXD2" s="342">
        <v>44895</v>
      </c>
      <c r="BXE2" s="342">
        <v>44896</v>
      </c>
      <c r="BXF2" s="342">
        <v>44897</v>
      </c>
      <c r="BXG2" s="342">
        <v>44900</v>
      </c>
      <c r="BXH2" s="342">
        <v>44901</v>
      </c>
      <c r="BXI2" s="342">
        <v>44902</v>
      </c>
      <c r="BXJ2" s="342">
        <v>44903</v>
      </c>
      <c r="BXK2" s="342">
        <v>44904</v>
      </c>
      <c r="BXL2" s="342">
        <v>44907</v>
      </c>
      <c r="BXM2" s="342">
        <v>44908</v>
      </c>
      <c r="BXN2" s="342">
        <v>44909</v>
      </c>
      <c r="BXO2" s="342">
        <v>44910</v>
      </c>
      <c r="BXP2" s="342">
        <v>44911</v>
      </c>
      <c r="BXQ2" s="342">
        <v>44914</v>
      </c>
      <c r="BXR2" s="342">
        <v>44915</v>
      </c>
      <c r="BXS2" s="342">
        <v>44916</v>
      </c>
      <c r="BXT2" s="342">
        <v>44917</v>
      </c>
      <c r="BXU2" s="342">
        <v>44918</v>
      </c>
      <c r="BXV2" s="342">
        <v>44921</v>
      </c>
      <c r="BXW2" s="342">
        <v>44922</v>
      </c>
      <c r="BXX2" s="342">
        <v>44923</v>
      </c>
      <c r="BXY2" s="342">
        <v>44925</v>
      </c>
      <c r="BXZ2" s="342">
        <v>44928</v>
      </c>
      <c r="BYA2" s="342">
        <v>44929</v>
      </c>
      <c r="BYB2" s="342">
        <v>44930</v>
      </c>
      <c r="BYC2" s="342">
        <v>44931</v>
      </c>
      <c r="BYD2" s="342">
        <v>44932</v>
      </c>
      <c r="BYE2" s="342">
        <v>44935</v>
      </c>
      <c r="BYF2" s="342">
        <v>44936</v>
      </c>
      <c r="BYG2" s="342">
        <v>44937</v>
      </c>
      <c r="BYH2" s="342">
        <v>44938</v>
      </c>
      <c r="BYI2" s="342">
        <v>44939</v>
      </c>
      <c r="BYJ2" s="342">
        <v>44942</v>
      </c>
      <c r="BYK2" s="342">
        <v>44943</v>
      </c>
      <c r="BYL2" s="342">
        <v>44944</v>
      </c>
      <c r="BYM2" s="342">
        <v>44945</v>
      </c>
      <c r="BYN2" s="342">
        <v>44946</v>
      </c>
      <c r="BYO2" s="342">
        <v>44949</v>
      </c>
      <c r="BYP2" s="342">
        <v>44950</v>
      </c>
      <c r="BYQ2" s="342">
        <v>44951</v>
      </c>
      <c r="BYR2" s="342">
        <v>44952</v>
      </c>
      <c r="BYS2" s="342">
        <v>44953</v>
      </c>
      <c r="BYT2" s="342">
        <v>44956</v>
      </c>
      <c r="BYU2" s="342">
        <v>44957</v>
      </c>
      <c r="BYV2" s="342">
        <v>44958</v>
      </c>
      <c r="BYW2" s="342">
        <v>44959</v>
      </c>
      <c r="BYX2" s="342">
        <v>44960</v>
      </c>
      <c r="BYY2" s="342">
        <v>44963</v>
      </c>
      <c r="BYZ2" s="342">
        <v>44964</v>
      </c>
      <c r="BZA2" s="342">
        <v>44965</v>
      </c>
      <c r="BZB2" s="342">
        <v>44966</v>
      </c>
      <c r="BZC2" s="342">
        <v>44967</v>
      </c>
      <c r="BZD2" s="342">
        <v>44970</v>
      </c>
      <c r="BZE2" s="342">
        <v>44971</v>
      </c>
      <c r="BZF2" s="342">
        <v>44972</v>
      </c>
      <c r="BZG2" s="342">
        <v>44973</v>
      </c>
      <c r="BZH2" s="342">
        <v>44974</v>
      </c>
      <c r="BZI2" s="342">
        <v>44977</v>
      </c>
      <c r="BZJ2" s="342">
        <v>44981</v>
      </c>
      <c r="BZK2" s="342">
        <v>44984</v>
      </c>
      <c r="BZL2" s="342">
        <v>44985</v>
      </c>
      <c r="BZM2" s="405" t="s">
        <v>387</v>
      </c>
      <c r="BZN2" s="405" t="s">
        <v>388</v>
      </c>
      <c r="BZO2" s="405" t="s">
        <v>389</v>
      </c>
      <c r="BZP2" s="405" t="s">
        <v>390</v>
      </c>
      <c r="BZQ2" s="405" t="s">
        <v>391</v>
      </c>
      <c r="BZR2" s="405" t="s">
        <v>392</v>
      </c>
      <c r="BZS2" s="405" t="s">
        <v>393</v>
      </c>
      <c r="BZT2" s="405" t="s">
        <v>394</v>
      </c>
      <c r="BZU2" s="405" t="s">
        <v>395</v>
      </c>
      <c r="BZV2" s="405" t="s">
        <v>396</v>
      </c>
      <c r="BZW2" s="405" t="s">
        <v>397</v>
      </c>
      <c r="BZX2" s="405" t="s">
        <v>398</v>
      </c>
      <c r="BZY2" s="405" t="s">
        <v>399</v>
      </c>
      <c r="BZZ2" s="405" t="s">
        <v>400</v>
      </c>
      <c r="CAA2" s="405" t="s">
        <v>401</v>
      </c>
      <c r="CAB2" s="405" t="s">
        <v>402</v>
      </c>
      <c r="CAC2" s="405" t="s">
        <v>403</v>
      </c>
      <c r="CAD2" s="405" t="s">
        <v>404</v>
      </c>
      <c r="CAE2" s="405" t="s">
        <v>405</v>
      </c>
      <c r="CAF2" s="405" t="s">
        <v>406</v>
      </c>
      <c r="CAG2" s="405" t="s">
        <v>407</v>
      </c>
      <c r="CAH2" s="405" t="s">
        <v>408</v>
      </c>
      <c r="CAI2" s="405" t="s">
        <v>409</v>
      </c>
      <c r="CAJ2" s="405" t="s">
        <v>410</v>
      </c>
      <c r="CAK2" s="405" t="s">
        <v>411</v>
      </c>
      <c r="CAL2" s="405" t="s">
        <v>412</v>
      </c>
      <c r="CAM2" s="405" t="s">
        <v>413</v>
      </c>
      <c r="CAN2" s="405" t="s">
        <v>414</v>
      </c>
      <c r="CAO2" s="405" t="s">
        <v>415</v>
      </c>
      <c r="CAP2" s="405" t="s">
        <v>416</v>
      </c>
      <c r="CAQ2" s="405" t="s">
        <v>417</v>
      </c>
      <c r="CAR2" s="405" t="s">
        <v>418</v>
      </c>
      <c r="CAS2" s="405" t="s">
        <v>419</v>
      </c>
      <c r="CAT2" s="405" t="s">
        <v>420</v>
      </c>
      <c r="CAU2" s="405" t="s">
        <v>421</v>
      </c>
      <c r="CAV2" s="405" t="s">
        <v>422</v>
      </c>
      <c r="CAW2" s="405" t="s">
        <v>423</v>
      </c>
      <c r="CAX2" s="405" t="s">
        <v>424</v>
      </c>
      <c r="CAY2" s="405" t="s">
        <v>425</v>
      </c>
      <c r="CAZ2" s="405" t="s">
        <v>426</v>
      </c>
      <c r="CBA2" s="405" t="s">
        <v>427</v>
      </c>
      <c r="CBB2" s="405" t="s">
        <v>428</v>
      </c>
      <c r="CBC2" s="405" t="s">
        <v>429</v>
      </c>
      <c r="CBD2" s="405" t="s">
        <v>430</v>
      </c>
      <c r="CBE2" s="405" t="s">
        <v>431</v>
      </c>
      <c r="CBF2" s="405" t="s">
        <v>432</v>
      </c>
      <c r="CBG2" s="405" t="s">
        <v>433</v>
      </c>
      <c r="CBH2" s="405" t="s">
        <v>434</v>
      </c>
      <c r="CBI2" s="405" t="s">
        <v>435</v>
      </c>
      <c r="CBJ2" s="405" t="s">
        <v>436</v>
      </c>
      <c r="CBK2" s="405" t="s">
        <v>437</v>
      </c>
      <c r="CBL2" s="405" t="s">
        <v>438</v>
      </c>
      <c r="CBM2" s="405" t="s">
        <v>439</v>
      </c>
      <c r="CBN2" s="405" t="s">
        <v>440</v>
      </c>
      <c r="CBO2" s="405" t="s">
        <v>441</v>
      </c>
      <c r="CBP2" s="405" t="s">
        <v>442</v>
      </c>
      <c r="CBQ2" s="405" t="s">
        <v>443</v>
      </c>
      <c r="CBR2" s="405" t="s">
        <v>444</v>
      </c>
      <c r="CBS2" s="405" t="s">
        <v>445</v>
      </c>
      <c r="CBT2" s="405" t="s">
        <v>446</v>
      </c>
      <c r="CBU2" s="405"/>
      <c r="CBV2" s="405"/>
      <c r="CBW2" s="405"/>
      <c r="CBX2" s="405"/>
      <c r="CBY2" s="405"/>
      <c r="CBZ2" s="405"/>
      <c r="CCA2" s="405"/>
      <c r="CCB2" s="405"/>
      <c r="CCC2" s="405"/>
      <c r="CCD2" s="405"/>
      <c r="CCE2" s="405"/>
      <c r="CCF2" s="405"/>
      <c r="CCG2" s="405"/>
      <c r="CCH2" s="405"/>
      <c r="CCI2" s="405"/>
      <c r="CCJ2" s="405"/>
      <c r="CCK2" s="405"/>
      <c r="CCL2" s="405"/>
      <c r="CCM2" s="405"/>
      <c r="CCN2" s="405"/>
      <c r="CCO2" s="405"/>
      <c r="CCP2" s="405"/>
      <c r="CCQ2" s="405"/>
      <c r="CCR2" s="405"/>
      <c r="CCS2" s="405"/>
      <c r="CCT2" s="405"/>
      <c r="CCU2" s="405"/>
      <c r="CCV2" s="405"/>
      <c r="CCW2" s="405"/>
      <c r="CCX2" s="405"/>
      <c r="CCY2" s="405"/>
    </row>
    <row r="3" spans="1:2131" s="206" customFormat="1" ht="12" customHeight="1">
      <c r="B3" s="206">
        <v>2015</v>
      </c>
      <c r="IT3" s="206">
        <v>2016</v>
      </c>
      <c r="SD3" s="189">
        <v>2017</v>
      </c>
      <c r="SE3" s="216"/>
      <c r="SF3" s="216"/>
      <c r="SG3" s="216"/>
      <c r="SH3" s="216"/>
      <c r="SI3" s="216"/>
      <c r="SJ3" s="216"/>
      <c r="SK3" s="216"/>
      <c r="SL3" s="216"/>
      <c r="SM3" s="216"/>
      <c r="SN3" s="216"/>
      <c r="SO3" s="216"/>
      <c r="SP3" s="216"/>
      <c r="SQ3" s="216"/>
      <c r="SR3" s="216"/>
      <c r="SS3" s="216"/>
      <c r="ST3" s="216"/>
      <c r="SU3" s="216"/>
      <c r="SV3" s="216"/>
      <c r="SW3" s="216"/>
      <c r="SX3" s="216"/>
      <c r="SY3" s="216"/>
      <c r="SZ3" s="216"/>
      <c r="TA3" s="216"/>
      <c r="TB3" s="216"/>
      <c r="TC3" s="216"/>
      <c r="TD3" s="216"/>
      <c r="TE3" s="216"/>
      <c r="TF3" s="216"/>
      <c r="TG3" s="216"/>
      <c r="TH3" s="216"/>
      <c r="TI3" s="216"/>
      <c r="TJ3" s="216"/>
      <c r="TK3" s="216"/>
      <c r="TL3" s="216"/>
      <c r="TM3" s="216"/>
      <c r="TN3" s="216"/>
      <c r="TO3" s="216"/>
      <c r="TP3" s="216"/>
      <c r="TQ3" s="216"/>
      <c r="TR3" s="216"/>
      <c r="TS3" s="216"/>
      <c r="TT3" s="216"/>
      <c r="TU3" s="216"/>
      <c r="TV3" s="216"/>
      <c r="TW3" s="216"/>
      <c r="TX3" s="216"/>
      <c r="TY3" s="216"/>
      <c r="TZ3" s="216"/>
      <c r="UA3" s="216"/>
      <c r="UB3" s="216"/>
      <c r="UC3" s="216"/>
      <c r="UD3" s="216"/>
      <c r="UE3" s="216"/>
      <c r="UF3" s="216"/>
      <c r="UG3" s="216"/>
      <c r="UH3" s="216"/>
      <c r="UI3" s="216"/>
      <c r="UJ3" s="216"/>
      <c r="UK3" s="216"/>
      <c r="UL3" s="216"/>
      <c r="UM3" s="216"/>
      <c r="UN3" s="190"/>
      <c r="UO3" s="190"/>
      <c r="UP3" s="190"/>
      <c r="UQ3" s="190"/>
      <c r="UR3" s="190"/>
      <c r="US3" s="190"/>
      <c r="UT3" s="190"/>
      <c r="UU3" s="190"/>
      <c r="UV3" s="190"/>
      <c r="UW3" s="190"/>
      <c r="UX3" s="190"/>
      <c r="UY3" s="190"/>
      <c r="UZ3" s="190"/>
      <c r="VA3" s="190"/>
      <c r="VB3" s="190"/>
      <c r="VC3" s="190"/>
      <c r="VD3" s="190"/>
      <c r="VE3" s="190"/>
      <c r="VF3" s="190"/>
      <c r="VG3" s="190"/>
      <c r="VH3" s="190"/>
      <c r="VI3" s="190"/>
      <c r="VJ3" s="190"/>
      <c r="VK3" s="190"/>
      <c r="VL3" s="190"/>
      <c r="VM3" s="190"/>
      <c r="VN3" s="190"/>
      <c r="VO3" s="190"/>
      <c r="VP3" s="190"/>
      <c r="VQ3" s="190"/>
      <c r="VR3" s="190"/>
      <c r="VS3" s="190"/>
      <c r="VT3" s="190"/>
      <c r="VU3" s="190"/>
      <c r="VV3" s="190"/>
      <c r="VW3" s="190"/>
      <c r="VX3" s="190"/>
      <c r="VY3" s="190"/>
      <c r="VZ3" s="190"/>
      <c r="WA3" s="190"/>
      <c r="WB3" s="190"/>
      <c r="WC3" s="190"/>
      <c r="WD3" s="190"/>
      <c r="WE3" s="190"/>
      <c r="WF3" s="190"/>
      <c r="WG3" s="190"/>
      <c r="WH3" s="190"/>
      <c r="WI3" s="190"/>
      <c r="WJ3" s="190"/>
      <c r="WK3" s="190"/>
      <c r="WL3" s="190"/>
      <c r="WM3" s="190"/>
      <c r="WN3" s="190"/>
      <c r="WO3" s="190"/>
      <c r="WP3" s="190"/>
      <c r="WQ3" s="190"/>
      <c r="WR3" s="190"/>
      <c r="WS3" s="190"/>
      <c r="WT3" s="190"/>
      <c r="WU3" s="190"/>
      <c r="WV3" s="190"/>
      <c r="WW3" s="190"/>
      <c r="WX3" s="190"/>
      <c r="WY3" s="190"/>
      <c r="WZ3" s="190"/>
      <c r="XA3" s="190"/>
      <c r="XB3" s="190"/>
      <c r="XC3" s="190"/>
      <c r="XD3" s="190"/>
      <c r="XE3" s="190"/>
      <c r="XF3" s="190"/>
      <c r="XG3" s="190"/>
      <c r="XH3" s="190"/>
      <c r="XI3" s="190"/>
      <c r="XJ3" s="190"/>
      <c r="XK3" s="190"/>
      <c r="XL3" s="190"/>
      <c r="XM3" s="190"/>
      <c r="XN3" s="190"/>
      <c r="XO3" s="190"/>
      <c r="XP3" s="190"/>
      <c r="XQ3" s="190"/>
      <c r="XR3" s="190"/>
      <c r="XS3" s="190"/>
      <c r="XT3" s="190"/>
      <c r="XU3" s="190"/>
      <c r="XV3" s="190"/>
      <c r="XW3" s="190"/>
      <c r="XX3" s="190"/>
      <c r="XY3" s="190"/>
      <c r="XZ3" s="190"/>
      <c r="YA3" s="190"/>
      <c r="YB3" s="190"/>
      <c r="YC3" s="190"/>
      <c r="YD3" s="190"/>
      <c r="YE3" s="190"/>
      <c r="YF3" s="190"/>
      <c r="YG3" s="190"/>
      <c r="YH3" s="190"/>
      <c r="YI3" s="190"/>
      <c r="YJ3" s="190"/>
      <c r="YK3" s="190"/>
      <c r="YL3" s="190"/>
      <c r="YM3" s="190"/>
      <c r="YN3" s="190"/>
      <c r="YO3" s="190"/>
      <c r="YP3" s="190"/>
      <c r="YQ3" s="190"/>
      <c r="YR3" s="190"/>
      <c r="YS3" s="190"/>
      <c r="YT3" s="190"/>
      <c r="YU3" s="190"/>
      <c r="YV3" s="190"/>
      <c r="YW3" s="190"/>
      <c r="YX3" s="190"/>
      <c r="YY3" s="190"/>
      <c r="YZ3" s="190"/>
      <c r="ZA3" s="190"/>
      <c r="ZB3" s="190"/>
      <c r="ZC3" s="190"/>
      <c r="ZD3" s="190"/>
      <c r="ZE3" s="190"/>
      <c r="ZF3" s="190"/>
      <c r="ZG3" s="190"/>
      <c r="ZH3" s="190"/>
      <c r="ZI3" s="190"/>
      <c r="ZJ3" s="190"/>
      <c r="ZK3" s="190"/>
      <c r="ZL3" s="190"/>
      <c r="ZM3" s="190"/>
      <c r="ZN3" s="190"/>
      <c r="ZO3" s="190"/>
      <c r="ZP3" s="190"/>
      <c r="ZQ3" s="190"/>
      <c r="ZR3" s="190"/>
      <c r="ZS3" s="190"/>
      <c r="ZT3" s="190"/>
      <c r="ZU3" s="190"/>
      <c r="ZV3" s="190"/>
      <c r="ZW3" s="190"/>
      <c r="ZX3" s="190"/>
      <c r="ZY3" s="190"/>
      <c r="ZZ3" s="190"/>
      <c r="AAA3" s="190"/>
      <c r="AAB3" s="190"/>
      <c r="AAC3" s="190"/>
      <c r="AAD3" s="190"/>
      <c r="AAE3" s="190"/>
      <c r="AAF3" s="190"/>
      <c r="AAG3" s="190"/>
      <c r="AAH3" s="190"/>
      <c r="AAI3" s="190"/>
      <c r="AAJ3" s="190"/>
      <c r="AAK3" s="190"/>
      <c r="AAL3" s="190"/>
      <c r="AAM3" s="190"/>
      <c r="AAN3" s="190"/>
      <c r="AAO3" s="190"/>
      <c r="AAP3" s="190"/>
      <c r="AAQ3" s="190"/>
      <c r="AAR3" s="190"/>
      <c r="AAS3" s="190"/>
      <c r="AAT3" s="190"/>
      <c r="AAU3" s="190"/>
      <c r="AAV3" s="190"/>
      <c r="AAW3" s="190"/>
      <c r="AAX3" s="190"/>
      <c r="AAY3" s="190"/>
      <c r="AAZ3" s="190"/>
      <c r="ABA3" s="190"/>
      <c r="ABB3" s="190"/>
      <c r="ABC3" s="190"/>
      <c r="ABD3" s="190"/>
      <c r="ABE3" s="190"/>
      <c r="ABF3" s="190"/>
      <c r="ABG3" s="190"/>
      <c r="ABH3" s="190"/>
      <c r="ABI3" s="190"/>
      <c r="ABJ3" s="190"/>
      <c r="ABK3" s="190"/>
      <c r="ABL3" s="190"/>
      <c r="ABM3" s="190"/>
      <c r="ABN3" s="190"/>
      <c r="ABO3" s="190"/>
      <c r="ABP3" s="190"/>
      <c r="ABQ3" s="190"/>
      <c r="ABR3" s="190"/>
      <c r="ABS3" s="190"/>
      <c r="ABT3" s="190">
        <v>2018</v>
      </c>
      <c r="ABU3" s="190"/>
      <c r="ABV3" s="190"/>
      <c r="ABW3" s="217"/>
      <c r="ABX3" s="217"/>
      <c r="ABY3" s="217"/>
      <c r="ABZ3" s="217"/>
      <c r="ACA3" s="217"/>
      <c r="ACB3" s="217"/>
      <c r="ACC3" s="217"/>
      <c r="ACD3" s="217"/>
      <c r="ACE3" s="217"/>
      <c r="ACF3" s="217"/>
      <c r="ACG3" s="217"/>
      <c r="ACH3" s="217"/>
      <c r="ACI3" s="217"/>
      <c r="ACJ3" s="217"/>
      <c r="ACK3" s="217"/>
      <c r="ACL3" s="217"/>
      <c r="ACM3" s="217"/>
      <c r="ACN3" s="217"/>
      <c r="ACO3" s="217"/>
      <c r="ACP3" s="217"/>
      <c r="ACQ3" s="217"/>
      <c r="ACR3" s="217"/>
      <c r="ACS3" s="217"/>
      <c r="ACT3" s="217"/>
      <c r="ACU3" s="217"/>
      <c r="ACV3" s="217"/>
      <c r="ACW3" s="217"/>
      <c r="ACX3" s="217"/>
      <c r="ACY3" s="217"/>
      <c r="ACZ3" s="217"/>
      <c r="ADA3" s="217"/>
      <c r="ADB3" s="217"/>
      <c r="ADC3" s="217"/>
      <c r="ADD3" s="217"/>
      <c r="ADE3" s="217"/>
      <c r="ADF3" s="217"/>
      <c r="ADG3" s="217"/>
      <c r="ADH3" s="217"/>
      <c r="ADI3" s="217"/>
      <c r="ADJ3" s="217"/>
      <c r="ADK3" s="217"/>
      <c r="ADL3" s="217"/>
      <c r="ADM3" s="217"/>
      <c r="ADN3" s="217"/>
      <c r="ADO3" s="217"/>
      <c r="ADP3" s="217"/>
      <c r="ADQ3" s="217"/>
      <c r="ADR3" s="217"/>
      <c r="ADS3" s="217"/>
      <c r="ADT3" s="217"/>
      <c r="ADU3" s="217"/>
      <c r="ADV3" s="217"/>
      <c r="ADW3" s="217"/>
      <c r="ADX3" s="217"/>
      <c r="ADY3" s="217"/>
      <c r="ADZ3" s="217"/>
      <c r="AEA3" s="217"/>
      <c r="AEB3" s="217"/>
      <c r="AEC3" s="217"/>
      <c r="AED3" s="217"/>
      <c r="AEE3" s="217"/>
      <c r="AEF3" s="217"/>
      <c r="AEG3" s="217"/>
      <c r="AEH3" s="217"/>
      <c r="AEI3" s="217"/>
      <c r="AEJ3" s="217"/>
      <c r="AEK3" s="217"/>
      <c r="AEL3" s="217"/>
      <c r="AEM3" s="217"/>
      <c r="AEN3" s="217"/>
      <c r="AEO3" s="217"/>
      <c r="AEP3" s="217"/>
      <c r="AEQ3" s="217"/>
      <c r="AER3" s="217"/>
      <c r="AES3" s="217"/>
      <c r="AET3" s="217"/>
      <c r="AEU3" s="217"/>
      <c r="AEV3" s="217"/>
      <c r="AEW3" s="217"/>
      <c r="AEX3" s="217"/>
      <c r="AEY3" s="217"/>
      <c r="AEZ3" s="190"/>
      <c r="AFA3" s="217"/>
      <c r="AFB3" s="217"/>
      <c r="AFC3" s="190"/>
      <c r="AFD3" s="190"/>
      <c r="AFE3" s="190"/>
      <c r="AFF3" s="190"/>
      <c r="AFG3" s="190"/>
      <c r="AFH3" s="190"/>
      <c r="AFI3" s="190"/>
      <c r="AFJ3" s="190"/>
      <c r="AFK3" s="190"/>
      <c r="AFL3" s="190"/>
      <c r="AFM3" s="190"/>
      <c r="AFN3" s="190"/>
      <c r="AFO3" s="190"/>
      <c r="AFP3" s="190"/>
      <c r="AFQ3" s="190"/>
      <c r="AFR3" s="190"/>
      <c r="AFS3" s="190"/>
      <c r="AFT3" s="190"/>
      <c r="AFU3" s="190"/>
      <c r="AFV3" s="190"/>
      <c r="AFW3" s="190">
        <v>2018</v>
      </c>
      <c r="AFX3" s="190"/>
      <c r="AFY3" s="190"/>
      <c r="AFZ3" s="190"/>
      <c r="AGA3" s="190"/>
      <c r="AGB3" s="190"/>
      <c r="AGC3" s="190"/>
      <c r="AGD3" s="190"/>
      <c r="AGE3" s="190"/>
      <c r="AGF3" s="190"/>
      <c r="AGG3" s="190"/>
      <c r="AGH3" s="190"/>
      <c r="AGI3" s="190"/>
      <c r="AGJ3" s="190"/>
      <c r="AGK3" s="190"/>
      <c r="AGL3" s="190"/>
      <c r="AGM3" s="190"/>
      <c r="AGN3" s="190"/>
      <c r="AGO3" s="190"/>
      <c r="AGP3" s="190"/>
      <c r="AGQ3" s="190"/>
      <c r="AGR3" s="190"/>
      <c r="AGS3" s="190"/>
      <c r="AGT3" s="190"/>
      <c r="AGU3" s="190"/>
      <c r="AGV3" s="190"/>
      <c r="AGW3" s="190"/>
      <c r="AGX3" s="190"/>
      <c r="AGY3" s="190"/>
      <c r="AGZ3" s="190"/>
      <c r="AHA3" s="190"/>
      <c r="AHB3" s="190"/>
      <c r="AHC3" s="190"/>
      <c r="AHD3" s="190"/>
      <c r="AHE3" s="190"/>
      <c r="AHF3" s="190"/>
      <c r="AHG3" s="190"/>
      <c r="AHH3" s="190"/>
      <c r="AHI3" s="190"/>
      <c r="AHJ3" s="190"/>
      <c r="AHK3" s="190"/>
      <c r="AHL3" s="190"/>
      <c r="AHM3" s="190"/>
      <c r="AHN3" s="190"/>
      <c r="AHO3" s="190"/>
      <c r="AHP3" s="190"/>
      <c r="AHQ3" s="190"/>
      <c r="AHR3" s="190"/>
      <c r="AHS3" s="190"/>
      <c r="AHT3" s="190"/>
      <c r="AHU3" s="190"/>
      <c r="AHV3" s="190"/>
      <c r="AHW3" s="190"/>
      <c r="AHX3" s="190"/>
      <c r="AHY3" s="190"/>
      <c r="AHZ3" s="190"/>
      <c r="AIA3" s="190"/>
      <c r="AIB3" s="190"/>
      <c r="AIC3" s="190"/>
      <c r="AID3" s="190"/>
      <c r="AIE3" s="190"/>
      <c r="AIF3" s="190"/>
      <c r="AIG3" s="190"/>
      <c r="AIH3" s="190"/>
      <c r="AII3" s="190"/>
      <c r="AIJ3" s="190"/>
      <c r="AIK3" s="190"/>
      <c r="AIL3" s="190"/>
      <c r="AIM3" s="190"/>
      <c r="AIN3" s="190"/>
      <c r="AIO3" s="190"/>
      <c r="AIP3" s="190"/>
      <c r="AIQ3" s="190"/>
      <c r="AIR3" s="190"/>
      <c r="AIS3" s="190"/>
      <c r="AIT3" s="190"/>
      <c r="AIU3" s="190"/>
      <c r="AIV3" s="190"/>
      <c r="AIW3" s="190"/>
      <c r="AIX3" s="190"/>
      <c r="AIY3" s="190"/>
      <c r="AIZ3" s="190"/>
      <c r="AJA3" s="190"/>
      <c r="AJB3" s="190"/>
      <c r="AJC3" s="190"/>
      <c r="AJD3" s="190"/>
      <c r="AJE3" s="190"/>
      <c r="AJF3" s="190"/>
      <c r="AJG3" s="190"/>
      <c r="AJH3" s="190"/>
      <c r="AJI3" s="190"/>
      <c r="AJJ3" s="190"/>
      <c r="AJK3" s="190"/>
      <c r="AJL3" s="190"/>
      <c r="AJM3" s="190"/>
      <c r="AJN3" s="190"/>
      <c r="AJO3" s="190"/>
      <c r="AJP3" s="190"/>
      <c r="AJQ3" s="190"/>
      <c r="AJR3" s="190"/>
      <c r="AJS3" s="190"/>
      <c r="AJT3" s="190"/>
      <c r="AJU3" s="190"/>
      <c r="AJV3" s="190"/>
      <c r="AJW3" s="190"/>
      <c r="AJX3" s="190"/>
      <c r="AJY3" s="190"/>
      <c r="AJZ3" s="190"/>
      <c r="AKA3" s="190"/>
      <c r="AKB3" s="190"/>
      <c r="AKC3" s="190"/>
      <c r="AKD3" s="190"/>
      <c r="AKE3" s="190"/>
      <c r="AKF3" s="190"/>
      <c r="AKG3" s="190"/>
      <c r="AKH3" s="190"/>
      <c r="AKI3" s="190"/>
      <c r="AKJ3" s="190"/>
      <c r="AKK3" s="190"/>
      <c r="AKL3" s="190"/>
      <c r="AKM3" s="190"/>
      <c r="AKN3" s="190"/>
      <c r="AKO3" s="183"/>
      <c r="AKP3" s="183"/>
      <c r="AKQ3" s="183"/>
      <c r="AKR3" s="183"/>
      <c r="ALQ3" s="206">
        <v>2019</v>
      </c>
      <c r="AVH3" s="206">
        <v>2020</v>
      </c>
      <c r="AZH3" s="206">
        <v>2020</v>
      </c>
      <c r="BEW3" s="206">
        <v>2021</v>
      </c>
      <c r="BOK3" s="206">
        <v>2022</v>
      </c>
      <c r="BUK3" s="343"/>
      <c r="BUL3" s="343"/>
      <c r="BUM3" s="343"/>
      <c r="BUN3" s="343"/>
      <c r="BUO3" s="343"/>
      <c r="BUP3" s="343"/>
      <c r="BUQ3" s="343"/>
      <c r="BUR3" s="343"/>
      <c r="BUS3" s="343"/>
      <c r="BUT3" s="343"/>
      <c r="BUU3" s="343"/>
      <c r="BUV3" s="343"/>
      <c r="BUW3" s="343"/>
      <c r="BUX3" s="343"/>
      <c r="BUY3" s="343"/>
      <c r="BUZ3" s="343"/>
      <c r="BVA3" s="343"/>
      <c r="BVB3" s="343"/>
      <c r="BVC3" s="343"/>
      <c r="BVD3" s="343"/>
      <c r="BVE3" s="343"/>
      <c r="BVF3" s="343"/>
      <c r="BVG3" s="343"/>
      <c r="BVH3" s="343"/>
      <c r="BVI3" s="343"/>
      <c r="BVJ3" s="343"/>
      <c r="BVK3" s="343"/>
      <c r="BVL3" s="343"/>
      <c r="BVM3" s="343"/>
      <c r="BVN3" s="343"/>
      <c r="BVO3" s="343"/>
      <c r="BVP3" s="343"/>
      <c r="BVQ3" s="343"/>
      <c r="BVR3" s="343"/>
      <c r="BVS3" s="343"/>
      <c r="BVT3" s="343"/>
      <c r="BVU3" s="343"/>
      <c r="BVV3" s="343"/>
      <c r="BVW3" s="343"/>
      <c r="BVX3" s="343"/>
      <c r="BVY3" s="343"/>
      <c r="BVZ3" s="343"/>
      <c r="BWA3" s="343"/>
      <c r="BWB3" s="343"/>
      <c r="BWC3" s="343"/>
      <c r="BWD3" s="343"/>
      <c r="BWE3" s="343"/>
      <c r="BWF3" s="343"/>
      <c r="BWG3" s="343"/>
      <c r="BWH3" s="343"/>
      <c r="BWI3" s="343"/>
      <c r="BWJ3" s="343"/>
      <c r="BWK3" s="343"/>
      <c r="BWL3" s="343"/>
      <c r="BWM3" s="343"/>
      <c r="BWN3" s="343"/>
      <c r="BWO3" s="343"/>
      <c r="BWP3" s="343"/>
      <c r="BWQ3" s="343"/>
      <c r="BWR3" s="343"/>
      <c r="BWS3" s="343"/>
      <c r="BWT3" s="343"/>
      <c r="BWU3" s="343"/>
      <c r="BWV3" s="343"/>
      <c r="BWW3" s="343"/>
      <c r="BWX3" s="343"/>
      <c r="BWY3" s="343"/>
      <c r="BWZ3" s="343"/>
      <c r="BXA3" s="343"/>
      <c r="BXB3" s="343"/>
      <c r="BXC3" s="343"/>
      <c r="BXD3" s="343"/>
      <c r="BXE3" s="343"/>
      <c r="BXF3" s="343"/>
      <c r="BXG3" s="343"/>
      <c r="BXH3" s="343"/>
      <c r="BXI3" s="343"/>
      <c r="BXJ3" s="343"/>
      <c r="BXK3" s="343"/>
      <c r="BXL3" s="343"/>
      <c r="BXM3" s="343"/>
      <c r="BXN3" s="343"/>
      <c r="BXO3" s="343"/>
      <c r="BXP3" s="343"/>
      <c r="BXQ3" s="343"/>
      <c r="BXR3" s="343"/>
      <c r="BXS3" s="343"/>
      <c r="BXT3" s="343"/>
      <c r="BXU3" s="343"/>
      <c r="BXV3" s="343"/>
      <c r="BXW3" s="343"/>
      <c r="BXX3" s="343"/>
      <c r="BXY3" s="343"/>
      <c r="BXZ3" s="369">
        <v>2023</v>
      </c>
      <c r="BYA3" s="343"/>
      <c r="BYB3" s="343"/>
      <c r="BYC3" s="343"/>
      <c r="BYD3" s="343"/>
      <c r="BYE3" s="343"/>
    </row>
    <row r="4" spans="1:2131" s="206" customFormat="1" ht="12" customHeight="1">
      <c r="B4" s="206">
        <v>1</v>
      </c>
      <c r="AO4" s="206">
        <v>3</v>
      </c>
      <c r="DB4" s="206">
        <v>6</v>
      </c>
      <c r="FL4" s="206">
        <v>9</v>
      </c>
      <c r="HX4" s="206">
        <v>12</v>
      </c>
      <c r="IT4" s="206">
        <v>1</v>
      </c>
      <c r="KF4" s="206">
        <v>3</v>
      </c>
      <c r="MS4" s="206">
        <v>6</v>
      </c>
      <c r="OZ4" s="206">
        <v>9</v>
      </c>
      <c r="RJ4" s="206">
        <v>12</v>
      </c>
      <c r="SD4" s="189">
        <v>1</v>
      </c>
      <c r="SE4" s="189"/>
      <c r="SF4" s="189"/>
      <c r="SG4" s="189"/>
      <c r="SH4" s="189"/>
      <c r="SI4" s="189"/>
      <c r="SJ4" s="189"/>
      <c r="SK4" s="189"/>
      <c r="SL4" s="189"/>
      <c r="SM4" s="189"/>
      <c r="SN4" s="189"/>
      <c r="SO4" s="189"/>
      <c r="SP4" s="189"/>
      <c r="SQ4" s="189"/>
      <c r="SR4" s="189"/>
      <c r="SS4" s="189"/>
      <c r="ST4" s="189"/>
      <c r="SU4" s="189"/>
      <c r="SV4" s="189"/>
      <c r="SW4" s="189"/>
      <c r="SX4" s="189"/>
      <c r="SY4" s="189"/>
      <c r="SZ4" s="189"/>
      <c r="TA4" s="189"/>
      <c r="TB4" s="189"/>
      <c r="TC4" s="189"/>
      <c r="TD4" s="189"/>
      <c r="TE4" s="189"/>
      <c r="TF4" s="189"/>
      <c r="TG4" s="189"/>
      <c r="TH4" s="189"/>
      <c r="TI4" s="189"/>
      <c r="TJ4" s="189"/>
      <c r="TK4" s="189"/>
      <c r="TL4" s="189"/>
      <c r="TM4" s="189"/>
      <c r="TN4" s="189"/>
      <c r="TO4" s="189"/>
      <c r="TP4" s="189"/>
      <c r="TQ4" s="189"/>
      <c r="TR4" s="189"/>
      <c r="TS4" s="189">
        <v>3</v>
      </c>
      <c r="TT4" s="189"/>
      <c r="TU4" s="189"/>
      <c r="TV4" s="189"/>
      <c r="TW4" s="189"/>
      <c r="TX4" s="189"/>
      <c r="TY4" s="189"/>
      <c r="TZ4" s="189"/>
      <c r="UA4" s="189"/>
      <c r="UB4" s="189"/>
      <c r="UC4" s="189"/>
      <c r="UD4" s="189"/>
      <c r="UE4" s="189"/>
      <c r="UF4" s="189"/>
      <c r="UG4" s="189"/>
      <c r="UH4" s="189"/>
      <c r="UI4" s="189"/>
      <c r="UJ4" s="189"/>
      <c r="UK4" s="189"/>
      <c r="UL4" s="189"/>
      <c r="UM4" s="189"/>
      <c r="UN4" s="190"/>
      <c r="UO4" s="190"/>
      <c r="UP4" s="190"/>
      <c r="UQ4" s="190"/>
      <c r="UR4" s="190"/>
      <c r="US4" s="190"/>
      <c r="UT4" s="190"/>
      <c r="UU4" s="190"/>
      <c r="UV4" s="190"/>
      <c r="UW4" s="190"/>
      <c r="UX4" s="190"/>
      <c r="UY4" s="190"/>
      <c r="UZ4" s="190"/>
      <c r="VA4" s="190"/>
      <c r="VB4" s="190"/>
      <c r="VC4" s="190"/>
      <c r="VD4" s="190"/>
      <c r="VE4" s="190"/>
      <c r="VF4" s="190"/>
      <c r="VG4" s="190"/>
      <c r="VH4" s="190"/>
      <c r="VI4" s="190"/>
      <c r="VJ4" s="190"/>
      <c r="VK4" s="190"/>
      <c r="VL4" s="190"/>
      <c r="VM4" s="190"/>
      <c r="VN4" s="190"/>
      <c r="VO4" s="190"/>
      <c r="VP4" s="190"/>
      <c r="VQ4" s="190"/>
      <c r="VR4" s="190"/>
      <c r="VS4" s="190"/>
      <c r="VT4" s="190"/>
      <c r="VU4" s="190"/>
      <c r="VV4" s="190"/>
      <c r="VW4" s="190"/>
      <c r="VX4" s="190"/>
      <c r="VY4" s="190"/>
      <c r="VZ4" s="190"/>
      <c r="WA4" s="190"/>
      <c r="WB4" s="190"/>
      <c r="WC4" s="190"/>
      <c r="WD4" s="190"/>
      <c r="WE4" s="190">
        <v>6</v>
      </c>
      <c r="WF4" s="190"/>
      <c r="WG4" s="190"/>
      <c r="WH4" s="190"/>
      <c r="WI4" s="190"/>
      <c r="WJ4" s="190"/>
      <c r="WK4" s="190"/>
      <c r="WL4" s="190"/>
      <c r="WM4" s="190"/>
      <c r="WN4" s="190"/>
      <c r="WO4" s="190"/>
      <c r="WP4" s="190"/>
      <c r="WQ4" s="190"/>
      <c r="WR4" s="190"/>
      <c r="WS4" s="190"/>
      <c r="WT4" s="190"/>
      <c r="WU4" s="190"/>
      <c r="WV4" s="190"/>
      <c r="WW4" s="190"/>
      <c r="WX4" s="190"/>
      <c r="WY4" s="190"/>
      <c r="WZ4" s="190"/>
      <c r="XA4" s="190"/>
      <c r="XB4" s="190"/>
      <c r="XC4" s="190"/>
      <c r="XD4" s="190"/>
      <c r="XE4" s="190"/>
      <c r="XF4" s="190"/>
      <c r="XG4" s="190"/>
      <c r="XH4" s="190"/>
      <c r="XI4" s="190"/>
      <c r="XJ4" s="190"/>
      <c r="XK4" s="190"/>
      <c r="XL4" s="190"/>
      <c r="XM4" s="190"/>
      <c r="XN4" s="190"/>
      <c r="XO4" s="190"/>
      <c r="XP4" s="190"/>
      <c r="XQ4" s="190"/>
      <c r="XR4" s="190"/>
      <c r="XS4" s="190"/>
      <c r="XT4" s="190"/>
      <c r="XU4" s="190"/>
      <c r="XV4" s="190"/>
      <c r="XW4" s="190"/>
      <c r="XX4" s="190"/>
      <c r="XY4" s="190"/>
      <c r="XZ4" s="190"/>
      <c r="YA4" s="190"/>
      <c r="YB4" s="190"/>
      <c r="YC4" s="190"/>
      <c r="YD4" s="190"/>
      <c r="YE4" s="190"/>
      <c r="YF4" s="190"/>
      <c r="YG4" s="190"/>
      <c r="YH4" s="190"/>
      <c r="YI4" s="190"/>
      <c r="YJ4" s="190"/>
      <c r="YK4" s="190"/>
      <c r="YL4" s="190">
        <v>9</v>
      </c>
      <c r="YM4" s="190"/>
      <c r="YN4" s="190"/>
      <c r="YO4" s="190"/>
      <c r="YP4" s="190"/>
      <c r="YQ4" s="190"/>
      <c r="YR4" s="190"/>
      <c r="YS4" s="190"/>
      <c r="YT4" s="190"/>
      <c r="YU4" s="190"/>
      <c r="YV4" s="190"/>
      <c r="YW4" s="190"/>
      <c r="YX4" s="190"/>
      <c r="YY4" s="190"/>
      <c r="YZ4" s="190"/>
      <c r="ZA4" s="190"/>
      <c r="ZB4" s="190"/>
      <c r="ZC4" s="190"/>
      <c r="ZD4" s="190"/>
      <c r="ZE4" s="190"/>
      <c r="ZF4" s="190"/>
      <c r="ZG4" s="190"/>
      <c r="ZH4" s="190"/>
      <c r="ZI4" s="190"/>
      <c r="ZJ4" s="190"/>
      <c r="ZK4" s="190"/>
      <c r="ZL4" s="190"/>
      <c r="ZM4" s="190"/>
      <c r="ZN4" s="190"/>
      <c r="ZO4" s="190"/>
      <c r="ZP4" s="190"/>
      <c r="ZQ4" s="190"/>
      <c r="ZR4" s="190"/>
      <c r="ZS4" s="190"/>
      <c r="ZT4" s="190"/>
      <c r="ZU4" s="190"/>
      <c r="ZV4" s="190"/>
      <c r="ZW4" s="190"/>
      <c r="ZX4" s="190"/>
      <c r="ZY4" s="190"/>
      <c r="ZZ4" s="190"/>
      <c r="AAA4" s="190"/>
      <c r="AAB4" s="190"/>
      <c r="AAC4" s="190"/>
      <c r="AAD4" s="190"/>
      <c r="AAE4" s="190"/>
      <c r="AAF4" s="190"/>
      <c r="AAG4" s="190"/>
      <c r="AAH4" s="190"/>
      <c r="AAI4" s="190"/>
      <c r="AAJ4" s="190"/>
      <c r="AAK4" s="190"/>
      <c r="AAL4" s="190"/>
      <c r="AAM4" s="190"/>
      <c r="AAN4" s="190"/>
      <c r="AAO4" s="190"/>
      <c r="AAP4" s="190"/>
      <c r="AAQ4" s="190"/>
      <c r="AAR4" s="190"/>
      <c r="AAS4" s="190"/>
      <c r="AAT4" s="190"/>
      <c r="AAU4" s="190"/>
      <c r="AAV4" s="190"/>
      <c r="AAW4" s="190"/>
      <c r="AAX4" s="190"/>
      <c r="AAY4" s="190"/>
      <c r="AAZ4" s="190">
        <v>12</v>
      </c>
      <c r="ABA4" s="190"/>
      <c r="ABB4" s="190"/>
      <c r="ABC4" s="190"/>
      <c r="ABD4" s="190"/>
      <c r="ABE4" s="190"/>
      <c r="ABF4" s="190"/>
      <c r="ABG4" s="190"/>
      <c r="ABH4" s="190"/>
      <c r="ABI4" s="190"/>
      <c r="ABJ4" s="190"/>
      <c r="ABK4" s="190"/>
      <c r="ABL4" s="190"/>
      <c r="ABM4" s="190"/>
      <c r="ABN4" s="190"/>
      <c r="ABO4" s="190"/>
      <c r="ABP4" s="190"/>
      <c r="ABQ4" s="190"/>
      <c r="ABR4" s="190"/>
      <c r="ABS4" s="190"/>
      <c r="ABT4" s="190"/>
      <c r="ABU4" s="190"/>
      <c r="ABV4" s="190"/>
      <c r="ABW4" s="217"/>
      <c r="ABX4" s="217"/>
      <c r="ABY4" s="217"/>
      <c r="ABZ4" s="217"/>
      <c r="ACA4" s="217"/>
      <c r="ACB4" s="217"/>
      <c r="ACC4" s="217"/>
      <c r="ACD4" s="217"/>
      <c r="ACE4" s="217"/>
      <c r="ACF4" s="217"/>
      <c r="ACG4" s="217"/>
      <c r="ACH4" s="217"/>
      <c r="ACI4" s="217"/>
      <c r="ACJ4" s="217"/>
      <c r="ACK4" s="217"/>
      <c r="ACL4" s="217"/>
      <c r="ACM4" s="190"/>
      <c r="ACN4" s="190"/>
      <c r="ACO4" s="190"/>
      <c r="ACP4" s="190"/>
      <c r="ACQ4" s="190"/>
      <c r="ACR4" s="190"/>
      <c r="ACS4" s="190"/>
      <c r="ACT4" s="190"/>
      <c r="ACU4" s="190"/>
      <c r="ACV4" s="190"/>
      <c r="ACW4" s="190"/>
      <c r="ACX4" s="190"/>
      <c r="ACY4" s="190"/>
      <c r="ACZ4" s="190"/>
      <c r="ADA4" s="190"/>
      <c r="ADB4" s="190"/>
      <c r="ADC4" s="217"/>
      <c r="ADD4" s="217"/>
      <c r="ADE4" s="217"/>
      <c r="ADF4" s="217"/>
      <c r="ADG4" s="217"/>
      <c r="ADH4" s="217"/>
      <c r="ADI4" s="217"/>
      <c r="ADJ4" s="217">
        <v>3</v>
      </c>
      <c r="ADK4" s="217"/>
      <c r="ADL4" s="217"/>
      <c r="ADM4" s="217"/>
      <c r="ADN4" s="217"/>
      <c r="ADO4" s="217"/>
      <c r="ADP4" s="217"/>
      <c r="ADQ4" s="217"/>
      <c r="ADR4" s="217"/>
      <c r="ADS4" s="190"/>
      <c r="ADT4" s="190"/>
      <c r="ADU4" s="190"/>
      <c r="ADV4" s="190"/>
      <c r="ADW4" s="190"/>
      <c r="ADX4" s="190"/>
      <c r="ADY4" s="190"/>
      <c r="ADZ4" s="190"/>
      <c r="AEA4" s="190"/>
      <c r="AEB4" s="190"/>
      <c r="AEC4" s="190"/>
      <c r="AED4" s="190"/>
      <c r="AEE4" s="190"/>
      <c r="AEF4" s="190"/>
      <c r="AEG4" s="190"/>
      <c r="AEH4" s="190"/>
      <c r="AEI4" s="217"/>
      <c r="AEJ4" s="217"/>
      <c r="AEK4" s="217"/>
      <c r="AEL4" s="217"/>
      <c r="AEM4" s="217"/>
      <c r="AEN4" s="217"/>
      <c r="AEO4" s="217"/>
      <c r="AEP4" s="217"/>
      <c r="AEQ4" s="217"/>
      <c r="AER4" s="217"/>
      <c r="AES4" s="217"/>
      <c r="AET4" s="217"/>
      <c r="AEU4" s="217"/>
      <c r="AEV4" s="217"/>
      <c r="AEW4" s="217"/>
      <c r="AEX4" s="217"/>
      <c r="AEY4" s="217"/>
      <c r="AEZ4" s="190"/>
      <c r="AFA4" s="217"/>
      <c r="AFB4" s="217"/>
      <c r="AFC4" s="190"/>
      <c r="AFD4" s="190"/>
      <c r="AFE4" s="190"/>
      <c r="AFF4" s="190"/>
      <c r="AFG4" s="190"/>
      <c r="AFH4" s="190"/>
      <c r="AFI4" s="190"/>
      <c r="AFJ4" s="190"/>
      <c r="AFK4" s="190"/>
      <c r="AFL4" s="190"/>
      <c r="AFM4" s="190"/>
      <c r="AFN4" s="190"/>
      <c r="AFO4" s="190"/>
      <c r="AFP4" s="190"/>
      <c r="AFQ4" s="190"/>
      <c r="AFR4" s="190"/>
      <c r="AFS4" s="190"/>
      <c r="AFT4" s="190"/>
      <c r="AFU4" s="190"/>
      <c r="AFV4" s="190"/>
      <c r="AFW4" s="190">
        <v>6</v>
      </c>
      <c r="AFX4" s="190"/>
      <c r="AFY4" s="190"/>
      <c r="AFZ4" s="190"/>
      <c r="AGA4" s="190"/>
      <c r="AGB4" s="190"/>
      <c r="AGC4" s="190"/>
      <c r="AGD4" s="190"/>
      <c r="AGE4" s="190"/>
      <c r="AGF4" s="190"/>
      <c r="AGG4" s="190"/>
      <c r="AGH4" s="190"/>
      <c r="AGI4" s="190"/>
      <c r="AGJ4" s="190"/>
      <c r="AGK4" s="190"/>
      <c r="AGL4" s="190"/>
      <c r="AGM4" s="190"/>
      <c r="AGN4" s="190"/>
      <c r="AGO4" s="190"/>
      <c r="AGP4" s="190"/>
      <c r="AGQ4" s="190"/>
      <c r="AGR4" s="190"/>
      <c r="AGS4" s="190"/>
      <c r="AGT4" s="190"/>
      <c r="AGU4" s="190"/>
      <c r="AGV4" s="190"/>
      <c r="AGW4" s="190"/>
      <c r="AGX4" s="190"/>
      <c r="AGY4" s="190"/>
      <c r="AGZ4" s="190"/>
      <c r="AHA4" s="190"/>
      <c r="AHB4" s="190"/>
      <c r="AHC4" s="190"/>
      <c r="AHD4" s="190"/>
      <c r="AHE4" s="190"/>
      <c r="AHF4" s="190"/>
      <c r="AHG4" s="190"/>
      <c r="AHH4" s="190"/>
      <c r="AHI4" s="190"/>
      <c r="AHJ4" s="190"/>
      <c r="AHK4" s="190"/>
      <c r="AHL4" s="190"/>
      <c r="AHM4" s="190"/>
      <c r="AHN4" s="190"/>
      <c r="AHO4" s="190"/>
      <c r="AHP4" s="190"/>
      <c r="AHQ4" s="190"/>
      <c r="AHR4" s="190"/>
      <c r="AHS4" s="190"/>
      <c r="AHT4" s="190"/>
      <c r="AHU4" s="190"/>
      <c r="AHV4" s="190"/>
      <c r="AHW4" s="190"/>
      <c r="AHX4" s="190"/>
      <c r="AHY4" s="190"/>
      <c r="AHZ4" s="190"/>
      <c r="AIA4" s="190"/>
      <c r="AIB4" s="190"/>
      <c r="AIC4" s="190"/>
      <c r="AID4" s="190"/>
      <c r="AIE4" s="190"/>
      <c r="AIF4" s="190"/>
      <c r="AIG4" s="190"/>
      <c r="AIH4" s="190"/>
      <c r="AII4" s="190"/>
      <c r="AIJ4" s="190"/>
      <c r="AIK4" s="190">
        <v>9</v>
      </c>
      <c r="AIL4" s="190"/>
      <c r="AIM4" s="190"/>
      <c r="AIN4" s="190"/>
      <c r="AIO4" s="190"/>
      <c r="AIP4" s="190"/>
      <c r="AIQ4" s="190"/>
      <c r="AIR4" s="190"/>
      <c r="AIS4" s="190"/>
      <c r="AIT4" s="190"/>
      <c r="AIU4" s="190"/>
      <c r="AIV4" s="190"/>
      <c r="AIW4" s="190"/>
      <c r="AIX4" s="190"/>
      <c r="AIY4" s="190"/>
      <c r="AIZ4" s="190"/>
      <c r="AJA4" s="190"/>
      <c r="AJB4" s="190"/>
      <c r="AJC4" s="190"/>
      <c r="AJD4" s="190"/>
      <c r="AJE4" s="190"/>
      <c r="AJF4" s="190"/>
      <c r="AJG4" s="190"/>
      <c r="AJH4" s="190"/>
      <c r="AJI4" s="190"/>
      <c r="AJJ4" s="190"/>
      <c r="AJK4" s="190"/>
      <c r="AJL4" s="190"/>
      <c r="AJM4" s="190"/>
      <c r="AJN4" s="190"/>
      <c r="AJO4" s="190"/>
      <c r="AJP4" s="190"/>
      <c r="AJQ4" s="190"/>
      <c r="AJR4" s="190"/>
      <c r="AJS4" s="190"/>
      <c r="AJT4" s="190"/>
      <c r="AJU4" s="190"/>
      <c r="AJV4" s="190"/>
      <c r="AJW4" s="190"/>
      <c r="AJY4" s="190"/>
      <c r="AJZ4" s="190"/>
      <c r="AKA4" s="190"/>
      <c r="AKB4" s="190"/>
      <c r="AKC4" s="190"/>
      <c r="AKD4" s="190"/>
      <c r="AKE4" s="190"/>
      <c r="AKF4" s="190"/>
      <c r="AKG4" s="190"/>
      <c r="AKH4" s="190"/>
      <c r="AKI4" s="190"/>
      <c r="AKJ4" s="190"/>
      <c r="AKK4" s="190"/>
      <c r="AKL4" s="190"/>
      <c r="AKM4" s="190"/>
      <c r="AKN4" s="190"/>
      <c r="AKO4" s="183"/>
      <c r="AKP4" s="183"/>
      <c r="AKQ4" s="183"/>
      <c r="AKR4" s="183"/>
      <c r="AKV4" s="206">
        <v>12</v>
      </c>
      <c r="AND4" s="206">
        <v>3</v>
      </c>
      <c r="APQ4" s="206">
        <v>6</v>
      </c>
      <c r="ASA4" s="206">
        <v>9</v>
      </c>
      <c r="AUL4" s="206">
        <v>12</v>
      </c>
      <c r="AWU4" s="206">
        <v>3</v>
      </c>
      <c r="AZH4" s="206">
        <v>6</v>
      </c>
      <c r="BBO4" s="218"/>
      <c r="BBP4" s="206">
        <v>9</v>
      </c>
      <c r="BEA4" s="206">
        <v>12</v>
      </c>
      <c r="BGJ4" s="206">
        <v>3</v>
      </c>
      <c r="BIW4" s="206">
        <v>6</v>
      </c>
      <c r="BLD4" s="218"/>
      <c r="BLE4" s="206">
        <v>9</v>
      </c>
      <c r="BNP4" s="206">
        <v>12</v>
      </c>
      <c r="BPX4" s="206">
        <v>3</v>
      </c>
      <c r="BSJ4" s="206">
        <v>6</v>
      </c>
      <c r="BUK4" s="343"/>
      <c r="BUL4" s="343"/>
      <c r="BUM4" s="343"/>
      <c r="BUN4" s="343"/>
      <c r="BUO4" s="343"/>
      <c r="BUP4" s="343"/>
      <c r="BUQ4" s="343"/>
      <c r="BUR4" s="344"/>
      <c r="BUS4" s="344"/>
      <c r="BUT4" s="344">
        <v>9</v>
      </c>
      <c r="BUU4" s="344"/>
      <c r="BUV4" s="344"/>
      <c r="BUW4" s="344"/>
      <c r="BUX4" s="344"/>
      <c r="BUY4" s="344"/>
      <c r="BUZ4" s="344"/>
      <c r="BVA4" s="344"/>
      <c r="BVB4" s="344"/>
      <c r="BVC4" s="344"/>
      <c r="BVD4" s="344"/>
      <c r="BVE4" s="344"/>
      <c r="BVF4" s="344"/>
      <c r="BVG4" s="344"/>
      <c r="BVH4" s="344"/>
      <c r="BVI4" s="344"/>
      <c r="BVJ4" s="344"/>
      <c r="BVK4" s="344"/>
      <c r="BVL4" s="344"/>
      <c r="BVM4" s="344"/>
      <c r="BVN4" s="344"/>
      <c r="BVO4" s="344"/>
      <c r="BVP4" s="344"/>
      <c r="BVQ4" s="344"/>
      <c r="BVR4" s="344"/>
      <c r="BVS4" s="344"/>
      <c r="BVT4" s="344"/>
      <c r="BVU4" s="344"/>
      <c r="BVV4" s="344"/>
      <c r="BVW4" s="344"/>
      <c r="BVX4" s="344"/>
      <c r="BVY4" s="344"/>
      <c r="BVZ4" s="344"/>
      <c r="BWA4" s="344"/>
      <c r="BWB4" s="344"/>
      <c r="BWC4" s="344"/>
      <c r="BWD4" s="344"/>
      <c r="BWE4" s="344"/>
      <c r="BWF4" s="344"/>
      <c r="BWG4" s="344"/>
      <c r="BWH4" s="344"/>
      <c r="BWI4" s="344"/>
      <c r="BWJ4" s="344"/>
      <c r="BWK4" s="344"/>
      <c r="BWL4" s="344"/>
      <c r="BWM4" s="344"/>
      <c r="BWN4" s="344"/>
      <c r="BWO4" s="344"/>
      <c r="BWP4" s="344"/>
      <c r="BWQ4" s="344"/>
      <c r="BWR4" s="344"/>
      <c r="BWS4" s="344"/>
      <c r="BWT4" s="344"/>
      <c r="BWU4" s="344"/>
      <c r="BWV4" s="344"/>
      <c r="BWW4" s="344"/>
      <c r="BWX4" s="344"/>
      <c r="BWY4" s="344"/>
      <c r="BWZ4" s="344"/>
      <c r="BXA4" s="344"/>
      <c r="BXB4" s="344"/>
      <c r="BXC4" s="344"/>
      <c r="BXD4" s="344"/>
      <c r="BXE4" s="343"/>
      <c r="BXF4" s="343">
        <v>12</v>
      </c>
      <c r="BXG4" s="343"/>
      <c r="BXH4" s="343"/>
      <c r="BXI4" s="343"/>
      <c r="BXJ4" s="343"/>
      <c r="BXK4" s="343"/>
      <c r="BXL4" s="343"/>
      <c r="BXM4" s="343"/>
      <c r="BXN4" s="343"/>
      <c r="BXO4" s="343"/>
      <c r="BXP4" s="343"/>
      <c r="BXQ4" s="343"/>
      <c r="BXR4" s="343"/>
      <c r="BXS4" s="343"/>
      <c r="BXT4" s="343"/>
      <c r="BXU4" s="343"/>
      <c r="BXV4" s="343"/>
      <c r="BXW4" s="343"/>
      <c r="BXX4" s="343"/>
      <c r="BXY4" s="343"/>
      <c r="BXZ4" s="343"/>
      <c r="BYA4" s="343"/>
      <c r="BYB4" s="343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370"/>
      <c r="BZX4" s="206">
        <v>3</v>
      </c>
      <c r="CBO4" s="206">
        <v>5</v>
      </c>
    </row>
    <row r="5" spans="1:2131" ht="12" customHeight="1">
      <c r="A5" s="182" t="s">
        <v>136</v>
      </c>
      <c r="B5" s="191">
        <v>1892.91</v>
      </c>
      <c r="C5" s="191">
        <v>1902.52</v>
      </c>
      <c r="D5" s="191">
        <v>1909.47</v>
      </c>
      <c r="E5" s="191">
        <v>1924.9</v>
      </c>
      <c r="F5" s="191">
        <v>1925.91</v>
      </c>
      <c r="G5" s="191">
        <v>1926.44</v>
      </c>
      <c r="H5" s="191">
        <v>1929.59</v>
      </c>
      <c r="I5" s="191">
        <v>1933.44</v>
      </c>
      <c r="J5" s="191">
        <v>1938.97</v>
      </c>
      <c r="K5" s="191">
        <v>1940.2</v>
      </c>
      <c r="L5" s="191">
        <v>1932.86</v>
      </c>
      <c r="M5" s="191">
        <v>1936.78</v>
      </c>
      <c r="N5" s="191">
        <v>1940.8</v>
      </c>
      <c r="O5" s="191">
        <v>1942.39</v>
      </c>
      <c r="P5" s="191">
        <v>1944.43</v>
      </c>
      <c r="Q5" s="191">
        <v>1944.06</v>
      </c>
      <c r="R5" s="191">
        <v>1944.02</v>
      </c>
      <c r="S5" s="191">
        <v>1944.61</v>
      </c>
      <c r="T5" s="191">
        <v>1943.64</v>
      </c>
      <c r="U5" s="191">
        <v>1943.97</v>
      </c>
      <c r="V5" s="191">
        <v>1944.78</v>
      </c>
      <c r="W5" s="191">
        <v>1944.24</v>
      </c>
      <c r="X5" s="191">
        <v>1946.23</v>
      </c>
      <c r="Y5" s="191">
        <v>1946.07</v>
      </c>
      <c r="Z5" s="191">
        <v>1949.54</v>
      </c>
      <c r="AA5" s="191">
        <v>1949.09</v>
      </c>
      <c r="AB5" s="191">
        <v>1951.09</v>
      </c>
      <c r="AC5" s="191">
        <v>1956.17</v>
      </c>
      <c r="AD5" s="191">
        <v>1957.58</v>
      </c>
      <c r="AE5" s="191">
        <v>1961.25</v>
      </c>
      <c r="AF5" s="191">
        <v>1961.42</v>
      </c>
      <c r="AG5" s="191">
        <v>1965.08</v>
      </c>
      <c r="AH5" s="191">
        <v>1968.61</v>
      </c>
      <c r="AI5" s="191">
        <v>1973.57</v>
      </c>
      <c r="AJ5" s="191">
        <v>1974.69</v>
      </c>
      <c r="AK5" s="191">
        <v>1975.95</v>
      </c>
      <c r="AL5" s="191">
        <v>1982.89</v>
      </c>
      <c r="AM5" s="191">
        <v>1973.53</v>
      </c>
      <c r="AN5" s="191">
        <v>1974.52</v>
      </c>
      <c r="AO5" s="191">
        <v>1974.25</v>
      </c>
      <c r="AP5" s="191">
        <v>1977.95</v>
      </c>
      <c r="AQ5" s="191">
        <v>1979.2</v>
      </c>
      <c r="AR5" s="191">
        <v>1984.44</v>
      </c>
      <c r="AS5" s="191">
        <v>1985.51</v>
      </c>
      <c r="AT5" s="191">
        <v>1986.45</v>
      </c>
      <c r="AU5" s="191">
        <v>1987.98</v>
      </c>
      <c r="AV5" s="191">
        <v>1988.54</v>
      </c>
      <c r="AW5" s="191">
        <v>1988.19</v>
      </c>
      <c r="AX5" s="191">
        <v>1987.43</v>
      </c>
      <c r="AY5" s="191">
        <v>1985.1</v>
      </c>
      <c r="AZ5" s="191">
        <v>1988.42</v>
      </c>
      <c r="BA5" s="191">
        <v>1989.18</v>
      </c>
      <c r="BB5" s="191">
        <v>1989.92</v>
      </c>
      <c r="BC5" s="191">
        <v>1989.71</v>
      </c>
      <c r="BD5" s="191">
        <v>1986.55</v>
      </c>
      <c r="BE5" s="191">
        <v>1992.63</v>
      </c>
      <c r="BF5" s="191">
        <v>1993.92</v>
      </c>
      <c r="BG5" s="191">
        <v>1989.51</v>
      </c>
      <c r="BH5" s="191">
        <v>1985.14</v>
      </c>
      <c r="BI5" s="191">
        <v>1982.09</v>
      </c>
      <c r="BJ5" s="191">
        <v>1984.69</v>
      </c>
      <c r="BK5" s="191">
        <v>1983.05</v>
      </c>
      <c r="BL5" s="191">
        <v>1985.4</v>
      </c>
      <c r="BM5" s="191">
        <v>1985.85</v>
      </c>
      <c r="BN5" s="191">
        <v>1986.04</v>
      </c>
      <c r="BO5" s="191">
        <v>1986.45</v>
      </c>
      <c r="BP5" s="191">
        <v>1986.16</v>
      </c>
      <c r="BQ5" s="191">
        <v>1985.95</v>
      </c>
      <c r="BR5" s="191">
        <v>1985.1</v>
      </c>
      <c r="BS5" s="191">
        <v>1984.15</v>
      </c>
      <c r="BT5" s="191">
        <v>1984.52</v>
      </c>
      <c r="BU5" s="191">
        <v>1982.99</v>
      </c>
      <c r="BV5" s="191">
        <v>1980.61</v>
      </c>
      <c r="BW5" s="191">
        <v>1970.79</v>
      </c>
      <c r="BX5" s="191">
        <v>1970.35</v>
      </c>
      <c r="BY5" s="191">
        <v>1969.85</v>
      </c>
      <c r="BZ5" s="191">
        <v>1964.66</v>
      </c>
      <c r="CA5" s="191">
        <v>1964.01</v>
      </c>
      <c r="CB5" s="191">
        <v>1962.81</v>
      </c>
      <c r="CC5" s="191">
        <v>1963.84</v>
      </c>
      <c r="CD5" s="191">
        <v>1963.03</v>
      </c>
      <c r="CE5" s="191">
        <v>1962.33</v>
      </c>
      <c r="CF5" s="191">
        <v>1960.41</v>
      </c>
      <c r="CG5" s="191">
        <v>1959.23</v>
      </c>
      <c r="CH5" s="191">
        <v>1958.09</v>
      </c>
      <c r="CI5" s="191">
        <v>1954.19</v>
      </c>
      <c r="CJ5" s="191">
        <v>1952.93</v>
      </c>
      <c r="CK5" s="191">
        <v>1948.51</v>
      </c>
      <c r="CL5" s="191">
        <v>1947.56</v>
      </c>
      <c r="CM5" s="191">
        <v>1945.45</v>
      </c>
      <c r="CN5" s="191">
        <v>1944.13</v>
      </c>
      <c r="CO5" s="191">
        <v>1943.34</v>
      </c>
      <c r="CP5" s="191">
        <v>1943.88</v>
      </c>
      <c r="CQ5" s="191">
        <v>1943.19</v>
      </c>
      <c r="CR5" s="191">
        <v>1940.73</v>
      </c>
      <c r="CS5" s="191">
        <v>1940.6</v>
      </c>
      <c r="CT5" s="191">
        <v>1939.09</v>
      </c>
      <c r="CU5" s="191">
        <v>1936.77</v>
      </c>
      <c r="CV5" s="191">
        <v>1935.23</v>
      </c>
      <c r="CW5" s="191">
        <v>1927.89</v>
      </c>
      <c r="CX5" s="191">
        <v>1925.01</v>
      </c>
      <c r="CY5" s="191">
        <v>1917.55</v>
      </c>
      <c r="CZ5" s="191">
        <v>1914.13</v>
      </c>
      <c r="DA5" s="191">
        <v>1907.32</v>
      </c>
      <c r="DB5" s="191">
        <v>1901.92</v>
      </c>
      <c r="DC5" s="191">
        <v>1896.38</v>
      </c>
      <c r="DD5" s="191">
        <v>1890.81</v>
      </c>
      <c r="DE5" s="191">
        <v>1877.91</v>
      </c>
      <c r="DF5" s="191">
        <v>1869.69</v>
      </c>
      <c r="DG5" s="191">
        <v>1866.47</v>
      </c>
      <c r="DH5" s="191">
        <v>1863.41</v>
      </c>
      <c r="DI5" s="191">
        <v>1863.61</v>
      </c>
      <c r="DJ5" s="191">
        <v>1862.17</v>
      </c>
      <c r="DK5" s="191">
        <v>1872.13</v>
      </c>
      <c r="DL5" s="191">
        <v>1882.64</v>
      </c>
      <c r="DM5" s="191">
        <v>1898.95</v>
      </c>
      <c r="DN5" s="191">
        <v>1913.32</v>
      </c>
      <c r="DO5" s="191">
        <v>1917.38</v>
      </c>
      <c r="DP5" s="191">
        <v>1923.22</v>
      </c>
      <c r="DQ5" s="191">
        <v>1928.9</v>
      </c>
      <c r="DR5" s="191">
        <v>1931.93</v>
      </c>
      <c r="DS5" s="191">
        <v>1942.56</v>
      </c>
      <c r="DT5" s="191">
        <v>1948.93</v>
      </c>
      <c r="DU5" s="191">
        <v>1953.19</v>
      </c>
      <c r="DV5" s="191">
        <v>1963.56</v>
      </c>
      <c r="DW5" s="191">
        <v>1969.39</v>
      </c>
      <c r="DX5" s="191">
        <v>1977.48</v>
      </c>
      <c r="DY5" s="191">
        <v>1976.72</v>
      </c>
      <c r="DZ5" s="191">
        <v>1972.08</v>
      </c>
      <c r="EA5" s="191">
        <v>1972.54</v>
      </c>
      <c r="EB5" s="191">
        <v>1967.05</v>
      </c>
      <c r="EC5" s="191">
        <v>1971.62</v>
      </c>
      <c r="ED5" s="191">
        <v>1973.45</v>
      </c>
      <c r="EE5" s="191">
        <v>1983.41</v>
      </c>
      <c r="EF5" s="191">
        <v>1984.28</v>
      </c>
      <c r="EG5" s="191">
        <v>1976.44</v>
      </c>
      <c r="EH5" s="191">
        <v>1974.79</v>
      </c>
      <c r="EI5" s="191">
        <v>1978.29</v>
      </c>
      <c r="EJ5" s="191">
        <v>1986.88</v>
      </c>
      <c r="EK5" s="191">
        <v>1985.06</v>
      </c>
      <c r="EL5" s="191">
        <v>1984.84</v>
      </c>
      <c r="EM5" s="191">
        <v>1978.8</v>
      </c>
      <c r="EN5" s="191">
        <v>1982.42</v>
      </c>
      <c r="EO5" s="191">
        <v>1985.06</v>
      </c>
      <c r="EP5" s="191">
        <v>1985.06</v>
      </c>
      <c r="EQ5" s="191">
        <v>1986.27</v>
      </c>
      <c r="ER5" s="191">
        <v>1988.03</v>
      </c>
      <c r="ES5" s="191">
        <v>1987.99</v>
      </c>
      <c r="ET5" s="191">
        <v>1987.84</v>
      </c>
      <c r="EU5" s="191">
        <v>1987.92</v>
      </c>
      <c r="EV5" s="191">
        <v>1988.42</v>
      </c>
      <c r="EW5" s="191">
        <v>1989</v>
      </c>
      <c r="EX5" s="191">
        <v>1990.59</v>
      </c>
      <c r="EY5" s="191">
        <v>1991.18</v>
      </c>
      <c r="EZ5" s="191">
        <v>1992.16</v>
      </c>
      <c r="FA5" s="191">
        <v>1992.93</v>
      </c>
      <c r="FB5" s="191">
        <v>1991.57</v>
      </c>
      <c r="FC5" s="191">
        <v>1993.22</v>
      </c>
      <c r="FD5" s="191">
        <v>1991.89</v>
      </c>
      <c r="FE5" s="191">
        <v>1992.69</v>
      </c>
      <c r="FF5" s="191">
        <v>1989.59</v>
      </c>
      <c r="FG5" s="191">
        <v>1990.56</v>
      </c>
      <c r="FH5" s="191">
        <v>1992.65</v>
      </c>
      <c r="FI5" s="191">
        <v>1992.18</v>
      </c>
      <c r="FJ5" s="191">
        <v>1991.88</v>
      </c>
      <c r="FK5" s="191">
        <v>1991.49</v>
      </c>
      <c r="FL5" s="191">
        <v>1992.17</v>
      </c>
      <c r="FM5" s="191">
        <v>1991.91</v>
      </c>
      <c r="FN5" s="191">
        <v>1993.93</v>
      </c>
      <c r="FO5" s="191">
        <v>1993.28</v>
      </c>
      <c r="FP5" s="191">
        <v>1989.47</v>
      </c>
      <c r="FQ5" s="191">
        <v>1993.35</v>
      </c>
      <c r="FR5" s="191">
        <v>1994.89</v>
      </c>
      <c r="FS5" s="191">
        <v>1995.73</v>
      </c>
      <c r="FT5" s="191">
        <v>1997.26</v>
      </c>
      <c r="FU5" s="191">
        <v>1993.94</v>
      </c>
      <c r="FV5" s="191">
        <v>1986.49</v>
      </c>
      <c r="FW5" s="191">
        <v>1990.09</v>
      </c>
      <c r="FX5" s="191">
        <v>1992.5</v>
      </c>
      <c r="FY5" s="191">
        <v>1993.59</v>
      </c>
      <c r="FZ5" s="191">
        <v>1993.66</v>
      </c>
      <c r="GA5" s="191">
        <v>1995.17</v>
      </c>
      <c r="GB5" s="191">
        <v>1995.28</v>
      </c>
      <c r="GC5" s="191">
        <v>1996.27</v>
      </c>
      <c r="GD5" s="191">
        <v>1996.76</v>
      </c>
      <c r="GE5" s="191">
        <v>1993.89</v>
      </c>
      <c r="GF5" s="191">
        <v>1996.99</v>
      </c>
      <c r="GG5" s="191">
        <v>1996.83</v>
      </c>
      <c r="GH5" s="191">
        <v>1996.27</v>
      </c>
      <c r="GI5" s="191">
        <v>1996.69</v>
      </c>
      <c r="GJ5" s="191">
        <v>1996.34</v>
      </c>
      <c r="GK5" s="191">
        <v>1995.06</v>
      </c>
      <c r="GL5" s="191">
        <v>1995.99</v>
      </c>
      <c r="GM5" s="191">
        <v>1993.59</v>
      </c>
      <c r="GN5" s="191">
        <v>1994.45</v>
      </c>
      <c r="GO5" s="191">
        <v>1994.63</v>
      </c>
      <c r="GP5" s="191">
        <v>1994.43</v>
      </c>
      <c r="GQ5" s="191">
        <v>1994.64</v>
      </c>
      <c r="GR5" s="191">
        <v>1990.36</v>
      </c>
      <c r="GS5" s="191">
        <v>1992.78</v>
      </c>
      <c r="GT5" s="191">
        <v>1992.53</v>
      </c>
      <c r="GU5" s="191">
        <v>1991.22</v>
      </c>
      <c r="GV5" s="191">
        <v>1991.98</v>
      </c>
      <c r="GW5" s="191">
        <v>1992.26</v>
      </c>
      <c r="GX5" s="191">
        <v>1991.7</v>
      </c>
      <c r="GY5" s="191">
        <v>1993.26</v>
      </c>
      <c r="GZ5" s="191">
        <v>1991.3</v>
      </c>
      <c r="HA5" s="191">
        <v>1992.12</v>
      </c>
      <c r="HB5" s="191">
        <v>1990.43</v>
      </c>
      <c r="HC5" s="191">
        <v>1991.67</v>
      </c>
      <c r="HD5" s="191">
        <v>1992.09</v>
      </c>
      <c r="HE5" s="191">
        <v>1992.84</v>
      </c>
      <c r="HF5" s="191">
        <v>1992.52</v>
      </c>
      <c r="HG5" s="191">
        <v>1993.15</v>
      </c>
      <c r="HH5" s="191">
        <v>1992.09</v>
      </c>
      <c r="HI5" s="191">
        <v>1992.79</v>
      </c>
      <c r="HJ5" s="191">
        <v>1992.84</v>
      </c>
      <c r="HK5" s="191">
        <v>1993.09</v>
      </c>
      <c r="HL5" s="191">
        <v>1989.53</v>
      </c>
      <c r="HM5" s="191">
        <v>1991.59</v>
      </c>
      <c r="HN5" s="191">
        <v>1991.7</v>
      </c>
      <c r="HO5" s="191">
        <v>1992.76</v>
      </c>
      <c r="HP5" s="191">
        <v>1993.46</v>
      </c>
      <c r="HQ5" s="191">
        <v>1992.95</v>
      </c>
      <c r="HR5" s="191">
        <v>1993.42</v>
      </c>
      <c r="HS5" s="191">
        <v>1993.84</v>
      </c>
      <c r="HT5" s="191">
        <v>1993.81</v>
      </c>
      <c r="HU5" s="191">
        <v>1994.36</v>
      </c>
      <c r="HV5" s="191">
        <v>1994.28</v>
      </c>
      <c r="HW5" s="191">
        <v>1994.83</v>
      </c>
      <c r="HX5" s="191">
        <v>1995.39</v>
      </c>
      <c r="HY5" s="191">
        <v>1995.86</v>
      </c>
      <c r="HZ5" s="191">
        <v>1996.77</v>
      </c>
      <c r="IA5" s="191">
        <v>1996.9</v>
      </c>
      <c r="IB5" s="191">
        <v>1997.04</v>
      </c>
      <c r="IC5" s="191">
        <v>1997.36</v>
      </c>
      <c r="ID5" s="191">
        <v>1997.56</v>
      </c>
      <c r="IE5" s="191">
        <v>1997.42</v>
      </c>
      <c r="IF5" s="191">
        <v>1994.16</v>
      </c>
      <c r="IG5" s="191">
        <v>1996.02</v>
      </c>
      <c r="IH5" s="191">
        <v>1993.47</v>
      </c>
      <c r="II5" s="191">
        <v>1995.3</v>
      </c>
      <c r="IJ5" s="191">
        <v>1996.37</v>
      </c>
      <c r="IK5" s="191">
        <v>1996.03</v>
      </c>
      <c r="IL5" s="191">
        <v>1996.25</v>
      </c>
      <c r="IM5" s="191">
        <v>1996.27</v>
      </c>
      <c r="IN5" s="191">
        <v>1996.32</v>
      </c>
      <c r="IO5" s="191">
        <v>1996.5</v>
      </c>
      <c r="IP5" s="191">
        <v>1992.71</v>
      </c>
      <c r="IQ5" s="191">
        <v>1993.32</v>
      </c>
      <c r="IR5" s="191">
        <v>1995.98</v>
      </c>
      <c r="IS5" s="191">
        <v>1995.51</v>
      </c>
      <c r="IT5" s="191">
        <v>1996.66</v>
      </c>
      <c r="IU5" s="191">
        <v>1997.63</v>
      </c>
      <c r="IV5" s="191">
        <v>1998.14</v>
      </c>
      <c r="IW5" s="191">
        <v>1998.61</v>
      </c>
      <c r="IX5" s="191">
        <v>1998.32</v>
      </c>
      <c r="IY5" s="191">
        <v>1998.23</v>
      </c>
      <c r="IZ5" s="191">
        <v>1998.88</v>
      </c>
      <c r="JA5" s="191">
        <v>1999.37</v>
      </c>
      <c r="JB5" s="191">
        <v>1999.93</v>
      </c>
      <c r="JC5" s="191">
        <v>2003.48</v>
      </c>
      <c r="JD5" s="191">
        <v>2004.88</v>
      </c>
      <c r="JE5" s="191">
        <v>2006.79</v>
      </c>
      <c r="JF5" s="191">
        <v>2007.31</v>
      </c>
      <c r="JG5" s="191">
        <v>2007.1</v>
      </c>
      <c r="JH5" s="191">
        <v>2007.09</v>
      </c>
      <c r="JI5" s="191">
        <v>2006.44</v>
      </c>
      <c r="JJ5" s="191">
        <v>2007.68</v>
      </c>
      <c r="JK5" s="191">
        <v>2007.81</v>
      </c>
      <c r="JL5" s="191">
        <v>2008.59</v>
      </c>
      <c r="JM5" s="191">
        <v>2011.38</v>
      </c>
      <c r="JN5" s="191">
        <v>2010.73</v>
      </c>
      <c r="JO5" s="191">
        <v>2013.38</v>
      </c>
      <c r="JP5" s="191">
        <v>2014.43</v>
      </c>
      <c r="JQ5" s="191">
        <v>2017.42</v>
      </c>
      <c r="JR5" s="191">
        <v>2018.53</v>
      </c>
      <c r="JS5" s="191">
        <v>2018.82</v>
      </c>
      <c r="JT5" s="191">
        <v>2019.42</v>
      </c>
      <c r="JU5" s="191">
        <v>2020.45</v>
      </c>
      <c r="JV5" s="191">
        <v>2021.72</v>
      </c>
      <c r="JW5" s="191">
        <v>2022.11</v>
      </c>
      <c r="JX5" s="191">
        <v>2026.75</v>
      </c>
      <c r="JY5" s="191">
        <v>2029.3</v>
      </c>
      <c r="JZ5" s="191">
        <v>2029.17</v>
      </c>
      <c r="KA5" s="191">
        <v>2033.45</v>
      </c>
      <c r="KB5" s="191">
        <v>2034.32</v>
      </c>
      <c r="KC5" s="191">
        <v>2037.14</v>
      </c>
      <c r="KD5" s="191">
        <v>2036.88</v>
      </c>
      <c r="KE5" s="191">
        <v>2032.47</v>
      </c>
      <c r="KF5" s="191">
        <v>2034.64</v>
      </c>
      <c r="KG5" s="191">
        <v>2037.59</v>
      </c>
      <c r="KH5" s="191">
        <v>2040.97</v>
      </c>
      <c r="KI5" s="191">
        <v>2043.51</v>
      </c>
      <c r="KJ5" s="191">
        <v>2045.88</v>
      </c>
      <c r="KK5" s="191">
        <v>2047</v>
      </c>
      <c r="KL5" s="191">
        <v>2048.1799999999998</v>
      </c>
      <c r="KM5" s="191">
        <v>2047.92</v>
      </c>
      <c r="KN5" s="191">
        <v>2046.52</v>
      </c>
      <c r="KO5" s="191">
        <v>2044.82</v>
      </c>
      <c r="KP5" s="191">
        <v>2041.62</v>
      </c>
      <c r="KQ5" s="191">
        <v>2046.21</v>
      </c>
      <c r="KR5" s="191">
        <v>2047.66</v>
      </c>
      <c r="KS5" s="191">
        <v>2048.21</v>
      </c>
      <c r="KT5" s="191">
        <v>2048.62</v>
      </c>
      <c r="KU5" s="191">
        <v>2049.36</v>
      </c>
      <c r="KV5" s="191">
        <v>2050.15</v>
      </c>
      <c r="KW5" s="191">
        <v>2050.69</v>
      </c>
      <c r="KX5" s="191">
        <v>2050.85</v>
      </c>
      <c r="KY5" s="191">
        <v>2050.77</v>
      </c>
      <c r="KZ5" s="191">
        <v>2050.73</v>
      </c>
      <c r="LA5" s="191">
        <v>2048.9</v>
      </c>
      <c r="LB5" s="191">
        <v>2048.79</v>
      </c>
      <c r="LC5" s="191">
        <v>2047.17</v>
      </c>
      <c r="LD5" s="191">
        <v>2042.49</v>
      </c>
      <c r="LE5" s="191">
        <v>2042.75</v>
      </c>
      <c r="LF5" s="191">
        <v>2032.89</v>
      </c>
      <c r="LG5" s="191">
        <v>2026.93</v>
      </c>
      <c r="LH5" s="191">
        <v>2023.91</v>
      </c>
      <c r="LI5" s="191">
        <v>2020.04</v>
      </c>
      <c r="LJ5" s="191">
        <v>2013.15</v>
      </c>
      <c r="LK5" s="191">
        <v>2008.46</v>
      </c>
      <c r="LL5" s="191">
        <v>2005.08</v>
      </c>
      <c r="LM5" s="191">
        <v>1992.39</v>
      </c>
      <c r="LN5" s="191">
        <v>1986.24</v>
      </c>
      <c r="LO5" s="191">
        <v>1978.39</v>
      </c>
      <c r="LP5" s="191">
        <v>1982.67</v>
      </c>
      <c r="LQ5" s="191">
        <v>1980.38</v>
      </c>
      <c r="LR5" s="191">
        <v>1996.27</v>
      </c>
      <c r="LS5" s="191">
        <v>1996.79</v>
      </c>
      <c r="LT5" s="191">
        <v>2005.71</v>
      </c>
      <c r="LU5" s="191">
        <v>2009.41</v>
      </c>
      <c r="LV5" s="191">
        <v>2011.84</v>
      </c>
      <c r="LW5" s="191">
        <v>2015.41</v>
      </c>
      <c r="LX5" s="191">
        <v>2017.26</v>
      </c>
      <c r="LY5" s="191">
        <v>2019.89</v>
      </c>
      <c r="LZ5" s="191">
        <v>2020.79</v>
      </c>
      <c r="MA5" s="191">
        <v>2021.03</v>
      </c>
      <c r="MB5" s="191">
        <v>2021.4</v>
      </c>
      <c r="MC5" s="191">
        <v>2020.06</v>
      </c>
      <c r="MD5" s="191">
        <v>2017.93</v>
      </c>
      <c r="ME5" s="191">
        <v>2012.16</v>
      </c>
      <c r="MF5" s="191">
        <v>2003.01</v>
      </c>
      <c r="MG5" s="191">
        <v>1998.7</v>
      </c>
      <c r="MH5" s="191">
        <v>1991.54</v>
      </c>
      <c r="MI5" s="191">
        <v>2001.86</v>
      </c>
      <c r="MJ5" s="191">
        <v>2001.09</v>
      </c>
      <c r="MK5" s="191">
        <v>1998.33</v>
      </c>
      <c r="ML5" s="191">
        <v>2000.2</v>
      </c>
      <c r="MM5" s="191">
        <v>2000.01</v>
      </c>
      <c r="MN5" s="191">
        <v>1997.83</v>
      </c>
      <c r="MO5" s="191">
        <v>1998.6</v>
      </c>
      <c r="MP5" s="191">
        <v>1994.96</v>
      </c>
      <c r="MQ5" s="191">
        <v>1990.53</v>
      </c>
      <c r="MR5" s="191">
        <v>1988.53</v>
      </c>
      <c r="MS5" s="191">
        <v>1988.95</v>
      </c>
      <c r="MT5" s="191">
        <v>1984.44</v>
      </c>
      <c r="MU5" s="191">
        <v>1984.65</v>
      </c>
      <c r="MV5" s="191">
        <v>1985.41</v>
      </c>
      <c r="MW5" s="191">
        <v>1980.48</v>
      </c>
      <c r="MX5" s="191">
        <v>1980.11</v>
      </c>
      <c r="MY5" s="191">
        <v>1974.22</v>
      </c>
      <c r="MZ5" s="191">
        <v>1970.18</v>
      </c>
      <c r="NA5" s="191">
        <v>1970.45</v>
      </c>
      <c r="NB5" s="191">
        <v>1961.13</v>
      </c>
      <c r="NC5" s="191">
        <v>1956.76</v>
      </c>
      <c r="ND5" s="191">
        <v>1952.72</v>
      </c>
      <c r="NE5" s="191">
        <v>1950.34</v>
      </c>
      <c r="NF5" s="191">
        <v>1947.12</v>
      </c>
      <c r="NG5" s="191">
        <v>1941.9</v>
      </c>
      <c r="NH5" s="191">
        <v>1941.72</v>
      </c>
      <c r="NI5" s="191">
        <v>1938.76</v>
      </c>
      <c r="NJ5" s="191">
        <v>1944.46</v>
      </c>
      <c r="NK5" s="191">
        <v>1962.53</v>
      </c>
      <c r="NL5" s="191">
        <v>1982.25</v>
      </c>
      <c r="NM5" s="191">
        <v>1992.76</v>
      </c>
      <c r="NN5" s="191">
        <v>1995.62</v>
      </c>
      <c r="NO5" s="191">
        <v>1993.87</v>
      </c>
      <c r="NP5" s="191">
        <v>2007.44</v>
      </c>
      <c r="NQ5" s="191">
        <v>2012.24</v>
      </c>
      <c r="NR5" s="191">
        <v>2017.57</v>
      </c>
      <c r="NS5" s="191">
        <v>2023.2</v>
      </c>
      <c r="NT5" s="191">
        <v>2032.54</v>
      </c>
      <c r="NU5" s="191">
        <v>2037.51</v>
      </c>
      <c r="NV5" s="191">
        <v>2043.4</v>
      </c>
      <c r="NW5" s="191">
        <v>2048.7399999999998</v>
      </c>
      <c r="NX5" s="191">
        <v>2049.3000000000002</v>
      </c>
      <c r="NY5" s="191">
        <v>2053.0500000000002</v>
      </c>
      <c r="NZ5" s="191">
        <v>2061.6999999999998</v>
      </c>
      <c r="OA5" s="191">
        <v>2068.4299999999998</v>
      </c>
      <c r="OB5" s="191">
        <v>2073.09</v>
      </c>
      <c r="OC5" s="191">
        <v>2074.64</v>
      </c>
      <c r="OD5" s="191">
        <v>2087.61</v>
      </c>
      <c r="OE5" s="191">
        <v>2090.84</v>
      </c>
      <c r="OF5" s="191">
        <v>2098.3000000000002</v>
      </c>
      <c r="OG5" s="191">
        <v>2111.27</v>
      </c>
      <c r="OH5" s="191">
        <v>2122.65</v>
      </c>
      <c r="OI5" s="191">
        <v>2131.81</v>
      </c>
      <c r="OJ5" s="191">
        <v>2141.59</v>
      </c>
      <c r="OK5" s="191">
        <v>2152.0700000000002</v>
      </c>
      <c r="OL5" s="191">
        <v>2169.44</v>
      </c>
      <c r="OM5" s="191">
        <v>2187.38</v>
      </c>
      <c r="ON5" s="191">
        <v>2237.3200000000002</v>
      </c>
      <c r="OO5" s="191">
        <v>2251.9899999999998</v>
      </c>
      <c r="OP5" s="191">
        <v>2265.2800000000002</v>
      </c>
      <c r="OQ5" s="191">
        <v>2263.6999999999998</v>
      </c>
      <c r="OR5" s="191">
        <v>2260.0500000000002</v>
      </c>
      <c r="OS5" s="191">
        <v>2257.87</v>
      </c>
      <c r="OT5" s="191">
        <v>2254.9699999999998</v>
      </c>
      <c r="OU5" s="191">
        <v>2250.9499999999998</v>
      </c>
      <c r="OV5" s="191">
        <v>2253.2399999999998</v>
      </c>
      <c r="OW5" s="191">
        <v>2233.56</v>
      </c>
      <c r="OX5" s="191">
        <v>2231.9299999999998</v>
      </c>
      <c r="OY5" s="191">
        <v>2219.65</v>
      </c>
      <c r="OZ5" s="191">
        <v>2207.6999999999998</v>
      </c>
      <c r="PA5" s="191">
        <v>2211.58</v>
      </c>
      <c r="PB5" s="191">
        <v>2213.1799999999998</v>
      </c>
      <c r="PC5" s="191">
        <v>2212.61</v>
      </c>
      <c r="PD5" s="191">
        <v>2220.2199999999998</v>
      </c>
      <c r="PE5" s="191">
        <v>2223.62</v>
      </c>
      <c r="PF5" s="191">
        <v>2232.86</v>
      </c>
      <c r="PG5" s="191">
        <v>2232.65</v>
      </c>
      <c r="PH5" s="191">
        <v>2238.52</v>
      </c>
      <c r="PI5" s="191">
        <v>2240.7399999999998</v>
      </c>
      <c r="PJ5" s="191">
        <v>2244.9699999999998</v>
      </c>
      <c r="PK5" s="191">
        <v>2246.4299999999998</v>
      </c>
      <c r="PL5" s="191">
        <v>2247.86</v>
      </c>
      <c r="PM5" s="191">
        <v>2247.52</v>
      </c>
      <c r="PN5" s="191">
        <v>2249.42</v>
      </c>
      <c r="PO5" s="191">
        <v>2253.61</v>
      </c>
      <c r="PP5" s="191">
        <v>2257.89</v>
      </c>
      <c r="PQ5" s="191">
        <v>2263.94</v>
      </c>
      <c r="PR5" s="191">
        <v>2272.8200000000002</v>
      </c>
      <c r="PS5" s="191">
        <v>2277.62</v>
      </c>
      <c r="PT5" s="191">
        <v>2284.39</v>
      </c>
      <c r="PU5" s="191">
        <v>2287.3000000000002</v>
      </c>
      <c r="PV5" s="191">
        <v>2290.0300000000002</v>
      </c>
      <c r="PW5" s="191">
        <v>2289.67</v>
      </c>
      <c r="PX5" s="191">
        <v>2281.7800000000002</v>
      </c>
      <c r="PY5" s="191">
        <v>2275.79</v>
      </c>
      <c r="PZ5" s="191">
        <v>2273.59</v>
      </c>
      <c r="QA5" s="191">
        <v>2269.9699999999998</v>
      </c>
      <c r="QB5" s="191">
        <v>2271.98</v>
      </c>
      <c r="QC5" s="191">
        <v>2272.75</v>
      </c>
      <c r="QD5" s="191">
        <v>2286.2800000000002</v>
      </c>
      <c r="QE5" s="191">
        <v>2290.92</v>
      </c>
      <c r="QF5" s="191">
        <v>2306.59</v>
      </c>
      <c r="QG5" s="191">
        <v>2319.29</v>
      </c>
      <c r="QH5" s="191">
        <v>2326.58</v>
      </c>
      <c r="QI5" s="191">
        <v>2330.86</v>
      </c>
      <c r="QJ5" s="191">
        <v>2335.88</v>
      </c>
      <c r="QK5" s="191">
        <v>2340.11</v>
      </c>
      <c r="QL5" s="191">
        <v>2348.86</v>
      </c>
      <c r="QM5" s="191">
        <v>2363.1</v>
      </c>
      <c r="QN5" s="191">
        <v>2374.21</v>
      </c>
      <c r="QO5" s="191">
        <v>2381.65</v>
      </c>
      <c r="QP5" s="191">
        <v>2388.4499999999998</v>
      </c>
      <c r="QQ5" s="191">
        <v>2396.13</v>
      </c>
      <c r="QR5" s="191">
        <v>2406.41</v>
      </c>
      <c r="QS5" s="191">
        <v>2413.08</v>
      </c>
      <c r="QT5" s="191">
        <v>2420.9499999999998</v>
      </c>
      <c r="QU5" s="191">
        <v>2428.08</v>
      </c>
      <c r="QV5" s="191">
        <v>2453.39</v>
      </c>
      <c r="QW5" s="191">
        <v>2452.98</v>
      </c>
      <c r="QX5" s="191">
        <v>2459.5500000000002</v>
      </c>
      <c r="QY5" s="191">
        <v>2446.56</v>
      </c>
      <c r="QZ5" s="191">
        <v>2424.44</v>
      </c>
      <c r="RA5" s="191">
        <v>2428.64</v>
      </c>
      <c r="RB5" s="191">
        <v>2434.2199999999998</v>
      </c>
      <c r="RC5" s="191">
        <v>2434.67</v>
      </c>
      <c r="RD5" s="191">
        <v>2445.29</v>
      </c>
      <c r="RE5" s="191">
        <v>2451.7199999999998</v>
      </c>
      <c r="RF5" s="191">
        <v>2459.66</v>
      </c>
      <c r="RG5" s="191">
        <v>2462.6</v>
      </c>
      <c r="RH5" s="191">
        <v>2465.5700000000002</v>
      </c>
      <c r="RI5" s="191">
        <v>2466.64</v>
      </c>
      <c r="RJ5" s="191">
        <v>2468.0700000000002</v>
      </c>
      <c r="RK5" s="191">
        <v>2468.6799999999998</v>
      </c>
      <c r="RL5" s="191">
        <v>2470.0300000000002</v>
      </c>
      <c r="RM5" s="191">
        <v>2472.63</v>
      </c>
      <c r="RN5" s="191">
        <v>2474.86</v>
      </c>
      <c r="RO5" s="191">
        <v>2475.65</v>
      </c>
      <c r="RP5" s="191">
        <v>2478.64</v>
      </c>
      <c r="RQ5" s="191">
        <v>2480.65</v>
      </c>
      <c r="RR5" s="191">
        <v>2483</v>
      </c>
      <c r="RS5" s="191">
        <v>2487.58</v>
      </c>
      <c r="RT5" s="191">
        <v>2488.17</v>
      </c>
      <c r="RU5" s="191">
        <v>2489.3000000000002</v>
      </c>
      <c r="RV5" s="191">
        <v>2488.4899999999998</v>
      </c>
      <c r="RW5" s="191">
        <v>2488.8200000000002</v>
      </c>
      <c r="RX5" s="191">
        <v>2489.6799999999998</v>
      </c>
      <c r="RY5" s="191">
        <v>2490.34</v>
      </c>
      <c r="RZ5" s="191">
        <v>2490.2399999999998</v>
      </c>
      <c r="SA5" s="191">
        <v>2490.11</v>
      </c>
      <c r="SB5" s="191">
        <v>2486.98</v>
      </c>
      <c r="SC5" s="191">
        <v>2489.5300000000002</v>
      </c>
      <c r="SD5" s="246">
        <v>2489.4299999999998</v>
      </c>
      <c r="SE5" s="246">
        <v>2491.48</v>
      </c>
      <c r="SF5" s="246">
        <v>2493</v>
      </c>
      <c r="SG5" s="246">
        <v>2497.122117576288</v>
      </c>
      <c r="SH5" s="246">
        <v>2498.08</v>
      </c>
      <c r="SI5" s="246">
        <v>2498.71</v>
      </c>
      <c r="SJ5" s="246">
        <v>2498.62</v>
      </c>
      <c r="SK5" s="246">
        <v>2498.75</v>
      </c>
      <c r="SL5" s="246">
        <v>2497.66</v>
      </c>
      <c r="SM5" s="246">
        <v>2497.04</v>
      </c>
      <c r="SN5" s="246">
        <v>2495.2800000000002</v>
      </c>
      <c r="SO5" s="246">
        <v>2495.29</v>
      </c>
      <c r="SP5" s="246">
        <v>2490.83</v>
      </c>
      <c r="SQ5" s="246">
        <v>2495.23</v>
      </c>
      <c r="SR5" s="246">
        <v>2491.83</v>
      </c>
      <c r="SS5" s="246">
        <v>2489.44</v>
      </c>
      <c r="ST5" s="246">
        <v>2487.89</v>
      </c>
      <c r="SU5" s="246">
        <v>2484.27</v>
      </c>
      <c r="SV5" s="246">
        <v>2479.91</v>
      </c>
      <c r="SW5" s="246">
        <v>2474.4899999999998</v>
      </c>
      <c r="SX5" s="246">
        <v>2465.63</v>
      </c>
      <c r="SY5" s="246">
        <v>2463.23</v>
      </c>
      <c r="SZ5" s="246">
        <v>2459.44</v>
      </c>
      <c r="TA5" s="246">
        <v>2463.13</v>
      </c>
      <c r="TB5" s="246">
        <v>2471</v>
      </c>
      <c r="TC5" s="246">
        <v>2474.1999999999998</v>
      </c>
      <c r="TD5" s="246">
        <v>2476.13</v>
      </c>
      <c r="TE5" s="246">
        <v>2477.86</v>
      </c>
      <c r="TF5" s="246">
        <v>2479.41</v>
      </c>
      <c r="TG5" s="246">
        <v>2481.67</v>
      </c>
      <c r="TH5" s="246">
        <v>2483.59</v>
      </c>
      <c r="TI5" s="246">
        <v>2485.16</v>
      </c>
      <c r="TJ5" s="246">
        <v>2485.38</v>
      </c>
      <c r="TK5" s="246">
        <v>2482.58</v>
      </c>
      <c r="TL5" s="246">
        <v>2483.39</v>
      </c>
      <c r="TM5" s="246">
        <v>2483.11</v>
      </c>
      <c r="TN5" s="246">
        <v>2482.29</v>
      </c>
      <c r="TO5" s="246">
        <v>2479.84</v>
      </c>
      <c r="TP5" s="246">
        <v>2476.02</v>
      </c>
      <c r="TQ5" s="246">
        <v>2473.63</v>
      </c>
      <c r="TR5" s="246">
        <v>2470.83</v>
      </c>
      <c r="TS5" s="246">
        <v>2470.84</v>
      </c>
      <c r="TT5" s="246">
        <v>2470.25</v>
      </c>
      <c r="TU5" s="246">
        <v>2468.5500000000002</v>
      </c>
      <c r="TV5" s="246">
        <v>2466.88</v>
      </c>
      <c r="TW5" s="246">
        <v>2464</v>
      </c>
      <c r="TX5" s="246">
        <v>2461.3200000000002</v>
      </c>
      <c r="TY5" s="246">
        <v>2458.8000000000002</v>
      </c>
      <c r="TZ5" s="246">
        <v>2458.38</v>
      </c>
      <c r="UA5" s="246">
        <v>2457.12</v>
      </c>
      <c r="UB5" s="246">
        <v>2454.96</v>
      </c>
      <c r="UC5" s="246">
        <v>2457.12</v>
      </c>
      <c r="UD5" s="246">
        <v>2458.1</v>
      </c>
      <c r="UE5" s="246">
        <v>2457.58</v>
      </c>
      <c r="UF5" s="246">
        <v>2459.38</v>
      </c>
      <c r="UG5" s="246">
        <v>2459.5700000000002</v>
      </c>
      <c r="UH5" s="246">
        <v>2459.1799999999998</v>
      </c>
      <c r="UI5" s="246">
        <v>2458.85</v>
      </c>
      <c r="UJ5" s="246">
        <v>2456.0300000000002</v>
      </c>
      <c r="UK5" s="246">
        <v>2453.83</v>
      </c>
      <c r="UL5" s="246">
        <v>2452.44</v>
      </c>
      <c r="UM5" s="246">
        <v>2447.4499999999998</v>
      </c>
      <c r="UN5" s="246">
        <v>2443.38</v>
      </c>
      <c r="UO5" s="246">
        <v>2441.5500000000002</v>
      </c>
      <c r="UP5" s="246">
        <v>2437.5100000000002</v>
      </c>
      <c r="UQ5" s="246">
        <v>2435.25</v>
      </c>
      <c r="UR5" s="246">
        <v>2428.75</v>
      </c>
      <c r="US5" s="246">
        <v>2421.2800000000002</v>
      </c>
      <c r="UT5" s="246">
        <v>2419.66</v>
      </c>
      <c r="UU5" s="246">
        <v>2410.87</v>
      </c>
      <c r="UV5" s="246">
        <v>2408.75</v>
      </c>
      <c r="UW5" s="246">
        <v>2406.8000000000002</v>
      </c>
      <c r="UX5" s="246">
        <v>2404.89</v>
      </c>
      <c r="UY5" s="246">
        <v>2411.5300000000002</v>
      </c>
      <c r="UZ5" s="246">
        <v>2415.98</v>
      </c>
      <c r="VA5" s="246">
        <v>2422.08</v>
      </c>
      <c r="VB5" s="246">
        <v>2422.58</v>
      </c>
      <c r="VC5" s="246">
        <v>2422.41</v>
      </c>
      <c r="VD5" s="246">
        <v>2423.16</v>
      </c>
      <c r="VE5" s="246">
        <v>2420.5100000000002</v>
      </c>
      <c r="VF5" s="246">
        <v>2420.5700000000002</v>
      </c>
      <c r="VG5" s="246">
        <v>2419.42</v>
      </c>
      <c r="VH5" s="246">
        <v>2419.02</v>
      </c>
      <c r="VI5" s="246">
        <v>2418.67</v>
      </c>
      <c r="VJ5" s="246">
        <v>2417.3200000000002</v>
      </c>
      <c r="VK5" s="246">
        <v>2416.02</v>
      </c>
      <c r="VL5" s="246">
        <v>2414.38</v>
      </c>
      <c r="VM5" s="246">
        <v>2414.25</v>
      </c>
      <c r="VN5" s="246">
        <v>2413.21</v>
      </c>
      <c r="VO5" s="246">
        <v>2411.5500000000002</v>
      </c>
      <c r="VP5" s="246">
        <v>2411.6</v>
      </c>
      <c r="VQ5" s="246">
        <v>2411.77</v>
      </c>
      <c r="VR5" s="246">
        <v>2414.84</v>
      </c>
      <c r="VS5" s="246">
        <v>2418.6</v>
      </c>
      <c r="VT5" s="246">
        <v>2418.37</v>
      </c>
      <c r="VU5" s="246">
        <v>2418.3200000000002</v>
      </c>
      <c r="VV5" s="246">
        <v>2418.19</v>
      </c>
      <c r="VW5" s="246">
        <v>2417.1999999999998</v>
      </c>
      <c r="VX5" s="246">
        <v>2416.5100000000002</v>
      </c>
      <c r="VY5" s="246">
        <v>2411.04</v>
      </c>
      <c r="VZ5" s="246">
        <v>2408.31</v>
      </c>
      <c r="WA5" s="246">
        <v>2404.4899999999998</v>
      </c>
      <c r="WB5" s="246">
        <v>2406.33</v>
      </c>
      <c r="WC5" s="246">
        <v>2402.35</v>
      </c>
      <c r="WD5" s="246">
        <v>2397.9699999999998</v>
      </c>
      <c r="WE5" s="246">
        <v>2395.19</v>
      </c>
      <c r="WF5" s="246">
        <v>2389.86</v>
      </c>
      <c r="WG5" s="246">
        <v>2387.54</v>
      </c>
      <c r="WH5" s="246">
        <v>2383.6799999999998</v>
      </c>
      <c r="WI5" s="246">
        <v>2377.9499999999998</v>
      </c>
      <c r="WJ5" s="246">
        <v>2375.6</v>
      </c>
      <c r="WK5" s="246">
        <v>2374.81</v>
      </c>
      <c r="WL5" s="246">
        <v>2372.16</v>
      </c>
      <c r="WM5" s="246">
        <v>2369.9499999999998</v>
      </c>
      <c r="WN5" s="246">
        <v>2368.3200000000002</v>
      </c>
      <c r="WO5" s="246">
        <v>2364.81</v>
      </c>
      <c r="WP5" s="246">
        <v>2361.6799999999998</v>
      </c>
      <c r="WQ5" s="246">
        <v>2359.27</v>
      </c>
      <c r="WR5" s="246">
        <v>2358.54</v>
      </c>
      <c r="WS5" s="246">
        <v>2355.5100000000002</v>
      </c>
      <c r="WT5" s="246">
        <v>2361.12</v>
      </c>
      <c r="WU5" s="246">
        <v>2353.38</v>
      </c>
      <c r="WV5" s="246">
        <v>2350.2199999999998</v>
      </c>
      <c r="WW5" s="246">
        <v>2349.21</v>
      </c>
      <c r="WX5" s="246">
        <v>2349.87</v>
      </c>
      <c r="WY5" s="246">
        <v>2352.27</v>
      </c>
      <c r="WZ5" s="246">
        <v>2358.9899999999998</v>
      </c>
      <c r="XA5" s="246">
        <v>2371.37</v>
      </c>
      <c r="XB5" s="246">
        <v>2387.08</v>
      </c>
      <c r="XC5" s="246">
        <v>2402.54</v>
      </c>
      <c r="XD5" s="246">
        <v>2404.31</v>
      </c>
      <c r="XE5" s="246">
        <v>2410.96</v>
      </c>
      <c r="XF5" s="246">
        <v>2418.0700000000002</v>
      </c>
      <c r="XG5" s="246">
        <v>2418.84</v>
      </c>
      <c r="XH5" s="246">
        <v>2422.4899999999998</v>
      </c>
      <c r="XI5" s="246">
        <v>2424.34</v>
      </c>
      <c r="XJ5" s="246">
        <v>2424.6799999999998</v>
      </c>
      <c r="XK5" s="246">
        <v>2430.5</v>
      </c>
      <c r="XL5" s="246">
        <v>2437.5500000000002</v>
      </c>
      <c r="XM5" s="246">
        <v>2441.63</v>
      </c>
      <c r="XN5" s="246">
        <v>2444.9499999999998</v>
      </c>
      <c r="XO5" s="246">
        <v>2449.52</v>
      </c>
      <c r="XP5" s="246">
        <v>2455.81</v>
      </c>
      <c r="XQ5" s="246">
        <v>2457.34</v>
      </c>
      <c r="XR5" s="246">
        <v>2456.17</v>
      </c>
      <c r="XS5" s="246">
        <v>2450.58</v>
      </c>
      <c r="XT5" s="246">
        <v>2448.16</v>
      </c>
      <c r="XU5" s="246">
        <v>2447.5100000000002</v>
      </c>
      <c r="XV5" s="246">
        <v>2443.52</v>
      </c>
      <c r="XW5" s="246">
        <v>2442.06</v>
      </c>
      <c r="XX5" s="246">
        <v>2441</v>
      </c>
      <c r="XY5" s="246">
        <v>2441.41</v>
      </c>
      <c r="XZ5" s="246">
        <v>2444.19</v>
      </c>
      <c r="YA5" s="246">
        <v>2444.9</v>
      </c>
      <c r="YB5" s="246">
        <v>2444.42</v>
      </c>
      <c r="YC5" s="246">
        <v>2444.38</v>
      </c>
      <c r="YD5" s="246">
        <v>2443.25</v>
      </c>
      <c r="YE5" s="246">
        <v>2440.5300000000002</v>
      </c>
      <c r="YF5" s="246">
        <v>2440.08</v>
      </c>
      <c r="YG5" s="246">
        <v>2436.66</v>
      </c>
      <c r="YH5" s="246">
        <v>2434.7399999999998</v>
      </c>
      <c r="YI5" s="246">
        <v>2433.65</v>
      </c>
      <c r="YJ5" s="246">
        <v>2431.25</v>
      </c>
      <c r="YK5" s="246">
        <v>2430.0500000000002</v>
      </c>
      <c r="YL5" s="246">
        <v>2431.16</v>
      </c>
      <c r="YM5" s="246">
        <v>2433.17</v>
      </c>
      <c r="YN5" s="246">
        <v>2435.35</v>
      </c>
      <c r="YO5" s="246">
        <v>2437.33</v>
      </c>
      <c r="YP5" s="246">
        <v>2438.69</v>
      </c>
      <c r="YQ5" s="246">
        <v>2441.52</v>
      </c>
      <c r="YR5" s="246">
        <v>2446.79</v>
      </c>
      <c r="YS5" s="246">
        <v>2451.7199999999998</v>
      </c>
      <c r="YT5" s="246">
        <v>2451.7199999999998</v>
      </c>
      <c r="YU5" s="246">
        <v>2454.66</v>
      </c>
      <c r="YV5" s="246">
        <v>2456.7800000000002</v>
      </c>
      <c r="YW5" s="246">
        <v>2460.5500000000002</v>
      </c>
      <c r="YX5" s="246">
        <v>2465.0300000000002</v>
      </c>
      <c r="YY5" s="246">
        <v>2468.25</v>
      </c>
      <c r="YZ5" s="246">
        <v>2466.86</v>
      </c>
      <c r="ZA5" s="246">
        <v>2465.12</v>
      </c>
      <c r="ZB5" s="246">
        <v>2465.7199999999998</v>
      </c>
      <c r="ZC5" s="246">
        <v>2466.64</v>
      </c>
      <c r="ZD5" s="246">
        <v>2463.8200000000002</v>
      </c>
      <c r="ZE5" s="246">
        <v>2463.02</v>
      </c>
      <c r="ZF5" s="246">
        <v>2463.42</v>
      </c>
      <c r="ZG5" s="246">
        <v>2464.4299999999998</v>
      </c>
      <c r="ZH5" s="246">
        <v>2465.2800000000002</v>
      </c>
      <c r="ZI5" s="246">
        <v>2463.12</v>
      </c>
      <c r="ZJ5" s="246">
        <v>2462.9699999999998</v>
      </c>
      <c r="ZK5" s="246">
        <v>2462.4299999999998</v>
      </c>
      <c r="ZL5" s="246">
        <v>2459.85</v>
      </c>
      <c r="ZM5" s="246">
        <v>2460.6799999999998</v>
      </c>
      <c r="ZN5" s="246">
        <v>2461.06</v>
      </c>
      <c r="ZO5" s="246">
        <v>2460.48</v>
      </c>
      <c r="ZP5" s="246">
        <v>2460.5100000000002</v>
      </c>
      <c r="ZQ5" s="246">
        <v>2460.58</v>
      </c>
      <c r="ZR5" s="246">
        <v>2457.4699999999998</v>
      </c>
      <c r="ZS5" s="246">
        <v>2456.91</v>
      </c>
      <c r="ZT5" s="246">
        <v>2456.92</v>
      </c>
      <c r="ZU5" s="246">
        <v>2455.84</v>
      </c>
      <c r="ZV5" s="246">
        <v>2455.77</v>
      </c>
      <c r="ZW5" s="246">
        <v>2455.14</v>
      </c>
      <c r="ZX5" s="246">
        <v>2455.56</v>
      </c>
      <c r="ZY5" s="246">
        <v>2456.04</v>
      </c>
      <c r="ZZ5" s="246">
        <v>2456.0500000000002</v>
      </c>
      <c r="AAA5" s="246">
        <v>2456.21</v>
      </c>
      <c r="AAB5" s="246">
        <v>2456.1999999999998</v>
      </c>
      <c r="AAC5" s="246">
        <v>2456.17</v>
      </c>
      <c r="AAD5" s="246">
        <v>2456.2199999999998</v>
      </c>
      <c r="AAE5" s="246">
        <v>2455.86</v>
      </c>
      <c r="AAF5" s="246">
        <v>2455.4299999999998</v>
      </c>
      <c r="AAG5" s="246">
        <v>2454.37</v>
      </c>
      <c r="AAH5" s="246">
        <v>2455.1999999999998</v>
      </c>
      <c r="AAI5" s="246">
        <v>2454.08</v>
      </c>
      <c r="AAJ5" s="246">
        <v>2453.79</v>
      </c>
      <c r="AAK5" s="246">
        <v>2452.8200000000002</v>
      </c>
      <c r="AAL5" s="246">
        <v>2452.31</v>
      </c>
      <c r="AAM5" s="246">
        <v>2450.9</v>
      </c>
      <c r="AAN5" s="246">
        <v>2445.54</v>
      </c>
      <c r="AAO5" s="246">
        <v>2444.25</v>
      </c>
      <c r="AAP5" s="246">
        <v>2444.96</v>
      </c>
      <c r="AAQ5" s="246">
        <v>2445.66</v>
      </c>
      <c r="AAR5" s="246">
        <v>2444.27</v>
      </c>
      <c r="AAS5" s="246">
        <v>2444.0100000000002</v>
      </c>
      <c r="AAT5" s="246">
        <v>2444.27</v>
      </c>
      <c r="AAU5" s="246">
        <v>2444.11</v>
      </c>
      <c r="AAV5" s="246">
        <v>2444.6</v>
      </c>
      <c r="AAW5" s="246">
        <v>2444.3200000000002</v>
      </c>
      <c r="AAX5" s="246">
        <v>2444.38</v>
      </c>
      <c r="AAY5" s="246">
        <v>2443.5700000000002</v>
      </c>
      <c r="AAZ5" s="246">
        <v>2443.7199999999998</v>
      </c>
      <c r="ABA5" s="246">
        <v>2442.2199999999998</v>
      </c>
      <c r="ABB5" s="246">
        <v>2441.66</v>
      </c>
      <c r="ABC5" s="246">
        <v>2440.77</v>
      </c>
      <c r="ABD5" s="246">
        <v>2439.64</v>
      </c>
      <c r="ABE5" s="246">
        <v>2438.16</v>
      </c>
      <c r="ABF5" s="246">
        <v>2437.41</v>
      </c>
      <c r="ABG5" s="246">
        <v>2437.1799999999998</v>
      </c>
      <c r="ABH5" s="246">
        <v>2436.27</v>
      </c>
      <c r="ABI5" s="246">
        <v>2436.29</v>
      </c>
      <c r="ABJ5" s="246">
        <v>2434.2199999999998</v>
      </c>
      <c r="ABK5" s="246">
        <v>2425.7800000000002</v>
      </c>
      <c r="ABL5" s="246">
        <v>2428.21</v>
      </c>
      <c r="ABM5" s="246">
        <v>2427.09</v>
      </c>
      <c r="ABN5" s="246">
        <v>2426.27</v>
      </c>
      <c r="ABO5" s="246">
        <v>2426.41</v>
      </c>
      <c r="ABP5" s="246">
        <v>2427.17</v>
      </c>
      <c r="ABQ5" s="246">
        <v>2426.79</v>
      </c>
      <c r="ABR5" s="246">
        <v>2427.4</v>
      </c>
      <c r="ABS5" s="246">
        <v>2427.13</v>
      </c>
      <c r="ABT5" s="246">
        <v>2428.23</v>
      </c>
      <c r="ABU5" s="246">
        <v>2428.21</v>
      </c>
      <c r="ABV5" s="246">
        <v>2428.91</v>
      </c>
      <c r="ABW5" s="246">
        <v>2430.35</v>
      </c>
      <c r="ABX5" s="246">
        <v>2432.64</v>
      </c>
      <c r="ABY5" s="246">
        <v>2432.3200000000002</v>
      </c>
      <c r="ABZ5" s="246">
        <v>2432.3200000000002</v>
      </c>
      <c r="ACA5" s="246">
        <v>2433.66</v>
      </c>
      <c r="ACB5" s="246">
        <v>2433.67</v>
      </c>
      <c r="ACC5" s="246">
        <v>2432.75</v>
      </c>
      <c r="ACD5" s="246">
        <v>2431.5100000000002</v>
      </c>
      <c r="ACE5" s="246">
        <v>2429.73</v>
      </c>
      <c r="ACF5" s="246">
        <v>2424.6799999999998</v>
      </c>
      <c r="ACG5" s="246">
        <v>2422.7800000000002</v>
      </c>
      <c r="ACH5" s="246">
        <v>2423.37</v>
      </c>
      <c r="ACI5" s="246">
        <v>2422.3000000000002</v>
      </c>
      <c r="ACJ5" s="246">
        <v>2421.0700000000002</v>
      </c>
      <c r="ACK5" s="246">
        <v>2420.19</v>
      </c>
      <c r="ACL5" s="246">
        <v>2420.08</v>
      </c>
      <c r="ACM5" s="246">
        <v>2417.73</v>
      </c>
      <c r="ACN5" s="246">
        <v>2418.9499999999998</v>
      </c>
      <c r="ACO5" s="246">
        <v>2419.09</v>
      </c>
      <c r="ACP5" s="246">
        <v>2417.71</v>
      </c>
      <c r="ACQ5" s="246">
        <v>2416.38</v>
      </c>
      <c r="ACR5" s="246">
        <v>2415.4299999999998</v>
      </c>
      <c r="ACS5" s="246">
        <v>2414.84</v>
      </c>
      <c r="ACT5" s="246">
        <v>2412.92</v>
      </c>
      <c r="ACU5" s="246">
        <v>2410.67</v>
      </c>
      <c r="ACV5" s="246">
        <v>2409.64</v>
      </c>
      <c r="ACW5" s="246">
        <v>2405.35</v>
      </c>
      <c r="ACX5" s="246">
        <v>2402.06</v>
      </c>
      <c r="ACY5" s="246">
        <v>2400.13</v>
      </c>
      <c r="ACZ5" s="246">
        <v>2396.2603425950283</v>
      </c>
      <c r="ADA5" s="246">
        <v>2395.85</v>
      </c>
      <c r="ADB5" s="246">
        <v>2397.63</v>
      </c>
      <c r="ADC5" s="246">
        <v>2398.21</v>
      </c>
      <c r="ADD5" s="246">
        <v>2398.2600000000002</v>
      </c>
      <c r="ADE5" s="246">
        <v>2398.35</v>
      </c>
      <c r="ADF5" s="246">
        <v>2397.69</v>
      </c>
      <c r="ADG5" s="246">
        <v>2395.9299999999998</v>
      </c>
      <c r="ADH5" s="246">
        <v>2395.3000000000002</v>
      </c>
      <c r="ADI5" s="246">
        <v>2394.23</v>
      </c>
      <c r="ADJ5" s="246">
        <v>2393.81</v>
      </c>
      <c r="ADK5" s="246">
        <v>2393.75</v>
      </c>
      <c r="ADL5" s="246">
        <v>2393.88</v>
      </c>
      <c r="ADM5" s="246">
        <v>2393.92</v>
      </c>
      <c r="ADN5" s="246">
        <v>2394.1799999999998</v>
      </c>
      <c r="ADO5" s="246">
        <v>2394.77</v>
      </c>
      <c r="ADP5" s="246">
        <v>2394.91</v>
      </c>
      <c r="ADQ5" s="246">
        <v>2396.2199999999998</v>
      </c>
      <c r="ADR5" s="246">
        <v>2395.4</v>
      </c>
      <c r="ADS5" s="246">
        <v>2395.4699999999998</v>
      </c>
      <c r="ADT5" s="246">
        <v>2397.19</v>
      </c>
      <c r="ADU5" s="246">
        <v>2398.38</v>
      </c>
      <c r="ADV5" s="246">
        <v>2398.42</v>
      </c>
      <c r="ADW5" s="246">
        <v>2398.69</v>
      </c>
      <c r="ADX5" s="246">
        <v>2396.9299999999998</v>
      </c>
      <c r="ADY5" s="246">
        <v>2396.35</v>
      </c>
      <c r="ADZ5" s="246">
        <v>2395.23</v>
      </c>
      <c r="AEA5" s="246">
        <v>2394.6799999999998</v>
      </c>
      <c r="AEB5" s="246">
        <v>2394.0300000000002</v>
      </c>
      <c r="AEC5" s="246">
        <v>2393.84</v>
      </c>
      <c r="AED5" s="246">
        <v>2392.77</v>
      </c>
      <c r="AEE5" s="246">
        <v>2392.4499999999998</v>
      </c>
      <c r="AEF5" s="246">
        <v>2391.64</v>
      </c>
      <c r="AEG5" s="246">
        <v>2390.79</v>
      </c>
      <c r="AEH5" s="246">
        <v>2391.14</v>
      </c>
      <c r="AEI5" s="246">
        <v>2391.58</v>
      </c>
      <c r="AEJ5" s="246">
        <v>2391.46</v>
      </c>
      <c r="AEK5" s="246">
        <v>2391.4499999999998</v>
      </c>
      <c r="AEL5" s="246">
        <v>2392.7600000000002</v>
      </c>
      <c r="AEM5" s="246">
        <v>2392.9299999999998</v>
      </c>
      <c r="AEN5" s="246">
        <v>2393.9299999999998</v>
      </c>
      <c r="AEO5" s="246">
        <v>2396.6799999999998</v>
      </c>
      <c r="AEP5" s="246">
        <v>2394.17</v>
      </c>
      <c r="AEQ5" s="246">
        <v>2394.15</v>
      </c>
      <c r="AER5" s="246">
        <v>2393.52</v>
      </c>
      <c r="AES5" s="246">
        <v>2394.96</v>
      </c>
      <c r="AET5" s="246">
        <v>2395.9</v>
      </c>
      <c r="AEU5" s="246">
        <v>2397.0700000000002</v>
      </c>
      <c r="AEV5" s="246">
        <v>2397.8200000000002</v>
      </c>
      <c r="AEW5" s="246">
        <v>2398.64</v>
      </c>
      <c r="AEX5" s="246">
        <v>2401.65</v>
      </c>
      <c r="AEY5" s="246">
        <v>2402.86</v>
      </c>
      <c r="AEZ5" s="246">
        <v>2402.14</v>
      </c>
      <c r="AFA5" s="246">
        <v>2402.67</v>
      </c>
      <c r="AFB5" s="246">
        <v>2402.19</v>
      </c>
      <c r="AFC5" s="246">
        <v>2402.6</v>
      </c>
      <c r="AFD5" s="246">
        <v>2402.1</v>
      </c>
      <c r="AFE5" s="246">
        <v>2402.94</v>
      </c>
      <c r="AFF5" s="246">
        <v>2402.06</v>
      </c>
      <c r="AFG5" s="246">
        <v>2401.85</v>
      </c>
      <c r="AFH5" s="246">
        <v>2401.46</v>
      </c>
      <c r="AFI5" s="246">
        <v>2400.4899999999998</v>
      </c>
      <c r="AFJ5" s="246">
        <v>2401</v>
      </c>
      <c r="AFK5" s="246">
        <v>2401.3000000000002</v>
      </c>
      <c r="AFL5" s="246">
        <v>2404.0500000000002</v>
      </c>
      <c r="AFM5" s="246">
        <v>2405.65</v>
      </c>
      <c r="AFN5" s="246">
        <v>2405.92</v>
      </c>
      <c r="AFO5" s="246">
        <v>2408.41</v>
      </c>
      <c r="AFP5" s="246">
        <v>2410.9499999999998</v>
      </c>
      <c r="AFQ5" s="246">
        <v>2411.5100000000002</v>
      </c>
      <c r="AFR5" s="246">
        <v>2410.8200000000002</v>
      </c>
      <c r="AFS5" s="246">
        <v>2410.38</v>
      </c>
      <c r="AFT5" s="246">
        <v>2410.0700000000002</v>
      </c>
      <c r="AFU5" s="246">
        <v>2409.04</v>
      </c>
      <c r="AFV5" s="246">
        <v>2409.8000000000002</v>
      </c>
      <c r="AFW5" s="246">
        <v>2409.73</v>
      </c>
      <c r="AFX5" s="246">
        <v>2409.9499999999998</v>
      </c>
      <c r="AFY5" s="246">
        <v>2411.27</v>
      </c>
      <c r="AFZ5" s="246">
        <v>2412.04</v>
      </c>
      <c r="AGA5" s="246">
        <v>2412.8000000000002</v>
      </c>
      <c r="AGB5" s="246">
        <v>2414.29</v>
      </c>
      <c r="AGC5" s="246">
        <v>2414.4499999999998</v>
      </c>
      <c r="AGD5" s="246">
        <v>2414.54</v>
      </c>
      <c r="AGE5" s="246">
        <v>2415.21</v>
      </c>
      <c r="AGF5" s="246">
        <v>2418.64</v>
      </c>
      <c r="AGG5" s="246">
        <v>2423.66</v>
      </c>
      <c r="AGH5" s="246">
        <v>2426.54</v>
      </c>
      <c r="AGI5" s="246">
        <v>2441.23</v>
      </c>
      <c r="AGJ5" s="246">
        <v>2450.98</v>
      </c>
      <c r="AGK5" s="246">
        <v>2454.0500000000002</v>
      </c>
      <c r="AGL5" s="246">
        <v>2460.9</v>
      </c>
      <c r="AGM5" s="246">
        <v>2464.61</v>
      </c>
      <c r="AGN5" s="246">
        <v>2464.44</v>
      </c>
      <c r="AGO5" s="246">
        <v>2463.29</v>
      </c>
      <c r="AGP5" s="246">
        <v>2462.8200000000002</v>
      </c>
      <c r="AGQ5" s="246">
        <v>2462.7800000000002</v>
      </c>
      <c r="AGR5" s="246">
        <v>2462.84</v>
      </c>
      <c r="AGS5" s="246">
        <v>2463.15</v>
      </c>
      <c r="AGT5" s="246">
        <v>2463.46</v>
      </c>
      <c r="AGU5" s="246">
        <v>2463.3089496139442</v>
      </c>
      <c r="AGV5" s="246">
        <v>2463.1999999999998</v>
      </c>
      <c r="AGW5" s="246">
        <v>2461.66</v>
      </c>
      <c r="AGX5" s="246">
        <v>2461.6</v>
      </c>
      <c r="AGY5" s="246">
        <v>2461.17</v>
      </c>
      <c r="AGZ5" s="246">
        <v>2461.1999999999998</v>
      </c>
      <c r="AHA5" s="246">
        <v>2461.2800000000002</v>
      </c>
      <c r="AHB5" s="246">
        <v>2461.66</v>
      </c>
      <c r="AHC5" s="246">
        <v>2463.2399999999998</v>
      </c>
      <c r="AHD5" s="246">
        <v>2463.02</v>
      </c>
      <c r="AHE5" s="246">
        <v>2464.84</v>
      </c>
      <c r="AHF5" s="246">
        <v>2464.0500000000002</v>
      </c>
      <c r="AHG5" s="246">
        <v>2464.44</v>
      </c>
      <c r="AHH5" s="246">
        <v>2463.61</v>
      </c>
      <c r="AHI5" s="246">
        <v>2463.25</v>
      </c>
      <c r="AHJ5" s="246">
        <v>2462.5100000000002</v>
      </c>
      <c r="AHK5" s="246">
        <v>2460.5700000000002</v>
      </c>
      <c r="AHL5" s="246">
        <v>2457.5300000000002</v>
      </c>
      <c r="AHM5" s="246">
        <v>2456.4499999999998</v>
      </c>
      <c r="AHN5" s="246">
        <v>2456.0500000000002</v>
      </c>
      <c r="AHO5" s="246">
        <v>2455.5</v>
      </c>
      <c r="AHP5" s="246">
        <v>2455.6999999999998</v>
      </c>
      <c r="AHQ5" s="246">
        <v>2455.9899999999998</v>
      </c>
      <c r="AHR5" s="246">
        <v>2455.9899999999998</v>
      </c>
      <c r="AHS5" s="246">
        <v>2455.9899999999998</v>
      </c>
      <c r="AHT5" s="246">
        <v>2458.2199999999998</v>
      </c>
      <c r="AHU5" s="246">
        <v>2458.64</v>
      </c>
      <c r="AHV5" s="246">
        <v>2460.0700000000002</v>
      </c>
      <c r="AHW5" s="246">
        <v>2463.71</v>
      </c>
      <c r="AHX5" s="246">
        <v>2464.56</v>
      </c>
      <c r="AHY5" s="246">
        <v>2464.56</v>
      </c>
      <c r="AHZ5" s="246">
        <v>2464.56</v>
      </c>
      <c r="AIA5" s="246">
        <v>2467.7600000000002</v>
      </c>
      <c r="AIB5" s="246">
        <v>2468.94</v>
      </c>
      <c r="AIC5" s="246">
        <v>2468.38</v>
      </c>
      <c r="AID5" s="246">
        <v>2469.36</v>
      </c>
      <c r="AIE5" s="246">
        <v>2469.79</v>
      </c>
      <c r="AIF5" s="246">
        <v>2472.1799999999998</v>
      </c>
      <c r="AIG5" s="246">
        <v>2472.73</v>
      </c>
      <c r="AIH5" s="246">
        <v>2473.65</v>
      </c>
      <c r="AII5" s="246">
        <v>2473.4299999999998</v>
      </c>
      <c r="AIJ5" s="246">
        <v>2472.9899999999998</v>
      </c>
      <c r="AIK5" s="246">
        <v>2473.44</v>
      </c>
      <c r="AIL5" s="246">
        <v>2473.83</v>
      </c>
      <c r="AIM5" s="246">
        <v>2475.52</v>
      </c>
      <c r="AIN5" s="246">
        <v>2476.2399999999998</v>
      </c>
      <c r="AIO5" s="246">
        <v>2479.46</v>
      </c>
      <c r="AIP5" s="246">
        <v>2480.81</v>
      </c>
      <c r="AIQ5" s="246">
        <v>2483.89</v>
      </c>
      <c r="AIR5" s="246">
        <v>2487.13</v>
      </c>
      <c r="AIS5" s="246">
        <v>2493.35</v>
      </c>
      <c r="AIT5" s="246">
        <v>2497.65</v>
      </c>
      <c r="AIU5" s="246">
        <v>2500.8200000000002</v>
      </c>
      <c r="AIV5" s="246">
        <v>2503.41</v>
      </c>
      <c r="AIW5" s="246">
        <v>2511.2199999999998</v>
      </c>
      <c r="AIX5" s="246">
        <v>2515.2199999999998</v>
      </c>
      <c r="AIY5" s="246">
        <v>2521.27</v>
      </c>
      <c r="AIZ5" s="246">
        <v>2523.1</v>
      </c>
      <c r="AJA5" s="246">
        <v>2533.9499999999998</v>
      </c>
      <c r="AJB5" s="246">
        <v>2538.38</v>
      </c>
      <c r="AJC5" s="246">
        <v>2545.29</v>
      </c>
      <c r="AJD5" s="246">
        <v>2552.13</v>
      </c>
      <c r="AJE5" s="246">
        <v>2550.04</v>
      </c>
      <c r="AJF5" s="246">
        <v>2564.4</v>
      </c>
      <c r="AJG5" s="246">
        <v>2567.2600000000002</v>
      </c>
      <c r="AJH5" s="246">
        <v>2568.08</v>
      </c>
      <c r="AJI5" s="246">
        <v>2567.15</v>
      </c>
      <c r="AJJ5" s="246">
        <v>2566.33</v>
      </c>
      <c r="AJK5" s="246">
        <v>2565.9899999999998</v>
      </c>
      <c r="AJL5" s="246">
        <v>2564.87</v>
      </c>
      <c r="AJM5" s="246">
        <v>2563.77</v>
      </c>
      <c r="AJN5" s="246">
        <v>2563.84</v>
      </c>
      <c r="AJO5" s="246">
        <v>2564.65</v>
      </c>
      <c r="AJP5" s="246">
        <v>2564.9</v>
      </c>
      <c r="AJQ5" s="246">
        <v>2564.9</v>
      </c>
      <c r="AJR5" s="246">
        <v>2562.9</v>
      </c>
      <c r="AJS5" s="246">
        <v>2564.2399999999998</v>
      </c>
      <c r="AJT5" s="246">
        <v>2563.79</v>
      </c>
      <c r="AJU5" s="246">
        <v>2563.7800000000002</v>
      </c>
      <c r="AJV5" s="246">
        <v>2563.67</v>
      </c>
      <c r="AJW5" s="246">
        <v>2563.66</v>
      </c>
      <c r="AJX5" s="246">
        <v>2563.94</v>
      </c>
      <c r="AJY5" s="246">
        <v>2564.15</v>
      </c>
      <c r="AJZ5" s="246">
        <v>2564.5500000000002</v>
      </c>
      <c r="AKA5" s="246">
        <v>2564.44</v>
      </c>
      <c r="AKB5" s="246">
        <v>2564.89</v>
      </c>
      <c r="AKC5" s="246">
        <v>2565.7399999999998</v>
      </c>
      <c r="AKD5" s="246">
        <v>2565.9</v>
      </c>
      <c r="AKE5" s="246">
        <v>2565.73</v>
      </c>
      <c r="AKF5" s="246">
        <v>2566.89</v>
      </c>
      <c r="AKG5" s="246">
        <v>2567.17</v>
      </c>
      <c r="AKH5" s="246">
        <v>2568.67</v>
      </c>
      <c r="AKI5" s="246">
        <v>2568.85</v>
      </c>
      <c r="AKJ5" s="246">
        <v>2569.63</v>
      </c>
      <c r="AKK5" s="246">
        <v>2572.5</v>
      </c>
      <c r="AKL5" s="246">
        <v>2574.65</v>
      </c>
      <c r="AKM5" s="246">
        <v>2577.23</v>
      </c>
      <c r="AKN5" s="246">
        <v>2580.79</v>
      </c>
      <c r="AKO5" s="246">
        <v>2586.33</v>
      </c>
      <c r="AKP5" s="246">
        <v>2590.6799999999998</v>
      </c>
      <c r="AKQ5" s="246">
        <v>2596.89</v>
      </c>
      <c r="AKR5" s="246">
        <v>2603.25</v>
      </c>
      <c r="AKS5" s="246">
        <v>2605.84</v>
      </c>
      <c r="AKT5" s="246">
        <v>2618.94</v>
      </c>
      <c r="AKU5" s="246">
        <v>2627.04</v>
      </c>
      <c r="AKV5" s="246">
        <v>2632.53</v>
      </c>
      <c r="AKW5" s="246">
        <v>2639.21</v>
      </c>
      <c r="AKX5" s="246">
        <v>2634.19</v>
      </c>
      <c r="AKY5" s="246">
        <v>2632.9</v>
      </c>
      <c r="AKZ5" s="246">
        <v>2634.5</v>
      </c>
      <c r="ALA5" s="246">
        <v>2634.4</v>
      </c>
      <c r="ALB5" s="246">
        <v>2634.26</v>
      </c>
      <c r="ALC5" s="246">
        <v>2634.83</v>
      </c>
      <c r="ALD5" s="246">
        <v>2635</v>
      </c>
      <c r="ALE5" s="246">
        <v>2634.99</v>
      </c>
      <c r="ALF5" s="246">
        <v>2635.88</v>
      </c>
      <c r="ALG5" s="246">
        <v>2636.78</v>
      </c>
      <c r="ALH5" s="246">
        <v>2636.67</v>
      </c>
      <c r="ALI5" s="246">
        <v>2637.63</v>
      </c>
      <c r="ALJ5" s="246">
        <v>2638.03</v>
      </c>
      <c r="ALK5" s="246">
        <v>2639.86</v>
      </c>
      <c r="ALL5" s="246">
        <v>2642.01</v>
      </c>
      <c r="ALM5" s="246">
        <v>2641.33</v>
      </c>
      <c r="ALN5" s="246">
        <v>2642.81</v>
      </c>
      <c r="ALO5" s="246">
        <v>2642.92</v>
      </c>
      <c r="ALP5" s="246">
        <v>2643.69</v>
      </c>
      <c r="ALQ5" s="246">
        <v>2648.02</v>
      </c>
      <c r="ALR5" s="246">
        <v>2653.25</v>
      </c>
      <c r="ALS5" s="246">
        <v>2650.55</v>
      </c>
      <c r="ALT5" s="246">
        <v>2657.97</v>
      </c>
      <c r="ALU5" s="246">
        <v>2663.98</v>
      </c>
      <c r="ALV5" s="246">
        <v>2666.36</v>
      </c>
      <c r="ALW5" s="246">
        <v>2666.72</v>
      </c>
      <c r="ALX5" s="246">
        <v>2666.14</v>
      </c>
      <c r="ALY5" s="246">
        <v>2665.73</v>
      </c>
      <c r="ALZ5" s="246">
        <v>2662.86</v>
      </c>
      <c r="AMA5" s="246">
        <v>2660.12</v>
      </c>
      <c r="AMB5" s="246">
        <v>2655.96</v>
      </c>
      <c r="AMC5" s="246">
        <v>2650.55</v>
      </c>
      <c r="AMD5" s="246">
        <v>2648.87</v>
      </c>
      <c r="AME5" s="246">
        <v>2646.3</v>
      </c>
      <c r="AMF5" s="246">
        <v>2640.31</v>
      </c>
      <c r="AMG5" s="246">
        <v>2636</v>
      </c>
      <c r="AMH5" s="246">
        <v>2632.72</v>
      </c>
      <c r="AMI5" s="246">
        <v>2631.65</v>
      </c>
      <c r="AMJ5" s="246">
        <v>2630.5</v>
      </c>
      <c r="AMK5" s="246">
        <v>2629.69</v>
      </c>
      <c r="AML5" s="246">
        <v>2628.7</v>
      </c>
      <c r="AMM5" s="246">
        <v>2629.76</v>
      </c>
      <c r="AMN5" s="191">
        <v>2630.4</v>
      </c>
      <c r="AMO5" s="191">
        <v>2630.93</v>
      </c>
      <c r="AMP5" s="191">
        <v>2631.45</v>
      </c>
      <c r="AMQ5" s="246">
        <v>2631.58</v>
      </c>
      <c r="AMR5" s="246">
        <v>2632.53</v>
      </c>
      <c r="AMS5" s="246">
        <v>2632.52</v>
      </c>
      <c r="AMT5" s="246">
        <v>2632.71</v>
      </c>
      <c r="AMU5" s="246">
        <v>2633.79</v>
      </c>
      <c r="AMV5" s="246">
        <v>2634.97</v>
      </c>
      <c r="AMW5" s="246">
        <v>2635.25</v>
      </c>
      <c r="AMX5" s="246">
        <v>2635.11</v>
      </c>
      <c r="AMY5" s="246">
        <v>2635.29</v>
      </c>
      <c r="AMZ5" s="246">
        <v>2634.48</v>
      </c>
      <c r="ANA5" s="246">
        <v>2635.8</v>
      </c>
      <c r="ANB5" s="246">
        <v>2635.46</v>
      </c>
      <c r="ANC5" s="246">
        <v>2635.33</v>
      </c>
      <c r="AND5" s="246">
        <v>2635.34</v>
      </c>
      <c r="ANE5" s="246">
        <v>2634.79</v>
      </c>
      <c r="ANF5" s="246">
        <v>2634.8</v>
      </c>
      <c r="ANG5" s="246">
        <v>2634.44</v>
      </c>
      <c r="ANH5" s="246">
        <v>2634.61</v>
      </c>
      <c r="ANI5" s="246">
        <v>2634.3</v>
      </c>
      <c r="ANJ5" s="246">
        <v>2632.8</v>
      </c>
      <c r="ANK5" s="246">
        <v>2632.73</v>
      </c>
      <c r="ANL5" s="246">
        <v>2631</v>
      </c>
      <c r="ANM5" s="246">
        <v>2631.6</v>
      </c>
      <c r="ANN5" s="246">
        <v>2631.54</v>
      </c>
      <c r="ANO5" s="246">
        <v>2631.91</v>
      </c>
      <c r="ANP5" s="246">
        <v>2631.41</v>
      </c>
      <c r="ANQ5" s="246">
        <v>2631.25</v>
      </c>
      <c r="ANR5" s="246">
        <v>2630.86</v>
      </c>
      <c r="ANS5" s="246">
        <v>2631.37</v>
      </c>
      <c r="ANT5" s="246">
        <v>2631.17</v>
      </c>
      <c r="ANU5" s="246">
        <v>2631.28</v>
      </c>
      <c r="ANV5" s="246">
        <v>2631.53</v>
      </c>
      <c r="ANW5" s="246">
        <v>2631.51</v>
      </c>
      <c r="ANX5" s="246">
        <v>2631.43</v>
      </c>
      <c r="ANY5" s="246">
        <v>2632.08</v>
      </c>
      <c r="ANZ5" s="246">
        <v>2632</v>
      </c>
      <c r="AOA5" s="246">
        <v>2631.95</v>
      </c>
      <c r="AOB5" s="246">
        <v>2631.58</v>
      </c>
      <c r="AOC5" s="246">
        <v>2631.3</v>
      </c>
      <c r="AOD5" s="246">
        <v>2631.64</v>
      </c>
      <c r="AOE5" s="246">
        <v>2631.58</v>
      </c>
      <c r="AOF5" s="246">
        <v>2631.93</v>
      </c>
      <c r="AOG5" s="246">
        <v>2631.77</v>
      </c>
      <c r="AOH5" s="246">
        <v>2632.18</v>
      </c>
      <c r="AOI5" s="246">
        <v>2633.38</v>
      </c>
      <c r="AOJ5" s="246">
        <v>2635.13</v>
      </c>
      <c r="AOK5" s="246">
        <v>2636.4</v>
      </c>
      <c r="AOL5" s="246">
        <v>2635.94</v>
      </c>
      <c r="AOM5" s="246">
        <v>2637.12</v>
      </c>
      <c r="AON5" s="246">
        <v>2638.33</v>
      </c>
      <c r="AOO5" s="246">
        <v>2637.96</v>
      </c>
      <c r="AOP5" s="246">
        <v>2639.99</v>
      </c>
      <c r="AOQ5" s="246">
        <v>2639.51</v>
      </c>
      <c r="AOR5" s="246">
        <v>2642.42</v>
      </c>
      <c r="AOS5" s="246">
        <v>2642.78</v>
      </c>
      <c r="AOT5" s="246">
        <v>2643.07</v>
      </c>
      <c r="AOU5" s="246">
        <v>2642.95</v>
      </c>
      <c r="AOV5" s="246">
        <v>2641.58</v>
      </c>
      <c r="AOW5" s="246">
        <v>2641.72</v>
      </c>
      <c r="AOX5" s="246">
        <v>2642.23</v>
      </c>
      <c r="AOY5" s="246">
        <v>2642.76</v>
      </c>
      <c r="AOZ5" s="246">
        <v>2642.43</v>
      </c>
      <c r="APA5" s="246">
        <v>2642.01</v>
      </c>
      <c r="APB5" s="246">
        <v>2642.7</v>
      </c>
      <c r="APC5" s="246">
        <v>2643.22</v>
      </c>
      <c r="APD5" s="246">
        <v>2644.04</v>
      </c>
      <c r="APE5" s="246">
        <v>2645.21</v>
      </c>
      <c r="APF5" s="246">
        <v>2646.21</v>
      </c>
      <c r="APG5" s="246">
        <v>2647.18</v>
      </c>
      <c r="APH5" s="246">
        <v>2647.76</v>
      </c>
      <c r="API5" s="246">
        <v>2647.1</v>
      </c>
      <c r="APJ5" s="247">
        <v>2647.34</v>
      </c>
      <c r="APK5" s="247">
        <v>2647.27</v>
      </c>
      <c r="APL5" s="247">
        <v>2647.69</v>
      </c>
      <c r="APM5" s="247">
        <v>2647.83</v>
      </c>
      <c r="APN5" s="247">
        <v>2648.29</v>
      </c>
      <c r="APO5" s="247">
        <v>2648.73</v>
      </c>
      <c r="APP5" s="247">
        <v>2649.35</v>
      </c>
      <c r="APQ5" s="247">
        <v>2650.3</v>
      </c>
      <c r="APR5" s="247">
        <v>2650.87</v>
      </c>
      <c r="APS5" s="247">
        <v>2651.04</v>
      </c>
      <c r="APT5" s="247">
        <v>2651.72</v>
      </c>
      <c r="APU5" s="247">
        <v>2652.13</v>
      </c>
      <c r="APV5" s="247">
        <v>2651.87</v>
      </c>
      <c r="APW5" s="247">
        <v>2652.43</v>
      </c>
      <c r="APX5" s="247">
        <v>2653.14</v>
      </c>
      <c r="APY5" s="247">
        <v>2653.87</v>
      </c>
      <c r="APZ5" s="247">
        <v>2654.41</v>
      </c>
      <c r="AQA5" s="247">
        <v>2655.19</v>
      </c>
      <c r="AQB5" s="247">
        <v>2656.05</v>
      </c>
      <c r="AQC5" s="247">
        <v>2656.1</v>
      </c>
      <c r="AQD5" s="247">
        <v>2656.18</v>
      </c>
      <c r="AQE5" s="247">
        <v>2657.02</v>
      </c>
      <c r="AQF5" s="247">
        <v>2657.31</v>
      </c>
      <c r="AQG5" s="247">
        <v>2657.07</v>
      </c>
      <c r="AQH5" s="247">
        <v>2657.51</v>
      </c>
      <c r="AQI5" s="247">
        <v>2657.47</v>
      </c>
      <c r="AQJ5" s="247">
        <v>2657.76</v>
      </c>
      <c r="AQK5" s="247">
        <v>2657.92</v>
      </c>
      <c r="AQL5" s="247">
        <v>2658.24</v>
      </c>
      <c r="AQM5" s="247">
        <v>2658.11</v>
      </c>
      <c r="AQN5" s="247">
        <v>2658.65</v>
      </c>
      <c r="AQO5" s="247">
        <v>2658.59</v>
      </c>
      <c r="AQP5" s="247">
        <v>2659.07</v>
      </c>
      <c r="AQQ5" s="247">
        <v>2659.34</v>
      </c>
      <c r="AQR5" s="247">
        <v>2659.5</v>
      </c>
      <c r="AQS5" s="247">
        <v>2660.69</v>
      </c>
      <c r="AQT5" s="247">
        <v>2660.75</v>
      </c>
      <c r="AQU5" s="247">
        <v>2662.1</v>
      </c>
      <c r="AQV5" s="247">
        <v>2661.76</v>
      </c>
      <c r="AQW5" s="247">
        <v>2662.9</v>
      </c>
      <c r="AQX5" s="247">
        <v>2663.58</v>
      </c>
      <c r="AQY5" s="247">
        <v>2663.67</v>
      </c>
      <c r="AQZ5" s="247">
        <v>2664.1</v>
      </c>
      <c r="ARA5" s="247">
        <v>2665.32</v>
      </c>
      <c r="ARB5" s="247">
        <v>2665.04</v>
      </c>
      <c r="ARC5" s="247">
        <v>2665.62</v>
      </c>
      <c r="ARD5" s="247">
        <v>2666</v>
      </c>
      <c r="ARE5" s="247">
        <v>2666.5</v>
      </c>
      <c r="ARF5" s="247">
        <v>2666.99</v>
      </c>
      <c r="ARG5" s="247">
        <v>2665</v>
      </c>
      <c r="ARH5" s="247">
        <v>2667.12</v>
      </c>
      <c r="ARI5" s="247">
        <v>2665.94</v>
      </c>
      <c r="ARJ5" s="247">
        <v>2667.38</v>
      </c>
      <c r="ARK5" s="247">
        <v>2668.86</v>
      </c>
      <c r="ARL5" s="247">
        <v>2671.77</v>
      </c>
      <c r="ARM5" s="247">
        <v>2671.77</v>
      </c>
      <c r="ARN5" s="247">
        <v>2672.25</v>
      </c>
      <c r="ARO5" s="246">
        <v>2672.3</v>
      </c>
      <c r="ARP5" s="246">
        <v>2672.87</v>
      </c>
      <c r="ARQ5" s="246">
        <v>2672.73</v>
      </c>
      <c r="ARR5" s="246">
        <v>2672.74</v>
      </c>
      <c r="ARS5" s="246">
        <v>2673.17</v>
      </c>
      <c r="ART5" s="246">
        <v>2672.82</v>
      </c>
      <c r="ARU5" s="246">
        <v>2671.55</v>
      </c>
      <c r="ARV5" s="246">
        <v>2672.03</v>
      </c>
      <c r="ARW5" s="246">
        <v>2672.39</v>
      </c>
      <c r="ARX5" s="246">
        <v>2671.89</v>
      </c>
      <c r="ARY5" s="246">
        <v>2671.81</v>
      </c>
      <c r="ARZ5" s="246">
        <v>2672</v>
      </c>
      <c r="ASA5" s="246">
        <v>2671.81</v>
      </c>
      <c r="ASB5" s="246">
        <v>2671.53</v>
      </c>
      <c r="ASC5" s="246">
        <v>2671.62</v>
      </c>
      <c r="ASD5" s="246">
        <v>2671.79</v>
      </c>
      <c r="ASE5" s="246">
        <v>2671.58</v>
      </c>
      <c r="ASF5" s="246">
        <v>2671.57</v>
      </c>
      <c r="ASG5" s="246">
        <v>2671.25</v>
      </c>
      <c r="ASH5" s="246">
        <v>2671.12</v>
      </c>
      <c r="ASI5" s="246">
        <v>2670.65</v>
      </c>
      <c r="ASJ5" s="246">
        <v>2670.87</v>
      </c>
      <c r="ASK5" s="246">
        <v>2670.51</v>
      </c>
      <c r="ASL5" s="246">
        <v>2669.57</v>
      </c>
      <c r="ASM5" s="246">
        <v>2669.02</v>
      </c>
      <c r="ASN5" s="246">
        <v>2668.47</v>
      </c>
      <c r="ASO5" s="246">
        <v>2667.91</v>
      </c>
      <c r="ASP5" s="246">
        <v>2667.43</v>
      </c>
      <c r="ASQ5" s="246">
        <v>2666.66</v>
      </c>
      <c r="ASR5" s="246">
        <v>2667.45</v>
      </c>
      <c r="ASS5" s="246">
        <v>2667.69</v>
      </c>
      <c r="AST5" s="246">
        <v>2667.64</v>
      </c>
      <c r="ASU5" s="246">
        <v>2667.21</v>
      </c>
      <c r="ASV5" s="246">
        <v>2667.08</v>
      </c>
      <c r="ASW5" s="246">
        <v>2667.64</v>
      </c>
      <c r="ASX5" s="246">
        <v>2667.23</v>
      </c>
      <c r="ASY5" s="246">
        <v>2667.7</v>
      </c>
      <c r="ASZ5" s="246">
        <v>2668.31</v>
      </c>
      <c r="ATA5" s="246">
        <v>2669.12</v>
      </c>
      <c r="ATB5" s="246">
        <v>2669.04</v>
      </c>
      <c r="ATC5" s="246">
        <v>2670.43</v>
      </c>
      <c r="ATD5" s="246">
        <v>2669.96</v>
      </c>
      <c r="ATE5" s="246">
        <v>2670.53</v>
      </c>
      <c r="ATF5" s="246">
        <v>2671.6</v>
      </c>
      <c r="ATG5" s="246">
        <v>2674.62</v>
      </c>
      <c r="ATH5" s="246">
        <v>2676.12</v>
      </c>
      <c r="ATI5" s="246">
        <v>2679.03</v>
      </c>
      <c r="ATJ5" s="246">
        <v>2683.19</v>
      </c>
      <c r="ATK5" s="246">
        <v>2684.35</v>
      </c>
      <c r="ATL5" s="246">
        <v>2683.69</v>
      </c>
      <c r="ATM5" s="246">
        <v>2686.8</v>
      </c>
      <c r="ATN5" s="246">
        <v>2685.97</v>
      </c>
      <c r="ATO5" s="246">
        <v>2690.29</v>
      </c>
      <c r="ATP5" s="246">
        <v>2692.43</v>
      </c>
      <c r="ATQ5" s="246">
        <v>2697.83</v>
      </c>
      <c r="ATR5" s="246">
        <v>2701.17</v>
      </c>
      <c r="ATS5" s="246">
        <v>2701.11</v>
      </c>
      <c r="ATT5" s="246">
        <v>2702.31</v>
      </c>
      <c r="ATU5" s="246">
        <v>2703.24</v>
      </c>
      <c r="ATV5" s="246">
        <v>2703.39</v>
      </c>
      <c r="ATW5" s="246">
        <v>2703.61</v>
      </c>
      <c r="ATX5" s="246">
        <v>2702.87</v>
      </c>
      <c r="ATY5" s="246">
        <v>2702.33</v>
      </c>
      <c r="ATZ5" s="246">
        <v>2703.07</v>
      </c>
      <c r="AUA5" s="246">
        <v>2702.74</v>
      </c>
      <c r="AUB5" s="246">
        <v>2703.09</v>
      </c>
      <c r="AUC5" s="246">
        <v>2702.99</v>
      </c>
      <c r="AUD5" s="246">
        <v>2703.56</v>
      </c>
      <c r="AUE5" s="246">
        <v>2705.69</v>
      </c>
      <c r="AUF5" s="246">
        <v>2705.07</v>
      </c>
      <c r="AUG5" s="246">
        <v>2708.32</v>
      </c>
      <c r="AUH5" s="246">
        <v>2706.68</v>
      </c>
      <c r="AUI5" s="246">
        <v>2710.51</v>
      </c>
      <c r="AUJ5" s="246">
        <v>2714.13</v>
      </c>
      <c r="AUK5" s="246">
        <v>2715.22</v>
      </c>
      <c r="AUL5" s="246">
        <v>2717.08</v>
      </c>
      <c r="AUM5" s="246">
        <v>2719.38</v>
      </c>
      <c r="AUN5" s="246">
        <v>2720.66</v>
      </c>
      <c r="AUO5" s="246">
        <v>2720.52</v>
      </c>
      <c r="AUP5" s="246">
        <v>2721.72</v>
      </c>
      <c r="AUQ5" s="246">
        <v>2722.35</v>
      </c>
      <c r="AUR5" s="246">
        <v>2723.6</v>
      </c>
      <c r="AUS5" s="246">
        <v>2723.82</v>
      </c>
      <c r="AUT5" s="246">
        <v>2724.04</v>
      </c>
      <c r="AUU5" s="246">
        <v>2726.12</v>
      </c>
      <c r="AUV5" s="246">
        <v>2727.25</v>
      </c>
      <c r="AUW5" s="246">
        <v>2729.14</v>
      </c>
      <c r="AUX5" s="246">
        <v>2730.15</v>
      </c>
      <c r="AUY5" s="246">
        <v>2730.91</v>
      </c>
      <c r="AUZ5" s="246">
        <v>2731.72</v>
      </c>
      <c r="AVA5" s="246">
        <v>2732.43</v>
      </c>
      <c r="AVB5" s="246">
        <v>2732.72</v>
      </c>
      <c r="AVC5" s="246">
        <v>2733.25</v>
      </c>
      <c r="AVD5" s="246">
        <v>2733.28</v>
      </c>
      <c r="AVE5" s="246">
        <v>2733.53</v>
      </c>
      <c r="AVF5" s="246">
        <v>2733.52</v>
      </c>
      <c r="AVG5" s="246">
        <v>2734.33</v>
      </c>
      <c r="AVH5" s="246">
        <v>2734.92</v>
      </c>
      <c r="AVI5" s="246">
        <v>2735.88</v>
      </c>
      <c r="AVJ5" s="246">
        <v>2736.76</v>
      </c>
      <c r="AVK5" s="246">
        <v>2737.8</v>
      </c>
      <c r="AVL5" s="246">
        <v>2737.43</v>
      </c>
      <c r="AVM5" s="246">
        <v>2738.74</v>
      </c>
      <c r="AVN5" s="246">
        <v>2738.92</v>
      </c>
      <c r="AVO5" s="246">
        <v>2741.52</v>
      </c>
      <c r="AVP5" s="246">
        <v>2742.83</v>
      </c>
      <c r="AVQ5" s="246">
        <v>2742.38</v>
      </c>
      <c r="AVR5" s="246">
        <v>2744.02</v>
      </c>
      <c r="AVS5" s="246">
        <v>2746.22</v>
      </c>
      <c r="AVT5" s="246">
        <v>2747.94</v>
      </c>
      <c r="AVU5" s="246">
        <v>2748.32</v>
      </c>
      <c r="AVV5" s="246">
        <v>2748.61</v>
      </c>
      <c r="AVW5" s="246">
        <v>2749.24</v>
      </c>
      <c r="AVX5" s="246">
        <v>2749.37</v>
      </c>
      <c r="AVY5" s="246">
        <v>2750.34</v>
      </c>
      <c r="AVZ5" s="246">
        <v>2750.8</v>
      </c>
      <c r="AWA5" s="246">
        <v>2751.19</v>
      </c>
      <c r="AWB5" s="246">
        <v>2751.61</v>
      </c>
      <c r="AWC5" s="246">
        <v>2751.57</v>
      </c>
      <c r="AWD5" s="246">
        <v>2752.32</v>
      </c>
      <c r="AWE5" s="246">
        <v>2752.65</v>
      </c>
      <c r="AWF5" s="246">
        <v>2752.97</v>
      </c>
      <c r="AWG5" s="246">
        <v>2753.97</v>
      </c>
      <c r="AWH5" s="246">
        <v>2753.93</v>
      </c>
      <c r="AWI5" s="246">
        <v>2754.16</v>
      </c>
      <c r="AWJ5" s="246">
        <v>2754.15</v>
      </c>
      <c r="AWK5" s="246">
        <v>2755.28</v>
      </c>
      <c r="AWL5" s="246">
        <v>2755.56</v>
      </c>
      <c r="AWM5" s="246">
        <v>2756.26</v>
      </c>
      <c r="AWN5" s="246">
        <v>2757.29</v>
      </c>
      <c r="AWO5" s="246">
        <v>2758.39</v>
      </c>
      <c r="AWP5" s="246">
        <v>2758.95</v>
      </c>
      <c r="AWQ5" s="246">
        <v>2759.65</v>
      </c>
      <c r="AWR5" s="246">
        <v>2760.89</v>
      </c>
      <c r="AWS5" s="246">
        <v>2761.69</v>
      </c>
      <c r="AWT5" s="246">
        <v>2762.71</v>
      </c>
      <c r="AWU5" s="246">
        <v>2763.26</v>
      </c>
      <c r="AWV5" s="246">
        <v>2764.18</v>
      </c>
      <c r="AWW5" s="246">
        <v>2763.69</v>
      </c>
      <c r="AWX5" s="246">
        <v>2764.27</v>
      </c>
      <c r="AWY5" s="246">
        <v>2764.36</v>
      </c>
      <c r="AWZ5" s="246">
        <v>2765.01</v>
      </c>
      <c r="AXA5" s="246">
        <v>2766.66</v>
      </c>
      <c r="AXB5" s="246">
        <v>2766.53</v>
      </c>
      <c r="AXC5" s="246">
        <v>2766.69</v>
      </c>
      <c r="AXD5" s="246">
        <v>2767.52</v>
      </c>
      <c r="AXE5" s="246">
        <v>2768.04</v>
      </c>
      <c r="AXF5" s="246">
        <v>2768.88</v>
      </c>
      <c r="AXG5" s="246">
        <v>2769.17</v>
      </c>
      <c r="AXH5" s="246">
        <v>2769.73</v>
      </c>
      <c r="AXI5" s="246">
        <v>2770.76</v>
      </c>
      <c r="AXJ5" s="246">
        <v>2771.41</v>
      </c>
      <c r="AXK5" s="246">
        <v>2772.18</v>
      </c>
      <c r="AXL5" s="246">
        <v>2773</v>
      </c>
      <c r="AXM5" s="246">
        <v>2774.29</v>
      </c>
      <c r="AXN5" s="246">
        <v>2775.43</v>
      </c>
      <c r="AXO5" s="246">
        <v>2775.89</v>
      </c>
      <c r="AXP5" s="246">
        <v>2777.74</v>
      </c>
      <c r="AXQ5" s="246">
        <v>2776.98</v>
      </c>
      <c r="AXR5" s="246">
        <v>2779.01</v>
      </c>
      <c r="AXS5" s="246">
        <v>2779.78</v>
      </c>
      <c r="AXT5" s="246">
        <v>2780.65</v>
      </c>
      <c r="AXU5" s="246">
        <v>2781.09</v>
      </c>
      <c r="AXV5" s="246">
        <v>2781.19</v>
      </c>
      <c r="AXW5" s="246">
        <v>2781.42</v>
      </c>
      <c r="AXX5" s="246">
        <v>2781.94</v>
      </c>
      <c r="AXY5" s="246">
        <v>2781.59</v>
      </c>
      <c r="AXZ5" s="246">
        <v>2782.46</v>
      </c>
      <c r="AYA5" s="246">
        <v>2781.94</v>
      </c>
      <c r="AYB5" s="246">
        <v>2782.62</v>
      </c>
      <c r="AYC5" s="246">
        <v>2783.67</v>
      </c>
      <c r="AYD5" s="246">
        <v>2783.92</v>
      </c>
      <c r="AYE5" s="246">
        <v>2784.78</v>
      </c>
      <c r="AYF5" s="246">
        <v>2784.58</v>
      </c>
      <c r="AYG5" s="246">
        <v>2785.12</v>
      </c>
      <c r="AYH5" s="246">
        <v>2785.62</v>
      </c>
      <c r="AYI5" s="246">
        <v>2786.41</v>
      </c>
      <c r="AYJ5" s="246">
        <v>2787.28</v>
      </c>
      <c r="AYK5" s="246">
        <v>2788.46</v>
      </c>
      <c r="AYL5" s="246">
        <v>2788.91</v>
      </c>
      <c r="AYM5" s="246">
        <v>2788.93</v>
      </c>
      <c r="AYN5" s="246">
        <v>2789.53</v>
      </c>
      <c r="AYO5" s="246">
        <v>2790.65</v>
      </c>
      <c r="AYP5" s="246">
        <v>2790.25</v>
      </c>
      <c r="AYQ5" s="246">
        <v>2791.57</v>
      </c>
      <c r="AYR5" s="246">
        <v>2791.49</v>
      </c>
      <c r="AYS5" s="246">
        <v>2792.5</v>
      </c>
      <c r="AYT5" s="246">
        <v>2793.39</v>
      </c>
      <c r="AYU5" s="246">
        <v>2794.64</v>
      </c>
      <c r="AYV5" s="246">
        <v>2795.61</v>
      </c>
      <c r="AYW5" s="246">
        <v>2796.8</v>
      </c>
      <c r="AYX5" s="246">
        <v>2798.23</v>
      </c>
      <c r="AYY5" s="246">
        <v>2799.88</v>
      </c>
      <c r="AYZ5" s="246">
        <v>2799.62</v>
      </c>
      <c r="AZA5" s="246">
        <v>2801.77</v>
      </c>
      <c r="AZB5" s="246">
        <v>2801.2</v>
      </c>
      <c r="AZC5" s="246">
        <v>2803.58</v>
      </c>
      <c r="AZD5" s="246">
        <v>2805.41</v>
      </c>
      <c r="AZE5" s="246">
        <v>2804.74</v>
      </c>
      <c r="AZF5" s="246">
        <v>2806.96</v>
      </c>
      <c r="AZG5" s="246">
        <v>2805.97</v>
      </c>
      <c r="AZH5" s="246">
        <v>2808.78</v>
      </c>
      <c r="AZI5" s="246">
        <v>2807.59</v>
      </c>
      <c r="AZJ5" s="246">
        <v>2809.64</v>
      </c>
      <c r="AZK5" s="246">
        <v>2808.97</v>
      </c>
      <c r="AZL5" s="246">
        <v>2810.94</v>
      </c>
      <c r="AZM5" s="246">
        <v>2811.69</v>
      </c>
      <c r="AZN5" s="246">
        <v>2813.32</v>
      </c>
      <c r="AZO5" s="246">
        <v>2813.22</v>
      </c>
      <c r="AZP5" s="246">
        <v>2817.01</v>
      </c>
      <c r="AZQ5" s="246">
        <v>2817.61</v>
      </c>
      <c r="AZR5" s="246">
        <v>2819.18</v>
      </c>
      <c r="AZS5" s="246">
        <v>2819.86</v>
      </c>
      <c r="AZT5" s="246">
        <v>2819.57</v>
      </c>
      <c r="AZU5" s="246">
        <v>2819.91</v>
      </c>
      <c r="AZV5" s="246">
        <v>2820.59</v>
      </c>
      <c r="AZW5" s="246">
        <v>2823.14</v>
      </c>
      <c r="AZX5" s="246">
        <v>2821.08</v>
      </c>
      <c r="AZY5" s="246">
        <v>2822.98</v>
      </c>
      <c r="AZZ5" s="246">
        <v>2823.89</v>
      </c>
      <c r="BAA5" s="246">
        <v>2824.16</v>
      </c>
      <c r="BAB5" s="246">
        <v>2826.6</v>
      </c>
      <c r="BAC5" s="246">
        <v>2826.14</v>
      </c>
      <c r="BAD5" s="246">
        <v>2828.11</v>
      </c>
      <c r="BAE5" s="246">
        <v>2830.37</v>
      </c>
      <c r="BAF5" s="246">
        <v>2829.7</v>
      </c>
      <c r="BAG5" s="246">
        <v>2832.64</v>
      </c>
      <c r="BAH5" s="246">
        <v>2832.22</v>
      </c>
      <c r="BAI5" s="246">
        <v>2834.88</v>
      </c>
      <c r="BAJ5" s="246">
        <v>2834.5</v>
      </c>
      <c r="BAK5" s="246">
        <v>2839.25</v>
      </c>
      <c r="BAL5" s="246">
        <v>2841.23</v>
      </c>
      <c r="BAM5" s="246">
        <v>2841.3</v>
      </c>
      <c r="BAN5" s="246">
        <v>2842.07</v>
      </c>
      <c r="BAO5" s="246">
        <v>2842.11</v>
      </c>
      <c r="BAP5" s="246">
        <v>2843.93</v>
      </c>
      <c r="BAQ5" s="246">
        <v>2844.58</v>
      </c>
      <c r="BAR5" s="246">
        <v>2844.42</v>
      </c>
      <c r="BAS5" s="246">
        <v>2845.28</v>
      </c>
      <c r="BAT5" s="246">
        <v>2844.7</v>
      </c>
      <c r="BAU5" s="246">
        <v>2845.8</v>
      </c>
      <c r="BAV5" s="246">
        <v>2846.12</v>
      </c>
      <c r="BAW5" s="246">
        <v>2846.09</v>
      </c>
      <c r="BAX5" s="246">
        <v>2846.32</v>
      </c>
      <c r="BAY5" s="246">
        <v>2846.32</v>
      </c>
      <c r="BAZ5" s="246">
        <v>2846.25</v>
      </c>
      <c r="BBA5" s="246">
        <v>2847.44</v>
      </c>
      <c r="BBB5" s="246">
        <v>2847.41</v>
      </c>
      <c r="BBC5" s="246">
        <v>2848.45</v>
      </c>
      <c r="BBD5" s="246">
        <v>2847.99</v>
      </c>
      <c r="BBE5" s="246">
        <v>2848.51</v>
      </c>
      <c r="BBF5" s="246">
        <v>2849.9</v>
      </c>
      <c r="BBG5" s="246">
        <v>2849.35</v>
      </c>
      <c r="BBH5" s="246">
        <v>2850.19</v>
      </c>
      <c r="BBI5" s="246">
        <v>2850.89</v>
      </c>
      <c r="BBJ5" s="246">
        <v>2851.41</v>
      </c>
      <c r="BBK5" s="191">
        <v>2851.71</v>
      </c>
      <c r="BBL5" s="191">
        <v>2852.12</v>
      </c>
      <c r="BBM5" s="191">
        <v>2853.17</v>
      </c>
      <c r="BBN5" s="191">
        <v>2852.83</v>
      </c>
      <c r="BBO5" s="191">
        <v>2852.94</v>
      </c>
      <c r="BBP5" s="191">
        <v>2853.26</v>
      </c>
      <c r="BBQ5" s="191">
        <v>2853.37</v>
      </c>
      <c r="BBR5" s="191">
        <v>2853.43</v>
      </c>
      <c r="BBS5" s="191">
        <v>2853.4</v>
      </c>
      <c r="BBT5" s="191">
        <v>2853.67</v>
      </c>
      <c r="BBU5" s="191">
        <v>2853.85</v>
      </c>
      <c r="BBV5" s="191">
        <v>2854.21</v>
      </c>
      <c r="BBW5" s="191">
        <v>2854.69</v>
      </c>
      <c r="BBX5" s="191">
        <v>2854.77</v>
      </c>
      <c r="BBY5" s="191">
        <v>2853.98</v>
      </c>
      <c r="BBZ5" s="191">
        <v>2854.48</v>
      </c>
      <c r="BCA5" s="191">
        <v>2854.35</v>
      </c>
      <c r="BCB5" s="191">
        <v>2854.58</v>
      </c>
      <c r="BCC5" s="191">
        <v>2854.35</v>
      </c>
      <c r="BCD5" s="191">
        <v>2854.5</v>
      </c>
      <c r="BCE5" s="191">
        <v>2854.46</v>
      </c>
      <c r="BCF5" s="191">
        <v>2855.05</v>
      </c>
      <c r="BCG5" s="191">
        <v>2854.47</v>
      </c>
      <c r="BCH5" s="191">
        <v>2853.64</v>
      </c>
      <c r="BCI5" s="191">
        <v>2854.4</v>
      </c>
      <c r="BCJ5" s="191">
        <v>2854.07</v>
      </c>
      <c r="BCK5" s="191">
        <v>2854.72</v>
      </c>
      <c r="BCL5" s="191">
        <v>2854.74</v>
      </c>
      <c r="BCM5" s="191">
        <v>2854.92</v>
      </c>
      <c r="BCN5" s="191">
        <v>2854.7</v>
      </c>
      <c r="BCO5" s="191">
        <v>2854.58</v>
      </c>
      <c r="BCP5" s="191">
        <v>2854.61</v>
      </c>
      <c r="BCQ5" s="191">
        <v>2854.92</v>
      </c>
      <c r="BCR5" s="191">
        <v>2854.72</v>
      </c>
      <c r="BCS5" s="191">
        <v>2854.45</v>
      </c>
      <c r="BCT5" s="191">
        <v>2854.3</v>
      </c>
      <c r="BCU5" s="191">
        <v>2853.5</v>
      </c>
      <c r="BCV5" s="191">
        <v>2853.47</v>
      </c>
      <c r="BCW5" s="191">
        <v>2852.76</v>
      </c>
      <c r="BCX5" s="191">
        <v>2853.15</v>
      </c>
      <c r="BCY5" s="191">
        <v>2852.85</v>
      </c>
      <c r="BCZ5" s="191">
        <v>2852.88</v>
      </c>
      <c r="BDA5" s="191">
        <v>2852.33</v>
      </c>
      <c r="BDB5" s="191">
        <v>2852.81</v>
      </c>
      <c r="BDC5" s="191">
        <v>2852.85</v>
      </c>
      <c r="BDD5" s="191">
        <v>2852.71</v>
      </c>
      <c r="BDE5" s="191">
        <v>2852.41</v>
      </c>
      <c r="BDF5" s="191">
        <v>2851.99</v>
      </c>
      <c r="BDG5" s="191">
        <v>2851.69</v>
      </c>
      <c r="BDH5" s="191">
        <v>2851.27</v>
      </c>
      <c r="BDI5" s="191">
        <v>2850.84</v>
      </c>
      <c r="BDJ5" s="191">
        <v>2850.57</v>
      </c>
      <c r="BDK5" s="191">
        <v>2849.83</v>
      </c>
      <c r="BDL5" s="191">
        <v>2850.22</v>
      </c>
      <c r="BDM5" s="191">
        <v>2850.13</v>
      </c>
      <c r="BDN5" s="191">
        <v>2850.35</v>
      </c>
      <c r="BDO5" s="191">
        <v>2849.89</v>
      </c>
      <c r="BDP5" s="191">
        <v>2849.48</v>
      </c>
      <c r="BDQ5" s="191">
        <v>2849.73</v>
      </c>
      <c r="BDR5" s="191">
        <v>2849.92</v>
      </c>
      <c r="BDS5" s="191">
        <v>2849.87</v>
      </c>
      <c r="BDT5" s="191">
        <v>2849.6</v>
      </c>
      <c r="BDU5" s="191">
        <v>2849.74</v>
      </c>
      <c r="BDV5" s="191">
        <v>2848.94</v>
      </c>
      <c r="BDW5" s="191">
        <v>2849.59</v>
      </c>
      <c r="BDX5" s="191">
        <v>2849.59</v>
      </c>
      <c r="BDY5" s="191">
        <v>2849.51</v>
      </c>
      <c r="BDZ5" s="191">
        <v>2849.66</v>
      </c>
      <c r="BEA5" s="248">
        <v>2849.43</v>
      </c>
      <c r="BEB5" s="248">
        <v>2849.69</v>
      </c>
      <c r="BEC5" s="248">
        <v>2849.46</v>
      </c>
      <c r="BED5" s="248">
        <v>2849.26</v>
      </c>
      <c r="BEE5" s="248">
        <v>2849.33</v>
      </c>
      <c r="BEF5" s="248">
        <v>2849.37</v>
      </c>
      <c r="BEG5" s="248">
        <v>2849.51</v>
      </c>
      <c r="BEH5" s="248">
        <v>2850.01</v>
      </c>
      <c r="BEI5" s="248">
        <v>2849.65</v>
      </c>
      <c r="BEJ5" s="248">
        <v>2849.56</v>
      </c>
      <c r="BEK5" s="248">
        <v>2849.92</v>
      </c>
      <c r="BEL5" s="248">
        <v>2849.75</v>
      </c>
      <c r="BEM5" s="248">
        <v>2849.69</v>
      </c>
      <c r="BEN5" s="248">
        <v>2849.77</v>
      </c>
      <c r="BEO5" s="248">
        <v>2849.47</v>
      </c>
      <c r="BEP5" s="248">
        <v>2849.67</v>
      </c>
      <c r="BEQ5" s="248">
        <v>2849.06</v>
      </c>
      <c r="BER5" s="248">
        <v>2849.3</v>
      </c>
      <c r="BES5" s="248">
        <v>2849.29</v>
      </c>
      <c r="BET5" s="248">
        <v>2849.48</v>
      </c>
      <c r="BEU5" s="248">
        <v>2849.51</v>
      </c>
      <c r="BEV5" s="248">
        <v>2849.89</v>
      </c>
      <c r="BEW5" s="248">
        <v>2850.03</v>
      </c>
      <c r="BEX5" s="248">
        <v>2849.82</v>
      </c>
      <c r="BEY5" s="248">
        <v>2850.03</v>
      </c>
      <c r="BEZ5" s="248">
        <v>2849.84</v>
      </c>
      <c r="BFA5" s="248">
        <v>2849.9</v>
      </c>
      <c r="BFB5" s="248">
        <v>2849.71</v>
      </c>
      <c r="BFC5" s="248">
        <v>2849.79</v>
      </c>
      <c r="BFD5" s="248">
        <v>2849.81</v>
      </c>
      <c r="BFE5" s="248">
        <v>2849.81</v>
      </c>
      <c r="BFF5" s="248">
        <v>2849.92</v>
      </c>
      <c r="BFG5" s="248">
        <v>2849.85</v>
      </c>
      <c r="BFH5" s="248">
        <v>2849.98</v>
      </c>
      <c r="BFI5" s="248">
        <v>2849.9</v>
      </c>
      <c r="BFJ5" s="248">
        <v>2849.57</v>
      </c>
      <c r="BFK5" s="248">
        <v>2849.47</v>
      </c>
      <c r="BFL5" s="248">
        <v>2849.51</v>
      </c>
      <c r="BFM5" s="248">
        <v>2849.55</v>
      </c>
      <c r="BFN5" s="248">
        <v>2849.83</v>
      </c>
      <c r="BFO5" s="248">
        <v>2849.86</v>
      </c>
      <c r="BFP5" s="248">
        <v>2850.12</v>
      </c>
      <c r="BFQ5" s="248">
        <v>2850.19</v>
      </c>
      <c r="BFR5" s="248">
        <v>2850.08</v>
      </c>
      <c r="BFS5" s="248">
        <v>2850.02</v>
      </c>
      <c r="BFT5" s="248">
        <v>2849.66</v>
      </c>
      <c r="BFU5" s="248">
        <v>2849.72</v>
      </c>
      <c r="BFV5" s="248">
        <v>2849.6</v>
      </c>
      <c r="BFW5" s="248">
        <v>2849.34</v>
      </c>
      <c r="BFX5" s="248">
        <v>2849.76</v>
      </c>
      <c r="BFY5" s="248">
        <v>2849.4</v>
      </c>
      <c r="BFZ5" s="248">
        <v>2849.81</v>
      </c>
      <c r="BGA5" s="248">
        <v>2849.65</v>
      </c>
      <c r="BGB5" s="248">
        <v>2849.99</v>
      </c>
      <c r="BGC5" s="191">
        <v>2850.01</v>
      </c>
      <c r="BGD5" s="191">
        <v>2849.99</v>
      </c>
      <c r="BGE5" s="191">
        <v>2849.69</v>
      </c>
      <c r="BGF5" s="191">
        <v>2849.6</v>
      </c>
      <c r="BGG5" s="191">
        <v>2849.32</v>
      </c>
      <c r="BGH5" s="191">
        <v>2849.49</v>
      </c>
      <c r="BGI5" s="191">
        <v>2849.27</v>
      </c>
      <c r="BGJ5" s="191">
        <v>2849.71</v>
      </c>
      <c r="BGK5" s="191">
        <v>2849.87</v>
      </c>
      <c r="BGL5" s="191">
        <v>2849.25</v>
      </c>
      <c r="BGM5" s="191">
        <v>2849.45</v>
      </c>
      <c r="BGN5" s="191">
        <v>2849.34</v>
      </c>
      <c r="BGO5" s="191">
        <v>2849.55</v>
      </c>
      <c r="BGP5" s="191">
        <v>2849.48</v>
      </c>
      <c r="BGQ5" s="191">
        <v>2849.47</v>
      </c>
      <c r="BGR5" s="191">
        <v>2849.79</v>
      </c>
      <c r="BGS5" s="191">
        <v>2849.43</v>
      </c>
      <c r="BGT5" s="191">
        <v>2849.96</v>
      </c>
      <c r="BGU5" s="191">
        <v>2849.9</v>
      </c>
      <c r="BGV5" s="191">
        <v>2849.8</v>
      </c>
      <c r="BGW5" s="191">
        <v>2849.52</v>
      </c>
      <c r="BGX5" s="191">
        <v>2849.73</v>
      </c>
      <c r="BGY5" s="191">
        <v>2849.56</v>
      </c>
      <c r="BGZ5" s="191">
        <v>2849.86</v>
      </c>
      <c r="BHA5" s="191">
        <v>2849.33</v>
      </c>
      <c r="BHB5" s="191">
        <v>2849.81</v>
      </c>
      <c r="BHC5" s="191">
        <v>2849.79</v>
      </c>
      <c r="BHD5" s="191">
        <v>2849.63</v>
      </c>
      <c r="BHE5" s="191">
        <v>2849.81</v>
      </c>
      <c r="BHF5" s="191">
        <v>2849.67</v>
      </c>
      <c r="BHG5" s="191">
        <v>2849.87</v>
      </c>
      <c r="BHH5" s="191">
        <v>2849.76</v>
      </c>
      <c r="BHI5" s="191">
        <v>2849.49</v>
      </c>
      <c r="BHJ5" s="191">
        <v>2849.96</v>
      </c>
      <c r="BHK5" s="191">
        <v>2849.68</v>
      </c>
      <c r="BHL5" s="191">
        <v>2849.84</v>
      </c>
      <c r="BHM5" s="191">
        <v>2849.83</v>
      </c>
      <c r="BHN5" s="191">
        <v>2849.99</v>
      </c>
      <c r="BHO5" s="191">
        <v>2849.9</v>
      </c>
      <c r="BHP5" s="191">
        <v>2850.06</v>
      </c>
      <c r="BHQ5" s="191">
        <v>2850.02</v>
      </c>
      <c r="BHR5" s="191">
        <v>2850.32</v>
      </c>
      <c r="BHS5" s="191">
        <v>2850.01</v>
      </c>
      <c r="BHT5" s="191">
        <v>2849.97</v>
      </c>
      <c r="BHU5" s="191">
        <v>2850.28</v>
      </c>
      <c r="BHV5" s="191">
        <v>2850</v>
      </c>
      <c r="BHW5" s="191">
        <v>2849.63</v>
      </c>
      <c r="BHX5" s="191">
        <v>2849.69</v>
      </c>
      <c r="BHY5" s="191">
        <v>2849.8</v>
      </c>
      <c r="BHZ5" s="191">
        <v>2849.77</v>
      </c>
      <c r="BIA5" s="191">
        <v>2850.01</v>
      </c>
      <c r="BIB5" s="191">
        <v>2849.97</v>
      </c>
      <c r="BIC5" s="191">
        <v>2849.78</v>
      </c>
      <c r="BID5" s="191">
        <v>2849.74</v>
      </c>
      <c r="BIE5" s="191">
        <v>2849.98</v>
      </c>
      <c r="BIF5" s="191">
        <v>2850.06</v>
      </c>
      <c r="BIG5" s="191">
        <v>2849.51</v>
      </c>
      <c r="BIH5" s="191">
        <v>2849.69</v>
      </c>
      <c r="BII5" s="191">
        <v>2849.81</v>
      </c>
      <c r="BIJ5" s="191">
        <v>2850.26</v>
      </c>
      <c r="BIK5" s="191">
        <v>2849.77</v>
      </c>
      <c r="BIL5" s="191">
        <v>2849.74</v>
      </c>
      <c r="BIM5" s="246">
        <v>2849.8</v>
      </c>
      <c r="BIN5" s="246">
        <v>2849.61</v>
      </c>
      <c r="BIO5" s="246">
        <v>2849.45</v>
      </c>
      <c r="BIP5" s="246">
        <v>2848.93</v>
      </c>
      <c r="BIQ5" s="246">
        <v>2849.41</v>
      </c>
      <c r="BIR5" s="246">
        <v>2849.24</v>
      </c>
      <c r="BIS5" s="246">
        <v>2848.68</v>
      </c>
      <c r="BIT5" s="246">
        <v>2848.75</v>
      </c>
      <c r="BIU5" s="246">
        <v>2849.25</v>
      </c>
      <c r="BIV5" s="246">
        <v>2849.04</v>
      </c>
      <c r="BIW5" s="246">
        <v>2848.95</v>
      </c>
      <c r="BIX5" s="246">
        <v>2848.67</v>
      </c>
      <c r="BIY5" s="246">
        <v>2848.9</v>
      </c>
      <c r="BIZ5" s="246">
        <v>2849.57</v>
      </c>
      <c r="BJA5" s="246">
        <v>2848.8</v>
      </c>
      <c r="BJB5" s="246">
        <v>2848.79</v>
      </c>
      <c r="BJC5" s="246">
        <v>2849.03</v>
      </c>
      <c r="BJD5" s="246">
        <v>2848.96</v>
      </c>
      <c r="BJE5" s="246">
        <v>2849.1</v>
      </c>
      <c r="BJF5" s="246">
        <v>2849.41</v>
      </c>
      <c r="BJG5" s="246">
        <v>2849.18</v>
      </c>
      <c r="BJH5" s="246">
        <v>2849.15</v>
      </c>
      <c r="BJI5" s="246">
        <v>2849.65</v>
      </c>
      <c r="BJJ5" s="246">
        <v>2848.84</v>
      </c>
      <c r="BJK5" s="246">
        <v>2849.36</v>
      </c>
      <c r="BJL5" s="246">
        <v>2849.06</v>
      </c>
      <c r="BJM5" s="246">
        <v>2849.26</v>
      </c>
      <c r="BJN5" s="246">
        <v>2849.48</v>
      </c>
      <c r="BJO5" s="246">
        <v>2848.87</v>
      </c>
      <c r="BJP5" s="246">
        <v>2849.82</v>
      </c>
      <c r="BJQ5" s="246">
        <v>2848.9</v>
      </c>
      <c r="BJR5" s="246">
        <v>2849.16</v>
      </c>
      <c r="BJS5" s="246">
        <v>2849.22</v>
      </c>
      <c r="BJT5" s="246">
        <v>2848.77</v>
      </c>
      <c r="BJU5" s="246">
        <v>2848.94</v>
      </c>
      <c r="BJV5" s="246">
        <v>2848.85</v>
      </c>
      <c r="BJW5" s="246">
        <v>2849.1</v>
      </c>
      <c r="BJX5" s="246">
        <v>2849.19</v>
      </c>
      <c r="BJY5" s="246">
        <v>2848.96</v>
      </c>
      <c r="BJZ5" s="246">
        <v>2849.1</v>
      </c>
      <c r="BKA5" s="246">
        <v>2848.63</v>
      </c>
      <c r="BKB5" s="246">
        <v>2849.14</v>
      </c>
      <c r="BKC5" s="246">
        <v>2848.77</v>
      </c>
      <c r="BKD5" s="246">
        <v>2848.34</v>
      </c>
      <c r="BKE5" s="246">
        <v>2848.7</v>
      </c>
      <c r="BKF5" s="246">
        <v>2848.83</v>
      </c>
      <c r="BKG5" s="246">
        <v>2849.12</v>
      </c>
      <c r="BKH5" s="246">
        <v>2849.08</v>
      </c>
      <c r="BKI5" s="246">
        <v>2849.16</v>
      </c>
      <c r="BKJ5" s="246">
        <v>2848.57</v>
      </c>
      <c r="BKK5" s="246">
        <v>2848.77</v>
      </c>
      <c r="BKL5" s="246">
        <v>2848.68</v>
      </c>
      <c r="BKM5" s="246">
        <v>2849.08</v>
      </c>
      <c r="BKN5" s="246">
        <v>2849.18</v>
      </c>
      <c r="BKO5" s="246">
        <v>2848.61</v>
      </c>
      <c r="BKP5" s="246">
        <v>2849.26</v>
      </c>
      <c r="BKQ5" s="246">
        <v>2848.73</v>
      </c>
      <c r="BKR5" s="246">
        <v>2849.18</v>
      </c>
      <c r="BKS5" s="246">
        <v>2849.26</v>
      </c>
      <c r="BKT5" s="246">
        <v>2848.55</v>
      </c>
      <c r="BKU5" s="246">
        <v>2849.04</v>
      </c>
      <c r="BKV5" s="246">
        <v>2848.5</v>
      </c>
      <c r="BKW5" s="246">
        <v>2849</v>
      </c>
      <c r="BKX5" s="246">
        <v>2848.99</v>
      </c>
      <c r="BKY5" s="246">
        <v>2848.57</v>
      </c>
      <c r="BKZ5" s="246">
        <v>2848.76</v>
      </c>
      <c r="BLA5" s="246">
        <v>2848.46</v>
      </c>
      <c r="BLB5" s="246">
        <v>2849.06</v>
      </c>
      <c r="BLC5" s="246">
        <v>2849.48</v>
      </c>
      <c r="BLD5" s="246">
        <v>2848.6</v>
      </c>
      <c r="BLE5" s="246">
        <v>2849.23</v>
      </c>
      <c r="BLF5" s="246">
        <v>2848.71</v>
      </c>
      <c r="BLG5" s="246">
        <v>2849.04</v>
      </c>
      <c r="BLH5" s="246">
        <v>2849.27</v>
      </c>
      <c r="BLI5" s="246">
        <v>2848.53</v>
      </c>
      <c r="BLJ5" s="246">
        <v>2848.72</v>
      </c>
      <c r="BLK5" s="246">
        <v>2848.58</v>
      </c>
      <c r="BLL5" s="246">
        <v>2849.12</v>
      </c>
      <c r="BLM5" s="246">
        <v>2849.22</v>
      </c>
      <c r="BLN5" s="246">
        <v>2849.17</v>
      </c>
      <c r="BLO5" s="246">
        <v>2849.25</v>
      </c>
      <c r="BLP5" s="246">
        <v>2848.62</v>
      </c>
      <c r="BLQ5" s="246">
        <v>2849.2</v>
      </c>
      <c r="BLR5" s="246">
        <v>2849.22</v>
      </c>
      <c r="BLS5" s="246">
        <v>2848.51</v>
      </c>
      <c r="BLT5" s="246">
        <v>2849.18</v>
      </c>
      <c r="BLU5" s="246">
        <v>2848.64</v>
      </c>
      <c r="BLV5" s="246">
        <v>2849.17</v>
      </c>
      <c r="BLW5" s="246">
        <v>2849.09</v>
      </c>
      <c r="BLX5" s="246">
        <v>2848.46</v>
      </c>
      <c r="BLY5" s="246">
        <v>2849.2</v>
      </c>
      <c r="BLZ5" s="246">
        <v>2848.72</v>
      </c>
      <c r="BMA5" s="246">
        <v>2848.91</v>
      </c>
      <c r="BMB5" s="246">
        <v>2849.1</v>
      </c>
      <c r="BMC5" s="246">
        <v>2848.48</v>
      </c>
      <c r="BMD5" s="246">
        <v>2849.38</v>
      </c>
      <c r="BME5" s="246">
        <v>2848.89</v>
      </c>
      <c r="BMF5" s="246">
        <v>2849.23</v>
      </c>
      <c r="BMG5" s="246">
        <v>2849.39</v>
      </c>
      <c r="BMH5" s="246">
        <v>2848.45</v>
      </c>
      <c r="BMI5" s="246">
        <v>2849.28</v>
      </c>
      <c r="BMJ5" s="246">
        <v>2848.81</v>
      </c>
      <c r="BMK5" s="246">
        <v>2849.73</v>
      </c>
      <c r="BML5" s="246">
        <v>2849.48</v>
      </c>
      <c r="BMM5" s="246">
        <v>2848.49</v>
      </c>
      <c r="BMN5" s="246">
        <v>2848.97</v>
      </c>
      <c r="BMO5" s="246">
        <v>2848.58</v>
      </c>
      <c r="BMP5" s="246">
        <v>2848.93</v>
      </c>
      <c r="BMQ5" s="246">
        <v>2849.11</v>
      </c>
      <c r="BMR5" s="246">
        <v>2848.5</v>
      </c>
      <c r="BMS5" s="246">
        <v>2849.04</v>
      </c>
      <c r="BMT5" s="246">
        <v>2848.85</v>
      </c>
      <c r="BMU5" s="246">
        <v>2849.08</v>
      </c>
      <c r="BMV5" s="246">
        <v>2849.15</v>
      </c>
      <c r="BMW5" s="246">
        <v>2848.46</v>
      </c>
      <c r="BMX5" s="246">
        <v>2849.12</v>
      </c>
      <c r="BMY5" s="246">
        <v>2848.56</v>
      </c>
      <c r="BMZ5" s="246">
        <v>2849.28</v>
      </c>
      <c r="BNA5" s="246">
        <v>2848.91</v>
      </c>
      <c r="BNB5" s="246">
        <v>2849.25</v>
      </c>
      <c r="BNC5" s="246">
        <v>2848.65</v>
      </c>
      <c r="BND5" s="246">
        <v>2848.91</v>
      </c>
      <c r="BNE5" s="246">
        <v>2849.32</v>
      </c>
      <c r="BNF5" s="246">
        <v>2848.98</v>
      </c>
      <c r="BNG5" s="246">
        <v>2849.48</v>
      </c>
      <c r="BNH5" s="246">
        <v>2848.72</v>
      </c>
      <c r="BNI5" s="246">
        <v>2849.04</v>
      </c>
      <c r="BNJ5" s="246">
        <v>2849.2</v>
      </c>
      <c r="BNK5" s="246">
        <v>2848.44</v>
      </c>
      <c r="BNL5" s="246">
        <v>2849.3</v>
      </c>
      <c r="BNM5" s="246">
        <v>2848.74</v>
      </c>
      <c r="BNN5" s="246">
        <v>2849.21</v>
      </c>
      <c r="BNO5" s="246">
        <v>2848.49</v>
      </c>
      <c r="BNP5" s="246">
        <v>2849.32</v>
      </c>
      <c r="BNQ5" s="246">
        <v>2848.55</v>
      </c>
      <c r="BNR5" s="246">
        <v>2849.12</v>
      </c>
      <c r="BNS5" s="246">
        <v>2849.3</v>
      </c>
      <c r="BNT5" s="246">
        <v>2848.65</v>
      </c>
      <c r="BNU5" s="246">
        <v>2849.09</v>
      </c>
      <c r="BNV5" s="246">
        <v>2848.81</v>
      </c>
      <c r="BNW5" s="246">
        <v>2849.36</v>
      </c>
      <c r="BNX5" s="246">
        <v>2848.93</v>
      </c>
      <c r="BNY5" s="246">
        <v>2848.56</v>
      </c>
      <c r="BNZ5" s="246">
        <v>2849.24</v>
      </c>
      <c r="BOA5" s="246">
        <v>2848.7</v>
      </c>
      <c r="BOB5" s="246">
        <v>2849.29</v>
      </c>
      <c r="BOC5" s="246">
        <v>2849.19</v>
      </c>
      <c r="BOD5" s="246">
        <v>2849.23</v>
      </c>
      <c r="BOE5" s="246">
        <v>2848.55</v>
      </c>
      <c r="BOF5" s="246">
        <v>2848.96</v>
      </c>
      <c r="BOG5" s="246">
        <v>2849.11</v>
      </c>
      <c r="BOH5" s="246">
        <v>2848.63</v>
      </c>
      <c r="BOI5" s="246">
        <v>2848.8</v>
      </c>
      <c r="BOJ5" s="246">
        <v>2849.34</v>
      </c>
      <c r="BOK5" s="246">
        <v>2849.48</v>
      </c>
      <c r="BOL5" s="246">
        <v>2848.69</v>
      </c>
      <c r="BOM5" s="246">
        <v>2849.27</v>
      </c>
      <c r="BON5" s="246">
        <v>2848.75</v>
      </c>
      <c r="BOO5" s="246">
        <v>2849.55</v>
      </c>
      <c r="BOP5" s="246">
        <v>2849.4</v>
      </c>
      <c r="BOQ5" s="246">
        <v>2848.63</v>
      </c>
      <c r="BOR5" s="246">
        <v>2849.42</v>
      </c>
      <c r="BOS5" s="246">
        <v>2849</v>
      </c>
      <c r="BOT5" s="246">
        <v>2849.87</v>
      </c>
      <c r="BOU5" s="246">
        <v>2849.48</v>
      </c>
      <c r="BOV5" s="246">
        <v>2849.24</v>
      </c>
      <c r="BOW5" s="246">
        <v>2849.69</v>
      </c>
      <c r="BOX5" s="246">
        <v>2849.08</v>
      </c>
      <c r="BOY5" s="246">
        <v>2849.53</v>
      </c>
      <c r="BOZ5" s="246">
        <v>2849.55</v>
      </c>
      <c r="BPA5" s="246">
        <v>2849.23</v>
      </c>
      <c r="BPB5" s="246">
        <v>2849.65</v>
      </c>
      <c r="BPC5" s="246">
        <v>2849.22</v>
      </c>
      <c r="BPD5" s="246">
        <v>2849.5</v>
      </c>
      <c r="BPE5" s="246">
        <v>2850.26</v>
      </c>
      <c r="BPF5" s="246">
        <v>2850.8</v>
      </c>
      <c r="BPG5" s="246">
        <v>2851.65</v>
      </c>
      <c r="BPH5" s="246">
        <v>2851.34</v>
      </c>
      <c r="BPI5" s="246">
        <v>2852.77</v>
      </c>
      <c r="BPJ5" s="246">
        <v>2853.36</v>
      </c>
      <c r="BPK5" s="246">
        <v>2853.89</v>
      </c>
      <c r="BPL5" s="246">
        <v>2854.53</v>
      </c>
      <c r="BPM5" s="246">
        <v>2855.07</v>
      </c>
      <c r="BPN5" s="246">
        <v>2857.5</v>
      </c>
      <c r="BPO5" s="246">
        <v>2858.39</v>
      </c>
      <c r="BPP5" s="246">
        <v>2860.95</v>
      </c>
      <c r="BPQ5" s="246">
        <v>2858.16</v>
      </c>
      <c r="BPR5" s="246">
        <v>2859.2</v>
      </c>
      <c r="BPS5" s="246">
        <v>2861.67</v>
      </c>
      <c r="BPT5" s="246">
        <v>2862.4</v>
      </c>
      <c r="BPU5" s="246">
        <v>2864.45</v>
      </c>
      <c r="BPV5" s="246">
        <v>2865.73</v>
      </c>
      <c r="BPW5" s="246">
        <v>2867.69</v>
      </c>
      <c r="BPX5" s="246">
        <v>2869.97</v>
      </c>
      <c r="BPY5" s="246">
        <v>2871.15</v>
      </c>
      <c r="BPZ5" s="246">
        <v>2873.32</v>
      </c>
      <c r="BQA5" s="246">
        <v>2874.58</v>
      </c>
      <c r="BQB5" s="246">
        <v>2876.32</v>
      </c>
      <c r="BQC5" s="246">
        <v>2877.78</v>
      </c>
      <c r="BQD5" s="246">
        <v>2883.17</v>
      </c>
      <c r="BQE5" s="246">
        <v>2892.7</v>
      </c>
      <c r="BQF5" s="246">
        <v>2893.86</v>
      </c>
      <c r="BQG5" s="246">
        <v>2904.55</v>
      </c>
      <c r="BQH5" s="246">
        <v>2900.59</v>
      </c>
      <c r="BQI5" s="246">
        <v>2912.87</v>
      </c>
      <c r="BQJ5" s="246">
        <v>2910.84</v>
      </c>
      <c r="BQK5" s="246">
        <v>2914.45</v>
      </c>
      <c r="BQL5" s="246">
        <v>2916.91</v>
      </c>
      <c r="BQM5" s="246">
        <v>2918.64</v>
      </c>
      <c r="BQN5" s="246">
        <v>2923.72</v>
      </c>
      <c r="BQO5" s="246">
        <v>2927.22</v>
      </c>
      <c r="BQP5" s="246">
        <v>2936.87</v>
      </c>
      <c r="BQQ5" s="246">
        <v>2944.6</v>
      </c>
      <c r="BQR5" s="246">
        <v>2948.46</v>
      </c>
      <c r="BQS5" s="246">
        <v>2970.93</v>
      </c>
      <c r="BQT5" s="246">
        <v>2981.91</v>
      </c>
      <c r="BQU5" s="246">
        <v>3006.31</v>
      </c>
      <c r="BQV5" s="246">
        <v>3021.6</v>
      </c>
      <c r="BQW5" s="246">
        <v>3014.72</v>
      </c>
      <c r="BQX5" s="246">
        <v>3021</v>
      </c>
      <c r="BQY5" s="246">
        <v>3023.98</v>
      </c>
      <c r="BQZ5" s="246">
        <v>3034.25</v>
      </c>
      <c r="BRA5" s="246">
        <v>3040.87</v>
      </c>
      <c r="BRB5" s="246">
        <v>3040.68</v>
      </c>
      <c r="BRC5" s="246">
        <v>3047.2</v>
      </c>
      <c r="BRD5" s="246">
        <v>3050.59</v>
      </c>
      <c r="BRE5" s="246">
        <v>3056.14</v>
      </c>
      <c r="BRF5" s="246">
        <v>3061.22</v>
      </c>
      <c r="BRG5" s="246">
        <v>3063.5</v>
      </c>
      <c r="BRH5" s="246">
        <v>3065.97</v>
      </c>
      <c r="BRI5" s="246">
        <v>3071.75</v>
      </c>
      <c r="BRJ5" s="246">
        <v>3075.42</v>
      </c>
      <c r="BRK5" s="246">
        <v>3072.89</v>
      </c>
      <c r="BRL5" s="246">
        <v>3080.88</v>
      </c>
      <c r="BRM5" s="246">
        <v>3083.88</v>
      </c>
      <c r="BRN5" s="246">
        <v>3085.65</v>
      </c>
      <c r="BRO5" s="246">
        <v>3090.47</v>
      </c>
      <c r="BRP5" s="246">
        <v>3093.49</v>
      </c>
      <c r="BRQ5" s="246">
        <v>3096.72</v>
      </c>
      <c r="BRR5" s="246">
        <v>3099.9</v>
      </c>
      <c r="BRS5" s="246">
        <v>3099.41</v>
      </c>
      <c r="BRT5" s="246">
        <v>3105.37</v>
      </c>
      <c r="BRU5" s="246">
        <v>3105.89</v>
      </c>
      <c r="BRV5" s="246">
        <v>3108.88</v>
      </c>
      <c r="BRW5" s="246">
        <v>3111.84</v>
      </c>
      <c r="BRX5" s="246">
        <v>3111.93</v>
      </c>
      <c r="BRY5" s="246">
        <v>3115.34</v>
      </c>
      <c r="BRZ5" s="246">
        <v>3116.8</v>
      </c>
      <c r="BSA5" s="246">
        <v>3118.41</v>
      </c>
      <c r="BSB5" s="246">
        <v>3119.92</v>
      </c>
      <c r="BSC5" s="191">
        <v>3120.5</v>
      </c>
      <c r="BSD5" s="191">
        <v>3120.56</v>
      </c>
      <c r="BSE5" s="191">
        <v>3120.63</v>
      </c>
      <c r="BSF5" s="191">
        <v>3120.71</v>
      </c>
      <c r="BSG5" s="191">
        <v>3121.05</v>
      </c>
      <c r="BSH5" s="191">
        <v>3120.5</v>
      </c>
      <c r="BSI5" s="191">
        <v>3120.84</v>
      </c>
      <c r="BSJ5" s="191">
        <v>3120.78</v>
      </c>
      <c r="BSK5" s="191">
        <v>3120.53</v>
      </c>
      <c r="BSL5" s="191">
        <v>3120.52</v>
      </c>
      <c r="BSM5" s="191">
        <v>3120.56</v>
      </c>
      <c r="BSN5" s="191">
        <v>3120.64</v>
      </c>
      <c r="BSO5" s="191">
        <v>3120.68</v>
      </c>
      <c r="BSP5" s="191">
        <v>3121.03</v>
      </c>
      <c r="BSQ5" s="191">
        <v>3120.57</v>
      </c>
      <c r="BSR5" s="191">
        <v>3120.67</v>
      </c>
      <c r="BSS5" s="191">
        <v>3120.75</v>
      </c>
      <c r="BST5" s="191">
        <v>3121.04</v>
      </c>
      <c r="BSU5" s="191">
        <v>3120.99</v>
      </c>
      <c r="BSV5" s="191">
        <v>3122.4</v>
      </c>
      <c r="BSW5" s="191">
        <v>3124.95</v>
      </c>
      <c r="BSX5" s="191">
        <v>3126.94</v>
      </c>
      <c r="BSY5" s="191">
        <v>3129.56</v>
      </c>
      <c r="BSZ5" s="191">
        <v>3131.78</v>
      </c>
      <c r="BTA5" s="191">
        <v>3132.31</v>
      </c>
      <c r="BTB5" s="191">
        <v>3134.28</v>
      </c>
      <c r="BTC5" s="191">
        <v>3134.1</v>
      </c>
      <c r="BTD5" s="191">
        <v>3137.87</v>
      </c>
      <c r="BTE5" s="191">
        <v>3140.08</v>
      </c>
      <c r="BTF5" s="191">
        <v>3142.3</v>
      </c>
      <c r="BTG5" s="191">
        <v>3144.66</v>
      </c>
      <c r="BTH5" s="191">
        <v>3145.21</v>
      </c>
      <c r="BTI5" s="191">
        <v>3147.52</v>
      </c>
      <c r="BTJ5" s="191">
        <v>3150.14</v>
      </c>
      <c r="BTK5" s="191">
        <v>3153.7</v>
      </c>
      <c r="BTL5" s="191">
        <v>3154.83</v>
      </c>
      <c r="BTM5" s="191">
        <v>3156.56</v>
      </c>
      <c r="BTN5" s="191">
        <v>3157.63</v>
      </c>
      <c r="BTO5" s="191">
        <v>3159.63</v>
      </c>
      <c r="BTP5" s="191">
        <v>3160.83</v>
      </c>
      <c r="BTQ5" s="191">
        <v>3163.68</v>
      </c>
      <c r="BTR5" s="191">
        <v>3165.73</v>
      </c>
      <c r="BTS5" s="191">
        <v>3168.09</v>
      </c>
      <c r="BTT5" s="191">
        <v>3168.75</v>
      </c>
      <c r="BTU5" s="191">
        <v>3169.82</v>
      </c>
      <c r="BTV5" s="191">
        <v>3174.37</v>
      </c>
      <c r="BTW5" s="191">
        <v>3175.7</v>
      </c>
      <c r="BTX5" s="191">
        <v>3177.32</v>
      </c>
      <c r="BTY5" s="191">
        <v>3178.33</v>
      </c>
      <c r="BTZ5" s="191">
        <v>3179.36</v>
      </c>
      <c r="BUA5" s="191">
        <v>3180.13</v>
      </c>
      <c r="BUB5" s="191">
        <v>3181.44</v>
      </c>
      <c r="BUC5" s="191">
        <v>3183.53</v>
      </c>
      <c r="BUD5" s="191">
        <v>3184.2</v>
      </c>
      <c r="BUE5" s="191">
        <v>3186.21</v>
      </c>
      <c r="BUF5" s="191">
        <v>3187.47</v>
      </c>
      <c r="BUG5" s="191">
        <v>3188.4</v>
      </c>
      <c r="BUH5" s="191">
        <v>3191.22</v>
      </c>
      <c r="BUI5" s="191">
        <v>3191.36</v>
      </c>
      <c r="BUJ5" s="191">
        <v>3192.74</v>
      </c>
      <c r="BUK5" s="12">
        <v>3193.69</v>
      </c>
      <c r="BUL5" s="12">
        <v>3194.07</v>
      </c>
      <c r="BUM5" s="12">
        <v>3196.55</v>
      </c>
      <c r="BUN5" s="12">
        <v>3196.55</v>
      </c>
      <c r="BUO5" s="12">
        <v>3196.55</v>
      </c>
      <c r="BUP5" s="12">
        <v>3197.42</v>
      </c>
      <c r="BUQ5" s="12">
        <v>3199.28</v>
      </c>
      <c r="BUR5" s="12">
        <v>3200.22</v>
      </c>
      <c r="BUS5" s="12">
        <v>3202.01</v>
      </c>
      <c r="BUT5" s="12">
        <v>3207.16</v>
      </c>
      <c r="BUU5" s="12">
        <v>3209.67</v>
      </c>
      <c r="BUV5" s="12">
        <v>3213.93</v>
      </c>
      <c r="BUW5" s="12">
        <v>3215.91</v>
      </c>
      <c r="BUX5" s="12">
        <v>3219.98</v>
      </c>
      <c r="BUY5" s="12">
        <v>3220.86</v>
      </c>
      <c r="BUZ5" s="12">
        <v>3228.2</v>
      </c>
      <c r="BVA5" s="12">
        <v>3234.74</v>
      </c>
      <c r="BVB5" s="12">
        <v>3236.29</v>
      </c>
      <c r="BVC5" s="12">
        <v>3245.13</v>
      </c>
      <c r="BVD5" s="12">
        <v>3248.97</v>
      </c>
      <c r="BVE5" s="12">
        <v>3263.91</v>
      </c>
      <c r="BVF5" s="12">
        <v>3265.77</v>
      </c>
      <c r="BVG5" s="12">
        <v>3268.24</v>
      </c>
      <c r="BVH5" s="12">
        <v>3278.69</v>
      </c>
      <c r="BVI5" s="12">
        <v>3285.81</v>
      </c>
      <c r="BVJ5" s="12">
        <v>3301.24</v>
      </c>
      <c r="BVK5" s="12">
        <v>3310.41</v>
      </c>
      <c r="BVL5" s="12">
        <v>3322.25</v>
      </c>
      <c r="BVM5" s="12">
        <v>3333.02</v>
      </c>
      <c r="BVN5" s="12">
        <v>3344.09</v>
      </c>
      <c r="BVO5" s="12">
        <v>3335.92</v>
      </c>
      <c r="BVP5" s="12">
        <v>3352.42</v>
      </c>
      <c r="BVQ5" s="12">
        <v>3352.18</v>
      </c>
      <c r="BVR5" s="12">
        <v>3354.69</v>
      </c>
      <c r="BVS5" s="12">
        <v>3359.83</v>
      </c>
      <c r="BVT5" s="12">
        <v>3362.23</v>
      </c>
      <c r="BVU5" s="12">
        <v>3365.4</v>
      </c>
      <c r="BVV5" s="12">
        <v>3366.97</v>
      </c>
      <c r="BVW5" s="12">
        <v>3370.21</v>
      </c>
      <c r="BVX5" s="12">
        <v>3370.14</v>
      </c>
      <c r="BVY5" s="12">
        <v>3370.61</v>
      </c>
      <c r="BVZ5" s="12">
        <v>3371.66</v>
      </c>
      <c r="BWA5" s="12">
        <v>3373.65</v>
      </c>
      <c r="BWB5" s="12">
        <v>3374.53</v>
      </c>
      <c r="BWC5" s="12">
        <v>3376.51</v>
      </c>
      <c r="BWD5" s="12">
        <v>3378.1</v>
      </c>
      <c r="BWE5" s="12">
        <v>3382.39</v>
      </c>
      <c r="BWF5" s="12">
        <v>3384.06</v>
      </c>
      <c r="BWG5" s="12">
        <v>3386.2</v>
      </c>
      <c r="BWH5" s="12">
        <v>3389.12</v>
      </c>
      <c r="BWI5" s="12">
        <v>3390.99</v>
      </c>
      <c r="BWJ5" s="12">
        <v>3391.07</v>
      </c>
      <c r="BWK5" s="12">
        <v>3390.18</v>
      </c>
      <c r="BWL5" s="12">
        <v>3392.51</v>
      </c>
      <c r="BWM5" s="12">
        <v>3397.08</v>
      </c>
      <c r="BWN5" s="12">
        <v>3397.42</v>
      </c>
      <c r="BWO5" s="12">
        <v>3399.98</v>
      </c>
      <c r="BWP5" s="12">
        <v>3399.57</v>
      </c>
      <c r="BWQ5" s="12">
        <v>3401.86</v>
      </c>
      <c r="BWR5" s="12">
        <v>3404.09</v>
      </c>
      <c r="BWS5" s="12">
        <v>3407.09</v>
      </c>
      <c r="BWT5" s="12">
        <v>3408.21</v>
      </c>
      <c r="BWU5" s="12">
        <v>3408.47</v>
      </c>
      <c r="BWV5" s="12">
        <v>3409.19</v>
      </c>
      <c r="BWW5" s="12">
        <v>3411.26</v>
      </c>
      <c r="BWX5" s="12">
        <v>3412.98</v>
      </c>
      <c r="BWY5" s="12">
        <v>3413.11</v>
      </c>
      <c r="BWZ5" s="12">
        <v>3416.14</v>
      </c>
      <c r="BXA5" s="12">
        <v>3416.6</v>
      </c>
      <c r="BXB5" s="12">
        <v>3418.56</v>
      </c>
      <c r="BXC5" s="12">
        <v>3419.67</v>
      </c>
      <c r="BXD5" s="12">
        <v>3420.06</v>
      </c>
      <c r="BXE5" s="12">
        <v>3420.57</v>
      </c>
      <c r="BXF5" s="12">
        <v>3422.41</v>
      </c>
      <c r="BXG5" s="12">
        <v>3422.09</v>
      </c>
      <c r="BXH5" s="12">
        <v>3423.26</v>
      </c>
      <c r="BXI5" s="12">
        <v>3424.04</v>
      </c>
      <c r="BXJ5" s="12">
        <v>3425.32</v>
      </c>
      <c r="BXK5" s="12">
        <v>3426.52</v>
      </c>
      <c r="BXL5" s="12">
        <v>3426.67</v>
      </c>
      <c r="BXM5" s="12">
        <v>3428.66</v>
      </c>
      <c r="BXN5" s="12">
        <v>3428.87</v>
      </c>
      <c r="BXO5" s="12">
        <v>3429.33</v>
      </c>
      <c r="BXP5" s="12">
        <v>3432.07</v>
      </c>
      <c r="BXQ5" s="12">
        <v>3432.88</v>
      </c>
      <c r="BXR5" s="12">
        <v>3433.19</v>
      </c>
      <c r="BXS5" s="12">
        <v>3435.52</v>
      </c>
      <c r="BXT5" s="12">
        <v>3436.7</v>
      </c>
      <c r="BXU5" s="12">
        <v>3439.44</v>
      </c>
      <c r="BXV5" s="12">
        <v>3439.74</v>
      </c>
      <c r="BXW5" s="12">
        <v>3441.78</v>
      </c>
      <c r="BXX5" s="12">
        <v>3443.37</v>
      </c>
      <c r="BXY5" s="12">
        <v>3444.6</v>
      </c>
      <c r="BXZ5" s="12">
        <v>3447.27</v>
      </c>
      <c r="BYA5" s="12">
        <v>3448.54</v>
      </c>
      <c r="BYB5" s="12">
        <v>3450.52</v>
      </c>
      <c r="BYC5" s="12">
        <v>3451.09</v>
      </c>
      <c r="BYD5" s="12">
        <v>3453.84</v>
      </c>
      <c r="BYE5" s="12">
        <v>3453.99</v>
      </c>
      <c r="BYF5" s="12">
        <v>3455.72</v>
      </c>
      <c r="BYG5" s="12">
        <v>3457.7</v>
      </c>
      <c r="BYH5" s="12">
        <v>3459.76</v>
      </c>
      <c r="BYI5" s="12">
        <v>3462.41</v>
      </c>
      <c r="BYJ5" s="12">
        <v>3464.41</v>
      </c>
      <c r="BYK5" s="12">
        <v>3466.53</v>
      </c>
      <c r="BYL5" s="12">
        <v>3470.42</v>
      </c>
      <c r="BYM5" s="12">
        <v>3471.16</v>
      </c>
      <c r="BYN5" s="12">
        <v>3475.56</v>
      </c>
      <c r="BYO5" s="12">
        <v>3477.88</v>
      </c>
      <c r="BYP5" s="12">
        <v>3478.97</v>
      </c>
      <c r="BYQ5" s="12">
        <v>3482.95</v>
      </c>
      <c r="BYR5" s="12">
        <v>3483.5</v>
      </c>
      <c r="BYS5" s="12">
        <v>3486.32</v>
      </c>
      <c r="BYT5" s="12">
        <v>3488.69</v>
      </c>
      <c r="BYU5" s="12">
        <v>3491.46</v>
      </c>
      <c r="BYV5" s="12">
        <v>3493.65</v>
      </c>
      <c r="BYW5" s="12">
        <v>3494.19</v>
      </c>
      <c r="BYX5" s="12">
        <v>3496.9</v>
      </c>
      <c r="BYY5" s="12">
        <v>3498.37</v>
      </c>
      <c r="BYZ5" s="12">
        <v>3499.61</v>
      </c>
      <c r="BZA5" s="12">
        <v>3503.05</v>
      </c>
      <c r="BZB5" s="12">
        <v>3504</v>
      </c>
      <c r="BZC5" s="12">
        <v>3506.89</v>
      </c>
      <c r="BZD5" s="12">
        <v>3509.2</v>
      </c>
      <c r="BZE5" s="12">
        <v>3509.7</v>
      </c>
      <c r="BZF5" s="12">
        <v>3514.02</v>
      </c>
      <c r="BZG5" s="12">
        <v>3514.27</v>
      </c>
      <c r="BZH5" s="12">
        <v>3515.06</v>
      </c>
      <c r="BZI5" s="12">
        <v>3516.97</v>
      </c>
      <c r="BZJ5" s="12">
        <v>3517.74</v>
      </c>
      <c r="BZK5" s="12">
        <v>3521.54</v>
      </c>
      <c r="BZL5" s="12">
        <v>3521.87</v>
      </c>
      <c r="BZM5" s="404">
        <v>3520.9</v>
      </c>
      <c r="BZN5" s="404">
        <v>3521.7</v>
      </c>
      <c r="BZO5" s="404">
        <v>3523.73</v>
      </c>
      <c r="BZP5" s="404">
        <v>3524.75</v>
      </c>
      <c r="BZQ5" s="404">
        <v>3525.24</v>
      </c>
      <c r="BZR5" s="404">
        <v>3526.08</v>
      </c>
      <c r="BZS5" s="404">
        <v>3527.07</v>
      </c>
      <c r="BZT5" s="404">
        <v>3526.42</v>
      </c>
      <c r="BZU5" s="404">
        <v>3526.98</v>
      </c>
      <c r="BZV5" s="404">
        <v>3527.38</v>
      </c>
      <c r="BZW5" s="404">
        <v>3527.57</v>
      </c>
      <c r="BZX5" s="404">
        <v>3528.05</v>
      </c>
      <c r="BZY5" s="404">
        <v>3527.53</v>
      </c>
      <c r="BZZ5" s="404">
        <v>3527.49</v>
      </c>
      <c r="CAA5" s="404">
        <v>3527.38</v>
      </c>
      <c r="CAB5" s="404">
        <v>3526.34</v>
      </c>
      <c r="CAC5" s="404">
        <v>3525.51</v>
      </c>
      <c r="CAD5" s="404">
        <v>3524.63</v>
      </c>
      <c r="CAE5" s="404">
        <v>3523.93</v>
      </c>
      <c r="CAF5" s="404">
        <v>3521.99</v>
      </c>
      <c r="CAG5" s="404">
        <v>3520.67</v>
      </c>
      <c r="CAH5" s="404">
        <v>3518.14</v>
      </c>
      <c r="CAI5" s="404">
        <v>3517.05</v>
      </c>
      <c r="CAJ5" s="404">
        <v>3515.02</v>
      </c>
      <c r="CAK5" s="404">
        <v>3513.73</v>
      </c>
      <c r="CAL5" s="404">
        <v>3511.1</v>
      </c>
      <c r="CAM5" s="404">
        <v>3510.03</v>
      </c>
      <c r="CAN5" s="404">
        <v>3507.04</v>
      </c>
      <c r="CAO5" s="404">
        <v>3505.13</v>
      </c>
      <c r="CAP5" s="404">
        <v>3501.68</v>
      </c>
      <c r="CAQ5" s="404">
        <v>3498.69</v>
      </c>
      <c r="CAR5" s="404">
        <v>3496.04</v>
      </c>
      <c r="CAS5" s="404">
        <v>3495.07</v>
      </c>
      <c r="CAT5" s="404">
        <v>3493.45</v>
      </c>
      <c r="CAU5" s="404">
        <v>3491.45</v>
      </c>
      <c r="CAV5" s="404">
        <v>3489.61</v>
      </c>
      <c r="CAW5" s="404">
        <v>3486.63</v>
      </c>
      <c r="CAX5" s="404">
        <v>3483.83</v>
      </c>
      <c r="CAY5" s="404">
        <v>3482.9</v>
      </c>
      <c r="CAZ5" s="404">
        <v>3480.2</v>
      </c>
      <c r="CBA5" s="404">
        <v>3476.89</v>
      </c>
      <c r="CBB5" s="404">
        <v>3475.7</v>
      </c>
      <c r="CBC5" s="404">
        <v>3473.83</v>
      </c>
      <c r="CBD5" s="404">
        <v>3472.91</v>
      </c>
      <c r="CBE5" s="404">
        <v>3471.53</v>
      </c>
      <c r="CBF5" s="404">
        <v>3471.46</v>
      </c>
      <c r="CBG5" s="404">
        <v>3470.29</v>
      </c>
      <c r="CBH5" s="404">
        <v>3469.64</v>
      </c>
      <c r="CBI5" s="404">
        <v>3468.03</v>
      </c>
      <c r="CBJ5" s="404">
        <v>3465.44</v>
      </c>
      <c r="CBK5" s="404">
        <v>3464.85</v>
      </c>
      <c r="CBL5" s="404">
        <v>3463.85</v>
      </c>
      <c r="CBM5" s="404">
        <v>3462.17</v>
      </c>
      <c r="CBN5" s="404">
        <v>3461.5</v>
      </c>
      <c r="CBO5" s="404">
        <v>3460.03</v>
      </c>
      <c r="CBP5" s="404">
        <v>3459.33</v>
      </c>
      <c r="CBQ5" s="404">
        <v>3458.02</v>
      </c>
      <c r="CBR5" s="404">
        <v>3456.77</v>
      </c>
      <c r="CBS5" s="404">
        <v>3455.85</v>
      </c>
      <c r="CBT5" s="404">
        <v>3454.09</v>
      </c>
    </row>
    <row r="6" spans="1:2131" ht="12" customHeight="1">
      <c r="A6" s="182" t="s">
        <v>137</v>
      </c>
      <c r="B6" s="177">
        <v>2.3670331066912515E-3</v>
      </c>
      <c r="C6" s="177">
        <f t="shared" ref="C6:BN6" si="0">C5/B5-1</f>
        <v>5.0768393637308229E-3</v>
      </c>
      <c r="D6" s="177">
        <f t="shared" si="0"/>
        <v>3.6530496394255874E-3</v>
      </c>
      <c r="E6" s="177">
        <f t="shared" si="0"/>
        <v>8.0807763410790656E-3</v>
      </c>
      <c r="F6" s="177">
        <f t="shared" si="0"/>
        <v>5.2470258195236319E-4</v>
      </c>
      <c r="G6" s="177">
        <f t="shared" si="0"/>
        <v>2.7519458333991054E-4</v>
      </c>
      <c r="H6" s="177">
        <f t="shared" si="0"/>
        <v>1.6351404663523805E-3</v>
      </c>
      <c r="I6" s="177">
        <f t="shared" si="0"/>
        <v>1.9952425126581463E-3</v>
      </c>
      <c r="J6" s="177">
        <f t="shared" si="0"/>
        <v>2.8601870241642402E-3</v>
      </c>
      <c r="K6" s="177">
        <f t="shared" si="0"/>
        <v>6.3435741656658884E-4</v>
      </c>
      <c r="L6" s="177">
        <f t="shared" si="0"/>
        <v>-3.7831151427688559E-3</v>
      </c>
      <c r="M6" s="177">
        <f t="shared" si="0"/>
        <v>2.0280827374978827E-3</v>
      </c>
      <c r="N6" s="177">
        <f t="shared" si="0"/>
        <v>2.0756100331478233E-3</v>
      </c>
      <c r="O6" s="177">
        <f t="shared" si="0"/>
        <v>8.1924979389946806E-4</v>
      </c>
      <c r="P6" s="177">
        <f t="shared" si="0"/>
        <v>1.0502525239524108E-3</v>
      </c>
      <c r="Q6" s="177">
        <f t="shared" si="0"/>
        <v>-1.9028712784729951E-4</v>
      </c>
      <c r="R6" s="177">
        <f t="shared" si="0"/>
        <v>-2.0575496641028757E-5</v>
      </c>
      <c r="S6" s="177">
        <f t="shared" si="0"/>
        <v>3.03494820012018E-4</v>
      </c>
      <c r="T6" s="177">
        <f t="shared" si="0"/>
        <v>-4.9881467235068921E-4</v>
      </c>
      <c r="U6" s="177">
        <f t="shared" si="0"/>
        <v>1.69784527998873E-4</v>
      </c>
      <c r="V6" s="177">
        <f t="shared" si="0"/>
        <v>4.1667309680692988E-4</v>
      </c>
      <c r="W6" s="177">
        <f t="shared" si="0"/>
        <v>-2.7766636843240544E-4</v>
      </c>
      <c r="X6" s="177">
        <f t="shared" si="0"/>
        <v>1.0235361889479044E-3</v>
      </c>
      <c r="Y6" s="177">
        <f t="shared" si="0"/>
        <v>-8.2210221813538986E-5</v>
      </c>
      <c r="Z6" s="177">
        <f t="shared" si="0"/>
        <v>1.7830807730452314E-3</v>
      </c>
      <c r="AA6" s="177">
        <f t="shared" si="0"/>
        <v>-2.3082368148386045E-4</v>
      </c>
      <c r="AB6" s="177">
        <f t="shared" si="0"/>
        <v>1.0261198815857409E-3</v>
      </c>
      <c r="AC6" s="177">
        <f t="shared" si="0"/>
        <v>2.6036728187834868E-3</v>
      </c>
      <c r="AD6" s="177">
        <f t="shared" si="0"/>
        <v>7.2079624981458146E-4</v>
      </c>
      <c r="AE6" s="177">
        <f t="shared" si="0"/>
        <v>1.8747637389020522E-3</v>
      </c>
      <c r="AF6" s="177">
        <f t="shared" si="0"/>
        <v>8.6679413639378922E-5</v>
      </c>
      <c r="AG6" s="177">
        <f t="shared" si="0"/>
        <v>1.8659950444064322E-3</v>
      </c>
      <c r="AH6" s="177">
        <f t="shared" si="0"/>
        <v>1.7963645245995252E-3</v>
      </c>
      <c r="AI6" s="177">
        <f t="shared" si="0"/>
        <v>2.5195442469558849E-3</v>
      </c>
      <c r="AJ6" s="177">
        <f t="shared" si="0"/>
        <v>5.6749950597145826E-4</v>
      </c>
      <c r="AK6" s="177">
        <f t="shared" si="0"/>
        <v>6.3807483706312951E-4</v>
      </c>
      <c r="AL6" s="177">
        <f t="shared" si="0"/>
        <v>3.5122346213214417E-3</v>
      </c>
      <c r="AM6" s="177">
        <f t="shared" si="0"/>
        <v>-4.7203828754999178E-3</v>
      </c>
      <c r="AN6" s="177">
        <f t="shared" si="0"/>
        <v>5.0163919474233154E-4</v>
      </c>
      <c r="AO6" s="177">
        <f t="shared" si="0"/>
        <v>-1.3674209428116146E-4</v>
      </c>
      <c r="AP6" s="177">
        <f t="shared" si="0"/>
        <v>1.8741294162341049E-3</v>
      </c>
      <c r="AQ6" s="177">
        <f t="shared" si="0"/>
        <v>6.3196744103732883E-4</v>
      </c>
      <c r="AR6" s="177">
        <f t="shared" si="0"/>
        <v>2.6475343573160171E-3</v>
      </c>
      <c r="AS6" s="177">
        <f t="shared" si="0"/>
        <v>5.391949366067017E-4</v>
      </c>
      <c r="AT6" s="177">
        <f t="shared" si="0"/>
        <v>4.7343000035260374E-4</v>
      </c>
      <c r="AU6" s="177">
        <f t="shared" si="0"/>
        <v>7.7021822849809851E-4</v>
      </c>
      <c r="AV6" s="177">
        <f t="shared" si="0"/>
        <v>2.816929747784247E-4</v>
      </c>
      <c r="AW6" s="177">
        <f t="shared" si="0"/>
        <v>-1.7600852887034169E-4</v>
      </c>
      <c r="AX6" s="177">
        <f t="shared" si="0"/>
        <v>-3.8225722893692193E-4</v>
      </c>
      <c r="AY6" s="177">
        <f t="shared" si="0"/>
        <v>-1.172368334985463E-3</v>
      </c>
      <c r="AZ6" s="177">
        <f t="shared" si="0"/>
        <v>1.6724598257016332E-3</v>
      </c>
      <c r="BA6" s="177">
        <f t="shared" si="0"/>
        <v>3.8221301334728786E-4</v>
      </c>
      <c r="BB6" s="177">
        <f t="shared" si="0"/>
        <v>3.7201258810171112E-4</v>
      </c>
      <c r="BC6" s="177">
        <f t="shared" si="0"/>
        <v>-1.0553188067863317E-4</v>
      </c>
      <c r="BD6" s="177">
        <f t="shared" si="0"/>
        <v>-1.5881711405180132E-3</v>
      </c>
      <c r="BE6" s="177">
        <f t="shared" si="0"/>
        <v>3.0605824167526663E-3</v>
      </c>
      <c r="BF6" s="177">
        <f t="shared" si="0"/>
        <v>6.4738561599497757E-4</v>
      </c>
      <c r="BG6" s="177">
        <f t="shared" si="0"/>
        <v>-2.2117236398652151E-3</v>
      </c>
      <c r="BH6" s="177">
        <f t="shared" si="0"/>
        <v>-2.1965207513406915E-3</v>
      </c>
      <c r="BI6" s="177">
        <f t="shared" si="0"/>
        <v>-1.5364155676678148E-3</v>
      </c>
      <c r="BJ6" s="177">
        <f t="shared" si="0"/>
        <v>1.3117466916234832E-3</v>
      </c>
      <c r="BK6" s="177">
        <f t="shared" si="0"/>
        <v>-8.2632552187000829E-4</v>
      </c>
      <c r="BL6" s="177">
        <f t="shared" si="0"/>
        <v>1.1850432414715062E-3</v>
      </c>
      <c r="BM6" s="177">
        <f t="shared" si="0"/>
        <v>2.2665457842241388E-4</v>
      </c>
      <c r="BN6" s="177">
        <f t="shared" si="0"/>
        <v>9.5676914167786009E-5</v>
      </c>
      <c r="BO6" s="177">
        <f t="shared" ref="BO6:DZ6" si="1">BO5/BN5-1</f>
        <v>2.064409578861337E-4</v>
      </c>
      <c r="BP6" s="177">
        <f t="shared" si="1"/>
        <v>-1.4598907598983857E-4</v>
      </c>
      <c r="BQ6" s="177">
        <f t="shared" si="1"/>
        <v>-1.0573166310867688E-4</v>
      </c>
      <c r="BR6" s="177">
        <f t="shared" si="1"/>
        <v>-4.2800674740051114E-4</v>
      </c>
      <c r="BS6" s="177">
        <f t="shared" si="1"/>
        <v>-4.7856531157108861E-4</v>
      </c>
      <c r="BT6" s="177">
        <f t="shared" si="1"/>
        <v>1.8647783685699082E-4</v>
      </c>
      <c r="BU6" s="177">
        <f t="shared" si="1"/>
        <v>-7.7096728679981741E-4</v>
      </c>
      <c r="BV6" s="177">
        <f t="shared" si="1"/>
        <v>-1.2002077670588696E-3</v>
      </c>
      <c r="BW6" s="177">
        <f t="shared" si="1"/>
        <v>-4.9580684738539382E-3</v>
      </c>
      <c r="BX6" s="177">
        <f t="shared" si="1"/>
        <v>-2.2326072285738796E-4</v>
      </c>
      <c r="BY6" s="177">
        <f t="shared" si="1"/>
        <v>-2.5376202197580078E-4</v>
      </c>
      <c r="BZ6" s="177">
        <f t="shared" si="1"/>
        <v>-2.6347183795719653E-3</v>
      </c>
      <c r="CA6" s="177">
        <f t="shared" si="1"/>
        <v>-3.3084604969824127E-4</v>
      </c>
      <c r="CB6" s="177">
        <f t="shared" si="1"/>
        <v>-6.1099485236837392E-4</v>
      </c>
      <c r="CC6" s="177">
        <f t="shared" si="1"/>
        <v>5.2475787264172347E-4</v>
      </c>
      <c r="CD6" s="177">
        <f t="shared" si="1"/>
        <v>-4.1245722665794737E-4</v>
      </c>
      <c r="CE6" s="177">
        <f t="shared" si="1"/>
        <v>-3.5659159564549459E-4</v>
      </c>
      <c r="CF6" s="177">
        <f t="shared" si="1"/>
        <v>-9.7842870465203458E-4</v>
      </c>
      <c r="CG6" s="177">
        <f t="shared" si="1"/>
        <v>-6.0191490555550065E-4</v>
      </c>
      <c r="CH6" s="177">
        <f t="shared" si="1"/>
        <v>-5.8186124140613416E-4</v>
      </c>
      <c r="CI6" s="177">
        <f t="shared" si="1"/>
        <v>-1.991736845599501E-3</v>
      </c>
      <c r="CJ6" s="177">
        <f t="shared" si="1"/>
        <v>-6.4476842067562323E-4</v>
      </c>
      <c r="CK6" s="177">
        <f t="shared" si="1"/>
        <v>-2.2632659644739039E-3</v>
      </c>
      <c r="CL6" s="177">
        <f t="shared" si="1"/>
        <v>-4.8755202693340216E-4</v>
      </c>
      <c r="CM6" s="177">
        <f t="shared" si="1"/>
        <v>-1.0834069296965509E-3</v>
      </c>
      <c r="CN6" s="177">
        <f t="shared" si="1"/>
        <v>-6.78506258192213E-4</v>
      </c>
      <c r="CO6" s="177">
        <f t="shared" si="1"/>
        <v>-4.0635142711664685E-4</v>
      </c>
      <c r="CP6" s="177">
        <f t="shared" si="1"/>
        <v>2.7787211707686055E-4</v>
      </c>
      <c r="CQ6" s="177">
        <f t="shared" si="1"/>
        <v>-3.5496018272740404E-4</v>
      </c>
      <c r="CR6" s="177">
        <f t="shared" si="1"/>
        <v>-1.2659595819245473E-3</v>
      </c>
      <c r="CS6" s="177">
        <f t="shared" si="1"/>
        <v>-6.6985103543526492E-5</v>
      </c>
      <c r="CT6" s="177">
        <f t="shared" si="1"/>
        <v>-7.7810986292903284E-4</v>
      </c>
      <c r="CU6" s="177">
        <f t="shared" si="1"/>
        <v>-1.1964375041900732E-3</v>
      </c>
      <c r="CV6" s="177">
        <f t="shared" si="1"/>
        <v>-7.9513829726807206E-4</v>
      </c>
      <c r="CW6" s="177">
        <f t="shared" si="1"/>
        <v>-3.7928308263099897E-3</v>
      </c>
      <c r="CX6" s="177">
        <f t="shared" si="1"/>
        <v>-1.4938611642780764E-3</v>
      </c>
      <c r="CY6" s="177">
        <f t="shared" si="1"/>
        <v>-3.8753045438725264E-3</v>
      </c>
      <c r="CZ6" s="177">
        <f t="shared" si="1"/>
        <v>-1.7835258533023257E-3</v>
      </c>
      <c r="DA6" s="177">
        <f t="shared" si="1"/>
        <v>-3.5577520858041112E-3</v>
      </c>
      <c r="DB6" s="177">
        <f t="shared" si="1"/>
        <v>-2.8311977014868761E-3</v>
      </c>
      <c r="DC6" s="177">
        <f t="shared" si="1"/>
        <v>-2.9128459661815764E-3</v>
      </c>
      <c r="DD6" s="177">
        <f t="shared" si="1"/>
        <v>-2.9371750387581219E-3</v>
      </c>
      <c r="DE6" s="177">
        <f t="shared" si="1"/>
        <v>-6.8224729084359614E-3</v>
      </c>
      <c r="DF6" s="177">
        <f t="shared" si="1"/>
        <v>-4.3772065753949763E-3</v>
      </c>
      <c r="DG6" s="177">
        <f t="shared" si="1"/>
        <v>-1.7222106338483645E-3</v>
      </c>
      <c r="DH6" s="177">
        <f t="shared" si="1"/>
        <v>-1.6394584429431092E-3</v>
      </c>
      <c r="DI6" s="177">
        <f t="shared" si="1"/>
        <v>1.0733010985219948E-4</v>
      </c>
      <c r="DJ6" s="177">
        <f t="shared" si="1"/>
        <v>-7.7269385762035458E-4</v>
      </c>
      <c r="DK6" s="177">
        <f t="shared" si="1"/>
        <v>5.3485986778865069E-3</v>
      </c>
      <c r="DL6" s="177">
        <f t="shared" si="1"/>
        <v>5.6139263833174802E-3</v>
      </c>
      <c r="DM6" s="177">
        <f t="shared" si="1"/>
        <v>8.66336633663356E-3</v>
      </c>
      <c r="DN6" s="177">
        <f t="shared" si="1"/>
        <v>7.5673398457041241E-3</v>
      </c>
      <c r="DO6" s="177">
        <f t="shared" si="1"/>
        <v>2.1219660067317569E-3</v>
      </c>
      <c r="DP6" s="177">
        <f t="shared" si="1"/>
        <v>3.0458229458949493E-3</v>
      </c>
      <c r="DQ6" s="177">
        <f t="shared" si="1"/>
        <v>2.9533802685079991E-3</v>
      </c>
      <c r="DR6" s="177">
        <f t="shared" si="1"/>
        <v>1.5708434859245113E-3</v>
      </c>
      <c r="DS6" s="177">
        <f t="shared" si="1"/>
        <v>5.5022697509743423E-3</v>
      </c>
      <c r="DT6" s="177">
        <f t="shared" si="1"/>
        <v>3.2791779919283393E-3</v>
      </c>
      <c r="DU6" s="177">
        <f t="shared" si="1"/>
        <v>2.1858147804179051E-3</v>
      </c>
      <c r="DV6" s="177">
        <f t="shared" si="1"/>
        <v>5.3092633077169715E-3</v>
      </c>
      <c r="DW6" s="177">
        <f t="shared" si="1"/>
        <v>2.9690969463627148E-3</v>
      </c>
      <c r="DX6" s="177">
        <f t="shared" si="1"/>
        <v>4.1078709651212186E-3</v>
      </c>
      <c r="DY6" s="177">
        <f t="shared" si="1"/>
        <v>-3.8432752796491165E-4</v>
      </c>
      <c r="DZ6" s="177">
        <f t="shared" si="1"/>
        <v>-2.3473228378324551E-3</v>
      </c>
      <c r="EA6" s="177">
        <f t="shared" ref="EA6:GL6" si="2">EA5/DZ5-1</f>
        <v>2.3325625735259869E-4</v>
      </c>
      <c r="EB6" s="177">
        <f t="shared" si="2"/>
        <v>-2.783213521652339E-3</v>
      </c>
      <c r="EC6" s="177">
        <f t="shared" si="2"/>
        <v>2.3232759716325102E-3</v>
      </c>
      <c r="ED6" s="177">
        <f t="shared" si="2"/>
        <v>9.2817074284101686E-4</v>
      </c>
      <c r="EE6" s="177">
        <f t="shared" si="2"/>
        <v>5.0469989105375035E-3</v>
      </c>
      <c r="EF6" s="177">
        <f t="shared" si="2"/>
        <v>4.3863850641057134E-4</v>
      </c>
      <c r="EG6" s="177">
        <f t="shared" si="2"/>
        <v>-3.9510552946155908E-3</v>
      </c>
      <c r="EH6" s="177">
        <f t="shared" si="2"/>
        <v>-8.3483434862685613E-4</v>
      </c>
      <c r="EI6" s="177">
        <f t="shared" si="2"/>
        <v>1.7723403501130885E-3</v>
      </c>
      <c r="EJ6" s="177">
        <f t="shared" si="2"/>
        <v>4.3421338630837969E-3</v>
      </c>
      <c r="EK6" s="177">
        <f t="shared" si="2"/>
        <v>-9.1600901916577548E-4</v>
      </c>
      <c r="EL6" s="177">
        <f t="shared" si="2"/>
        <v>-1.1082788429572776E-4</v>
      </c>
      <c r="EM6" s="177">
        <f t="shared" si="2"/>
        <v>-3.0430664436428279E-3</v>
      </c>
      <c r="EN6" s="177">
        <f t="shared" si="2"/>
        <v>1.8293915504346003E-3</v>
      </c>
      <c r="EO6" s="177">
        <f t="shared" si="2"/>
        <v>1.3317056930417515E-3</v>
      </c>
      <c r="EP6" s="177">
        <f t="shared" si="2"/>
        <v>0</v>
      </c>
      <c r="EQ6" s="177">
        <f t="shared" si="2"/>
        <v>6.0955336362633616E-4</v>
      </c>
      <c r="ER6" s="177">
        <f t="shared" si="2"/>
        <v>8.8608295951697613E-4</v>
      </c>
      <c r="ES6" s="177">
        <f t="shared" si="2"/>
        <v>-2.012042071797282E-5</v>
      </c>
      <c r="ET6" s="177">
        <f t="shared" si="2"/>
        <v>-7.5453095840560813E-5</v>
      </c>
      <c r="EU6" s="177">
        <f t="shared" si="2"/>
        <v>4.0244687701251891E-5</v>
      </c>
      <c r="EV6" s="177">
        <f t="shared" si="2"/>
        <v>2.5151917582189043E-4</v>
      </c>
      <c r="EW6" s="177">
        <f t="shared" si="2"/>
        <v>2.9168887860708814E-4</v>
      </c>
      <c r="EX6" s="177">
        <f t="shared" si="2"/>
        <v>7.9939668174966449E-4</v>
      </c>
      <c r="EY6" s="177">
        <f t="shared" si="2"/>
        <v>2.9639453629326518E-4</v>
      </c>
      <c r="EZ6" s="177">
        <f t="shared" si="2"/>
        <v>4.9217047178062856E-4</v>
      </c>
      <c r="FA6" s="177">
        <f t="shared" si="2"/>
        <v>3.8651513934628845E-4</v>
      </c>
      <c r="FB6" s="177">
        <f t="shared" si="2"/>
        <v>-6.8241232757804138E-4</v>
      </c>
      <c r="FC6" s="177">
        <f t="shared" si="2"/>
        <v>8.2849209417701353E-4</v>
      </c>
      <c r="FD6" s="177">
        <f t="shared" si="2"/>
        <v>-6.6726201824185427E-4</v>
      </c>
      <c r="FE6" s="177">
        <f t="shared" si="2"/>
        <v>4.0162860398917921E-4</v>
      </c>
      <c r="FF6" s="177">
        <f t="shared" si="2"/>
        <v>-1.555686032448711E-3</v>
      </c>
      <c r="FG6" s="177">
        <f t="shared" si="2"/>
        <v>4.8753763338171829E-4</v>
      </c>
      <c r="FH6" s="177">
        <f t="shared" si="2"/>
        <v>1.0499557913352664E-3</v>
      </c>
      <c r="FI6" s="177">
        <f t="shared" si="2"/>
        <v>-2.358668105286732E-4</v>
      </c>
      <c r="FJ6" s="177">
        <f t="shared" si="2"/>
        <v>-1.5058880221663351E-4</v>
      </c>
      <c r="FK6" s="177">
        <f t="shared" si="2"/>
        <v>-1.9579492740529059E-4</v>
      </c>
      <c r="FL6" s="177">
        <f t="shared" si="2"/>
        <v>3.4145288201292701E-4</v>
      </c>
      <c r="FM6" s="177">
        <f t="shared" si="2"/>
        <v>-1.3051095037064364E-4</v>
      </c>
      <c r="FN6" s="177">
        <f t="shared" si="2"/>
        <v>1.0141020427629766E-3</v>
      </c>
      <c r="FO6" s="177">
        <f t="shared" si="2"/>
        <v>-3.2598937776151526E-4</v>
      </c>
      <c r="FP6" s="177">
        <f t="shared" si="2"/>
        <v>-1.911422379194061E-3</v>
      </c>
      <c r="FQ6" s="177">
        <f t="shared" si="2"/>
        <v>1.9502681618721596E-3</v>
      </c>
      <c r="FR6" s="177">
        <f t="shared" si="2"/>
        <v>7.7256879123099864E-4</v>
      </c>
      <c r="FS6" s="177">
        <f t="shared" si="2"/>
        <v>4.2107584879369497E-4</v>
      </c>
      <c r="FT6" s="177">
        <f t="shared" si="2"/>
        <v>7.6663676950294857E-4</v>
      </c>
      <c r="FU6" s="177">
        <f t="shared" si="2"/>
        <v>-1.6622773199282959E-3</v>
      </c>
      <c r="FV6" s="177">
        <f t="shared" si="2"/>
        <v>-3.7363210527899815E-3</v>
      </c>
      <c r="FW6" s="177">
        <f t="shared" si="2"/>
        <v>1.8122416926336093E-3</v>
      </c>
      <c r="FX6" s="177">
        <f t="shared" si="2"/>
        <v>1.2110005075147701E-3</v>
      </c>
      <c r="FY6" s="177">
        <f t="shared" si="2"/>
        <v>5.4705144291089525E-4</v>
      </c>
      <c r="FZ6" s="177">
        <f t="shared" si="2"/>
        <v>3.5112535677006562E-5</v>
      </c>
      <c r="GA6" s="177">
        <f t="shared" si="2"/>
        <v>7.574009610464838E-4</v>
      </c>
      <c r="GB6" s="177">
        <f t="shared" si="2"/>
        <v>5.5133146548813627E-5</v>
      </c>
      <c r="GC6" s="177">
        <f t="shared" si="2"/>
        <v>4.9617096347387424E-4</v>
      </c>
      <c r="GD6" s="177">
        <f t="shared" si="2"/>
        <v>2.4545777875739638E-4</v>
      </c>
      <c r="GE6" s="177">
        <f t="shared" si="2"/>
        <v>-1.4373284721247437E-3</v>
      </c>
      <c r="GF6" s="177">
        <f t="shared" si="2"/>
        <v>1.5547497605183924E-3</v>
      </c>
      <c r="GG6" s="177">
        <f t="shared" si="2"/>
        <v>-8.0120581475107144E-5</v>
      </c>
      <c r="GH6" s="177">
        <f t="shared" si="2"/>
        <v>-2.8044450453967862E-4</v>
      </c>
      <c r="GI6" s="177">
        <f t="shared" si="2"/>
        <v>2.103923817919906E-4</v>
      </c>
      <c r="GJ6" s="177">
        <f t="shared" si="2"/>
        <v>-1.7529010512407073E-4</v>
      </c>
      <c r="GK6" s="177">
        <f t="shared" si="2"/>
        <v>-6.4117334722535446E-4</v>
      </c>
      <c r="GL6" s="177">
        <f t="shared" si="2"/>
        <v>4.6615139394301508E-4</v>
      </c>
      <c r="GM6" s="177">
        <f t="shared" ref="GM6:IX6" si="3">GM5/GL5-1</f>
        <v>-1.2024108337216344E-3</v>
      </c>
      <c r="GN6" s="177">
        <f t="shared" si="3"/>
        <v>4.3138258117281225E-4</v>
      </c>
      <c r="GO6" s="177">
        <f t="shared" si="3"/>
        <v>9.0250444984896205E-5</v>
      </c>
      <c r="GP6" s="177">
        <f t="shared" si="3"/>
        <v>-1.0026922286343609E-4</v>
      </c>
      <c r="GQ6" s="177">
        <f t="shared" si="3"/>
        <v>1.0529324167807275E-4</v>
      </c>
      <c r="GR6" s="177">
        <f t="shared" si="3"/>
        <v>-2.1457506116392411E-3</v>
      </c>
      <c r="GS6" s="177">
        <f t="shared" si="3"/>
        <v>1.2158604473562207E-3</v>
      </c>
      <c r="GT6" s="177">
        <f t="shared" si="3"/>
        <v>-1.2545288491450091E-4</v>
      </c>
      <c r="GU6" s="177">
        <f t="shared" si="3"/>
        <v>-6.5745559665342235E-4</v>
      </c>
      <c r="GV6" s="177">
        <f t="shared" si="3"/>
        <v>3.8167555568957567E-4</v>
      </c>
      <c r="GW6" s="177">
        <f t="shared" si="3"/>
        <v>1.4056366027759282E-4</v>
      </c>
      <c r="GX6" s="177">
        <f t="shared" si="3"/>
        <v>-2.8108780982394332E-4</v>
      </c>
      <c r="GY6" s="177">
        <f t="shared" si="3"/>
        <v>7.8325048953153953E-4</v>
      </c>
      <c r="GZ6" s="177">
        <f t="shared" si="3"/>
        <v>-9.833137673961323E-4</v>
      </c>
      <c r="HA6" s="177">
        <f t="shared" si="3"/>
        <v>4.1179129212065568E-4</v>
      </c>
      <c r="HB6" s="177">
        <f t="shared" si="3"/>
        <v>-8.4834246932907753E-4</v>
      </c>
      <c r="HC6" s="177">
        <f t="shared" si="3"/>
        <v>6.2298096391222302E-4</v>
      </c>
      <c r="HD6" s="177">
        <f t="shared" si="3"/>
        <v>2.1087830815336162E-4</v>
      </c>
      <c r="HE6" s="177">
        <f t="shared" si="3"/>
        <v>3.7648901405051838E-4</v>
      </c>
      <c r="HF6" s="177">
        <f t="shared" si="3"/>
        <v>-1.605748579915911E-4</v>
      </c>
      <c r="HG6" s="177">
        <f t="shared" si="3"/>
        <v>3.1618252263476698E-4</v>
      </c>
      <c r="HH6" s="177">
        <f t="shared" si="3"/>
        <v>-5.3182148859853839E-4</v>
      </c>
      <c r="HI6" s="177">
        <f t="shared" si="3"/>
        <v>3.5138974644732812E-4</v>
      </c>
      <c r="HJ6" s="177">
        <f t="shared" si="3"/>
        <v>2.5090451076126286E-5</v>
      </c>
      <c r="HK6" s="177">
        <f t="shared" si="3"/>
        <v>1.2544910780598606E-4</v>
      </c>
      <c r="HL6" s="177">
        <f t="shared" si="3"/>
        <v>-1.7861712215705428E-3</v>
      </c>
      <c r="HM6" s="177">
        <f t="shared" si="3"/>
        <v>1.035420425929745E-3</v>
      </c>
      <c r="HN6" s="177">
        <f t="shared" si="3"/>
        <v>5.5232251618075878E-5</v>
      </c>
      <c r="HO6" s="177">
        <f t="shared" si="3"/>
        <v>5.3220866596381811E-4</v>
      </c>
      <c r="HP6" s="177">
        <f t="shared" si="3"/>
        <v>3.5127160320369555E-4</v>
      </c>
      <c r="HQ6" s="177">
        <f t="shared" si="3"/>
        <v>-2.5583658563499423E-4</v>
      </c>
      <c r="HR6" s="177">
        <f t="shared" si="3"/>
        <v>2.3583130535143049E-4</v>
      </c>
      <c r="HS6" s="177">
        <f t="shared" si="3"/>
        <v>2.106931805638812E-4</v>
      </c>
      <c r="HT6" s="177">
        <f t="shared" si="3"/>
        <v>-1.5046342735636209E-5</v>
      </c>
      <c r="HU6" s="177">
        <f t="shared" si="3"/>
        <v>2.7585376741012801E-4</v>
      </c>
      <c r="HV6" s="177">
        <f t="shared" si="3"/>
        <v>-4.0113118995543928E-5</v>
      </c>
      <c r="HW6" s="177">
        <f t="shared" si="3"/>
        <v>2.7578875584177709E-4</v>
      </c>
      <c r="HX6" s="177">
        <f t="shared" si="3"/>
        <v>2.8072567587211772E-4</v>
      </c>
      <c r="HY6" s="177">
        <f t="shared" si="3"/>
        <v>2.3554292644534236E-4</v>
      </c>
      <c r="HZ6" s="177">
        <f t="shared" si="3"/>
        <v>4.5594380367375287E-4</v>
      </c>
      <c r="IA6" s="177">
        <f t="shared" si="3"/>
        <v>6.5105144808841331E-5</v>
      </c>
      <c r="IB6" s="177">
        <f t="shared" si="3"/>
        <v>7.010866843604191E-5</v>
      </c>
      <c r="IC6" s="177">
        <f t="shared" si="3"/>
        <v>1.6023715098345548E-4</v>
      </c>
      <c r="ID6" s="177">
        <f t="shared" si="3"/>
        <v>1.0013217447024658E-4</v>
      </c>
      <c r="IE6" s="177">
        <f t="shared" si="3"/>
        <v>-7.0085504315198222E-5</v>
      </c>
      <c r="IF6" s="177">
        <f t="shared" si="3"/>
        <v>-1.6321054159865733E-3</v>
      </c>
      <c r="IG6" s="177">
        <f t="shared" si="3"/>
        <v>9.3272355277407293E-4</v>
      </c>
      <c r="IH6" s="177">
        <f t="shared" si="3"/>
        <v>-1.2775423091953009E-3</v>
      </c>
      <c r="II6" s="177">
        <f t="shared" si="3"/>
        <v>9.1799726105734614E-4</v>
      </c>
      <c r="IJ6" s="177">
        <f t="shared" si="3"/>
        <v>5.3626021149688619E-4</v>
      </c>
      <c r="IK6" s="177">
        <f t="shared" si="3"/>
        <v>-1.7030911103643742E-4</v>
      </c>
      <c r="IL6" s="177">
        <f t="shared" si="3"/>
        <v>1.1021878428674192E-4</v>
      </c>
      <c r="IM6" s="177">
        <f t="shared" si="3"/>
        <v>1.0018785222332127E-5</v>
      </c>
      <c r="IN6" s="177">
        <f t="shared" si="3"/>
        <v>2.5046712118115266E-5</v>
      </c>
      <c r="IO6" s="177">
        <f t="shared" si="3"/>
        <v>9.0165905265671142E-5</v>
      </c>
      <c r="IP6" s="177">
        <f t="shared" si="3"/>
        <v>-1.8983220636112907E-3</v>
      </c>
      <c r="IQ6" s="177">
        <f t="shared" si="3"/>
        <v>3.0611579206207828E-4</v>
      </c>
      <c r="IR6" s="177">
        <f t="shared" si="3"/>
        <v>1.3344570866695715E-3</v>
      </c>
      <c r="IS6" s="177">
        <f t="shared" si="3"/>
        <v>-2.3547330133566469E-4</v>
      </c>
      <c r="IT6" s="177">
        <f t="shared" si="3"/>
        <v>5.7629377953505312E-4</v>
      </c>
      <c r="IU6" s="177">
        <f t="shared" si="3"/>
        <v>4.8581130487912461E-4</v>
      </c>
      <c r="IV6" s="177">
        <f t="shared" si="3"/>
        <v>2.5530253350214416E-4</v>
      </c>
      <c r="IW6" s="177">
        <f t="shared" si="3"/>
        <v>2.3521875344068022E-4</v>
      </c>
      <c r="IX6" s="177">
        <f t="shared" si="3"/>
        <v>-1.4510084508734256E-4</v>
      </c>
      <c r="IY6" s="177">
        <f t="shared" ref="IY6:LJ6" si="4">IY5/IX5-1</f>
        <v>-4.5037831778671489E-5</v>
      </c>
      <c r="IZ6" s="177">
        <f t="shared" si="4"/>
        <v>3.2528787977370577E-4</v>
      </c>
      <c r="JA6" s="177">
        <f t="shared" si="4"/>
        <v>2.4513727687502929E-4</v>
      </c>
      <c r="JB6" s="177">
        <f t="shared" si="4"/>
        <v>2.800882277917971E-4</v>
      </c>
      <c r="JC6" s="177">
        <f t="shared" si="4"/>
        <v>1.7750621271743761E-3</v>
      </c>
      <c r="JD6" s="177">
        <f t="shared" si="4"/>
        <v>6.9878411563872866E-4</v>
      </c>
      <c r="JE6" s="177">
        <f t="shared" si="4"/>
        <v>9.5267547184851864E-4</v>
      </c>
      <c r="JF6" s="177">
        <f t="shared" si="4"/>
        <v>2.5912028662689046E-4</v>
      </c>
      <c r="JG6" s="177">
        <f t="shared" si="4"/>
        <v>-1.0461762258950902E-4</v>
      </c>
      <c r="JH6" s="177">
        <f t="shared" si="4"/>
        <v>-4.9823127895587405E-6</v>
      </c>
      <c r="JI6" s="177">
        <f t="shared" si="4"/>
        <v>-3.2385194485540225E-4</v>
      </c>
      <c r="JJ6" s="177">
        <f t="shared" si="4"/>
        <v>6.1801000777506054E-4</v>
      </c>
      <c r="JK6" s="177">
        <f t="shared" si="4"/>
        <v>6.4751354797554228E-5</v>
      </c>
      <c r="JL6" s="177">
        <f t="shared" si="4"/>
        <v>3.8848297398663689E-4</v>
      </c>
      <c r="JM6" s="177">
        <f t="shared" si="4"/>
        <v>1.3890340985467375E-3</v>
      </c>
      <c r="JN6" s="177">
        <f t="shared" si="4"/>
        <v>-3.2316121269981846E-4</v>
      </c>
      <c r="JO6" s="177">
        <f t="shared" si="4"/>
        <v>1.3179293092557831E-3</v>
      </c>
      <c r="JP6" s="177">
        <f t="shared" si="4"/>
        <v>5.2151109080256219E-4</v>
      </c>
      <c r="JQ6" s="177">
        <f t="shared" si="4"/>
        <v>1.4842908415779732E-3</v>
      </c>
      <c r="JR6" s="177">
        <f t="shared" si="4"/>
        <v>5.5020769101132849E-4</v>
      </c>
      <c r="JS6" s="177">
        <f t="shared" si="4"/>
        <v>1.436689075713371E-4</v>
      </c>
      <c r="JT6" s="177">
        <f t="shared" si="4"/>
        <v>2.9720331678917411E-4</v>
      </c>
      <c r="JU6" s="177">
        <f t="shared" si="4"/>
        <v>5.1004743936378105E-4</v>
      </c>
      <c r="JV6" s="177">
        <f t="shared" si="4"/>
        <v>6.2857284268358349E-4</v>
      </c>
      <c r="JW6" s="177">
        <f t="shared" si="4"/>
        <v>1.9290505114444301E-4</v>
      </c>
      <c r="JX6" s="177">
        <f t="shared" si="4"/>
        <v>2.2946328340198718E-3</v>
      </c>
      <c r="JY6" s="177">
        <f t="shared" si="4"/>
        <v>1.2581719501665312E-3</v>
      </c>
      <c r="JZ6" s="177">
        <f t="shared" si="4"/>
        <v>-6.4061499039036462E-5</v>
      </c>
      <c r="KA6" s="177">
        <f t="shared" si="4"/>
        <v>2.1092367815411794E-3</v>
      </c>
      <c r="KB6" s="177">
        <f t="shared" si="4"/>
        <v>4.2784430401532347E-4</v>
      </c>
      <c r="KC6" s="177">
        <f t="shared" si="4"/>
        <v>1.3862125919226198E-3</v>
      </c>
      <c r="KD6" s="177">
        <f t="shared" si="4"/>
        <v>-1.2762991252446287E-4</v>
      </c>
      <c r="KE6" s="177">
        <f t="shared" si="4"/>
        <v>-2.1650759985860635E-3</v>
      </c>
      <c r="KF6" s="177">
        <f t="shared" si="4"/>
        <v>1.0676664354209997E-3</v>
      </c>
      <c r="KG6" s="177">
        <f t="shared" si="4"/>
        <v>1.4498879408642029E-3</v>
      </c>
      <c r="KH6" s="177">
        <f t="shared" si="4"/>
        <v>1.6588224323834666E-3</v>
      </c>
      <c r="KI6" s="177">
        <f t="shared" si="4"/>
        <v>1.2445062886763392E-3</v>
      </c>
      <c r="KJ6" s="177">
        <f t="shared" si="4"/>
        <v>1.1597692206057886E-3</v>
      </c>
      <c r="KK6" s="177">
        <f t="shared" si="4"/>
        <v>5.474416876845023E-4</v>
      </c>
      <c r="KL6" s="177">
        <f t="shared" si="4"/>
        <v>5.7645334636036161E-4</v>
      </c>
      <c r="KM6" s="177">
        <f t="shared" si="4"/>
        <v>-1.2694196799101221E-4</v>
      </c>
      <c r="KN6" s="177">
        <f t="shared" si="4"/>
        <v>-6.8362045392400539E-4</v>
      </c>
      <c r="KO6" s="177">
        <f t="shared" si="4"/>
        <v>-8.3067841995199121E-4</v>
      </c>
      <c r="KP6" s="177">
        <f t="shared" si="4"/>
        <v>-1.5649299204820721E-3</v>
      </c>
      <c r="KQ6" s="177">
        <f t="shared" si="4"/>
        <v>2.2482146530697911E-3</v>
      </c>
      <c r="KR6" s="177">
        <f t="shared" si="4"/>
        <v>7.0862716925446101E-4</v>
      </c>
      <c r="KS6" s="177">
        <f t="shared" si="4"/>
        <v>2.6859927917710635E-4</v>
      </c>
      <c r="KT6" s="177">
        <f t="shared" si="4"/>
        <v>2.0017478676503941E-4</v>
      </c>
      <c r="KU6" s="177">
        <f t="shared" si="4"/>
        <v>3.6121877166106486E-4</v>
      </c>
      <c r="KV6" s="177">
        <f t="shared" si="4"/>
        <v>3.8548620056988447E-4</v>
      </c>
      <c r="KW6" s="177">
        <f t="shared" si="4"/>
        <v>2.6339536131492203E-4</v>
      </c>
      <c r="KX6" s="177">
        <f t="shared" si="4"/>
        <v>7.8022519249598687E-5</v>
      </c>
      <c r="KY6" s="177">
        <f t="shared" si="4"/>
        <v>-3.9008216105473892E-5</v>
      </c>
      <c r="KZ6" s="177">
        <f t="shared" si="4"/>
        <v>-1.9504868902897599E-5</v>
      </c>
      <c r="LA6" s="177">
        <f t="shared" si="4"/>
        <v>-8.9236515777302294E-4</v>
      </c>
      <c r="LB6" s="177">
        <f t="shared" si="4"/>
        <v>-5.3687344428787753E-5</v>
      </c>
      <c r="LC6" s="177">
        <f t="shared" si="4"/>
        <v>-7.9071061455782132E-4</v>
      </c>
      <c r="LD6" s="177">
        <f t="shared" si="4"/>
        <v>-2.2860827386098626E-3</v>
      </c>
      <c r="LE6" s="177">
        <f t="shared" si="4"/>
        <v>1.2729560487434455E-4</v>
      </c>
      <c r="LF6" s="177">
        <f t="shared" si="4"/>
        <v>-4.8268265818136591E-3</v>
      </c>
      <c r="LG6" s="177">
        <f t="shared" si="4"/>
        <v>-2.9317867666228681E-3</v>
      </c>
      <c r="LH6" s="177">
        <f t="shared" si="4"/>
        <v>-1.4899379850314975E-3</v>
      </c>
      <c r="LI6" s="177">
        <f t="shared" si="4"/>
        <v>-1.9121403619726252E-3</v>
      </c>
      <c r="LJ6" s="177">
        <f t="shared" si="4"/>
        <v>-3.4108235480484472E-3</v>
      </c>
      <c r="LK6" s="177">
        <f t="shared" ref="LK6:NV6" si="5">LK5/LJ5-1</f>
        <v>-2.3296823386236287E-3</v>
      </c>
      <c r="LL6" s="177">
        <f t="shared" si="5"/>
        <v>-1.6828814116288671E-3</v>
      </c>
      <c r="LM6" s="177">
        <f t="shared" si="5"/>
        <v>-6.3289245316894283E-3</v>
      </c>
      <c r="LN6" s="177">
        <f t="shared" si="5"/>
        <v>-3.0867450649723072E-3</v>
      </c>
      <c r="LO6" s="177">
        <f t="shared" si="5"/>
        <v>-3.9521910745931033E-3</v>
      </c>
      <c r="LP6" s="177">
        <f t="shared" si="5"/>
        <v>2.1633752697900466E-3</v>
      </c>
      <c r="LQ6" s="177">
        <f t="shared" si="5"/>
        <v>-1.1550081455814487E-3</v>
      </c>
      <c r="LR6" s="177">
        <f t="shared" si="5"/>
        <v>8.0237126208100307E-3</v>
      </c>
      <c r="LS6" s="177">
        <f t="shared" si="5"/>
        <v>2.6048580602822113E-4</v>
      </c>
      <c r="LT6" s="177">
        <f t="shared" si="5"/>
        <v>4.4671698075411381E-3</v>
      </c>
      <c r="LU6" s="177">
        <f t="shared" si="5"/>
        <v>1.8447332864670596E-3</v>
      </c>
      <c r="LV6" s="177">
        <f t="shared" si="5"/>
        <v>1.2093101955299446E-3</v>
      </c>
      <c r="LW6" s="177">
        <f t="shared" si="5"/>
        <v>1.7744949896612017E-3</v>
      </c>
      <c r="LX6" s="177">
        <f t="shared" si="5"/>
        <v>9.1792736961715526E-4</v>
      </c>
      <c r="LY6" s="177">
        <f t="shared" si="5"/>
        <v>1.3037486491578321E-3</v>
      </c>
      <c r="LZ6" s="177">
        <f t="shared" si="5"/>
        <v>4.4556881810398075E-4</v>
      </c>
      <c r="MA6" s="177">
        <f t="shared" si="5"/>
        <v>1.1876543332056677E-4</v>
      </c>
      <c r="MB6" s="177">
        <f t="shared" si="5"/>
        <v>1.8307496672487211E-4</v>
      </c>
      <c r="MC6" s="177">
        <f t="shared" si="5"/>
        <v>-6.6290689621062437E-4</v>
      </c>
      <c r="MD6" s="177">
        <f t="shared" si="5"/>
        <v>-1.0544241260159737E-3</v>
      </c>
      <c r="ME6" s="177">
        <f t="shared" si="5"/>
        <v>-2.8593657857308719E-3</v>
      </c>
      <c r="MF6" s="177">
        <f t="shared" si="5"/>
        <v>-4.5473520992367344E-3</v>
      </c>
      <c r="MG6" s="177">
        <f t="shared" si="5"/>
        <v>-2.1517615987938221E-3</v>
      </c>
      <c r="MH6" s="177">
        <f t="shared" si="5"/>
        <v>-3.5823285135337946E-3</v>
      </c>
      <c r="MI6" s="177">
        <f t="shared" si="5"/>
        <v>5.1819195195677015E-3</v>
      </c>
      <c r="MJ6" s="177">
        <f t="shared" si="5"/>
        <v>-3.8464228267709455E-4</v>
      </c>
      <c r="MK6" s="177">
        <f t="shared" si="5"/>
        <v>-1.3792483096711772E-3</v>
      </c>
      <c r="ML6" s="177">
        <f t="shared" si="5"/>
        <v>9.3578137745020662E-4</v>
      </c>
      <c r="MM6" s="177">
        <f t="shared" si="5"/>
        <v>-9.4990500949965195E-5</v>
      </c>
      <c r="MN6" s="177">
        <f t="shared" si="5"/>
        <v>-1.089994550027229E-3</v>
      </c>
      <c r="MO6" s="177">
        <f t="shared" si="5"/>
        <v>3.8541817872395079E-4</v>
      </c>
      <c r="MP6" s="177">
        <f t="shared" si="5"/>
        <v>-1.8212748924246736E-3</v>
      </c>
      <c r="MQ6" s="177">
        <f t="shared" si="5"/>
        <v>-2.2205959016722288E-3</v>
      </c>
      <c r="MR6" s="177">
        <f t="shared" si="5"/>
        <v>-1.0047575268897768E-3</v>
      </c>
      <c r="MS6" s="177">
        <f t="shared" si="5"/>
        <v>2.1121129678713935E-4</v>
      </c>
      <c r="MT6" s="177">
        <f t="shared" si="5"/>
        <v>-2.2675280927122454E-3</v>
      </c>
      <c r="MU6" s="177">
        <f t="shared" si="5"/>
        <v>1.0582330531527795E-4</v>
      </c>
      <c r="MV6" s="177">
        <f t="shared" si="5"/>
        <v>3.8293905726449751E-4</v>
      </c>
      <c r="MW6" s="177">
        <f t="shared" si="5"/>
        <v>-2.4831143189568694E-3</v>
      </c>
      <c r="MX6" s="177">
        <f t="shared" si="5"/>
        <v>-1.8682339634845668E-4</v>
      </c>
      <c r="MY6" s="177">
        <f t="shared" si="5"/>
        <v>-2.9745822201796557E-3</v>
      </c>
      <c r="MZ6" s="177">
        <f t="shared" si="5"/>
        <v>-2.0463778099705232E-3</v>
      </c>
      <c r="NA6" s="177">
        <f t="shared" si="5"/>
        <v>1.3704331583919149E-4</v>
      </c>
      <c r="NB6" s="177">
        <f t="shared" si="5"/>
        <v>-4.7298840366413186E-3</v>
      </c>
      <c r="NC6" s="177">
        <f t="shared" si="5"/>
        <v>-2.2283071494496598E-3</v>
      </c>
      <c r="ND6" s="177">
        <f t="shared" si="5"/>
        <v>-2.0646374619268659E-3</v>
      </c>
      <c r="NE6" s="177">
        <f t="shared" si="5"/>
        <v>-1.2188127330083898E-3</v>
      </c>
      <c r="NF6" s="177">
        <f t="shared" si="5"/>
        <v>-1.6509941856291954E-3</v>
      </c>
      <c r="NG6" s="177">
        <f t="shared" si="5"/>
        <v>-2.6808825342042875E-3</v>
      </c>
      <c r="NH6" s="177">
        <f t="shared" si="5"/>
        <v>-9.2692723621223827E-5</v>
      </c>
      <c r="NI6" s="177">
        <f t="shared" si="5"/>
        <v>-1.524421646787455E-3</v>
      </c>
      <c r="NJ6" s="177">
        <f t="shared" si="5"/>
        <v>2.9400235201881841E-3</v>
      </c>
      <c r="NK6" s="177">
        <f t="shared" si="5"/>
        <v>9.2930685125947043E-3</v>
      </c>
      <c r="NL6" s="177">
        <f t="shared" si="5"/>
        <v>1.0048254039428661E-2</v>
      </c>
      <c r="NM6" s="177">
        <f t="shared" si="5"/>
        <v>5.302055744734524E-3</v>
      </c>
      <c r="NN6" s="177">
        <f t="shared" si="5"/>
        <v>1.4351954073745787E-3</v>
      </c>
      <c r="NO6" s="177">
        <f t="shared" si="5"/>
        <v>-8.7692045579823574E-4</v>
      </c>
      <c r="NP6" s="177">
        <f t="shared" si="5"/>
        <v>6.8058599607798698E-3</v>
      </c>
      <c r="NQ6" s="177">
        <f t="shared" si="5"/>
        <v>2.3911050890685903E-3</v>
      </c>
      <c r="NR6" s="177">
        <f t="shared" si="5"/>
        <v>2.6487894088180752E-3</v>
      </c>
      <c r="NS6" s="177">
        <f t="shared" si="5"/>
        <v>2.7904855841434095E-3</v>
      </c>
      <c r="NT6" s="177">
        <f t="shared" si="5"/>
        <v>4.6164491894029602E-3</v>
      </c>
      <c r="NU6" s="177">
        <f t="shared" si="5"/>
        <v>2.4452163303059216E-3</v>
      </c>
      <c r="NV6" s="177">
        <f t="shared" si="5"/>
        <v>2.8907833581184317E-3</v>
      </c>
      <c r="NW6" s="177">
        <f t="shared" ref="NW6:QH6" si="6">NW5/NV5-1</f>
        <v>2.6132915728684925E-3</v>
      </c>
      <c r="NX6" s="177">
        <f t="shared" si="6"/>
        <v>2.7333873502755068E-4</v>
      </c>
      <c r="NY6" s="177">
        <f t="shared" si="6"/>
        <v>1.8298931342408675E-3</v>
      </c>
      <c r="NZ6" s="177">
        <f t="shared" si="6"/>
        <v>4.2132437105768528E-3</v>
      </c>
      <c r="OA6" s="177">
        <f t="shared" si="6"/>
        <v>3.2642964543823094E-3</v>
      </c>
      <c r="OB6" s="177">
        <f t="shared" si="6"/>
        <v>2.2529164632114629E-3</v>
      </c>
      <c r="OC6" s="177">
        <f t="shared" si="6"/>
        <v>7.4767617421334087E-4</v>
      </c>
      <c r="OD6" s="177">
        <f t="shared" si="6"/>
        <v>6.2516870396793767E-3</v>
      </c>
      <c r="OE6" s="177">
        <f t="shared" si="6"/>
        <v>1.5472238588625231E-3</v>
      </c>
      <c r="OF6" s="177">
        <f t="shared" si="6"/>
        <v>3.5679439842359884E-3</v>
      </c>
      <c r="OG6" s="177">
        <f t="shared" si="6"/>
        <v>6.181194300147741E-3</v>
      </c>
      <c r="OH6" s="177">
        <f t="shared" si="6"/>
        <v>5.39012063828892E-3</v>
      </c>
      <c r="OI6" s="177">
        <f t="shared" si="6"/>
        <v>4.3153605163357422E-3</v>
      </c>
      <c r="OJ6" s="177">
        <f t="shared" si="6"/>
        <v>4.5876508694491225E-3</v>
      </c>
      <c r="OK6" s="177">
        <f t="shared" si="6"/>
        <v>4.8935603920452486E-3</v>
      </c>
      <c r="OL6" s="177">
        <f t="shared" si="6"/>
        <v>8.0712987960427363E-3</v>
      </c>
      <c r="OM6" s="177">
        <f t="shared" si="6"/>
        <v>8.2694151486097933E-3</v>
      </c>
      <c r="ON6" s="177">
        <f t="shared" si="6"/>
        <v>2.2830966727317659E-2</v>
      </c>
      <c r="OO6" s="177">
        <f t="shared" si="6"/>
        <v>6.5569520676522774E-3</v>
      </c>
      <c r="OP6" s="177">
        <f t="shared" si="6"/>
        <v>5.9014471645080224E-3</v>
      </c>
      <c r="OQ6" s="177">
        <f t="shared" si="6"/>
        <v>-6.9748552055393098E-4</v>
      </c>
      <c r="OR6" s="177">
        <f t="shared" si="6"/>
        <v>-1.612404470556883E-3</v>
      </c>
      <c r="OS6" s="177">
        <f t="shared" si="6"/>
        <v>-9.6458042963665225E-4</v>
      </c>
      <c r="OT6" s="177">
        <f t="shared" si="6"/>
        <v>-1.2843963558575311E-3</v>
      </c>
      <c r="OU6" s="177">
        <f t="shared" si="6"/>
        <v>-1.7827288167913125E-3</v>
      </c>
      <c r="OV6" s="177">
        <f t="shared" si="6"/>
        <v>1.0173482307469506E-3</v>
      </c>
      <c r="OW6" s="177">
        <f t="shared" si="6"/>
        <v>-8.7340895776747418E-3</v>
      </c>
      <c r="OX6" s="177">
        <f t="shared" si="6"/>
        <v>-7.2977667938178836E-4</v>
      </c>
      <c r="OY6" s="177">
        <f t="shared" si="6"/>
        <v>-5.501964667350534E-3</v>
      </c>
      <c r="OZ6" s="177">
        <f t="shared" si="6"/>
        <v>-5.3837316694074211E-3</v>
      </c>
      <c r="PA6" s="177">
        <f t="shared" si="6"/>
        <v>1.7574851655570711E-3</v>
      </c>
      <c r="PB6" s="177">
        <f t="shared" si="6"/>
        <v>7.2346467231576561E-4</v>
      </c>
      <c r="PC6" s="177">
        <f t="shared" si="6"/>
        <v>-2.5754796265997637E-4</v>
      </c>
      <c r="PD6" s="177">
        <f t="shared" si="6"/>
        <v>3.4393770253229317E-3</v>
      </c>
      <c r="PE6" s="177">
        <f t="shared" si="6"/>
        <v>1.531379773175745E-3</v>
      </c>
      <c r="PF6" s="177">
        <f t="shared" si="6"/>
        <v>4.1553862620413717E-3</v>
      </c>
      <c r="PG6" s="177">
        <f t="shared" si="6"/>
        <v>-9.404978368554584E-5</v>
      </c>
      <c r="PH6" s="177">
        <f t="shared" si="6"/>
        <v>2.6291626542449542E-3</v>
      </c>
      <c r="PI6" s="177">
        <f t="shared" si="6"/>
        <v>9.9172667655400559E-4</v>
      </c>
      <c r="PJ6" s="177">
        <f t="shared" si="6"/>
        <v>1.8877692190972795E-3</v>
      </c>
      <c r="PK6" s="177">
        <f t="shared" si="6"/>
        <v>6.5034276627295995E-4</v>
      </c>
      <c r="PL6" s="177">
        <f t="shared" si="6"/>
        <v>6.3656557293145788E-4</v>
      </c>
      <c r="PM6" s="177">
        <f t="shared" si="6"/>
        <v>-1.5125497139512056E-4</v>
      </c>
      <c r="PN6" s="177">
        <f t="shared" si="6"/>
        <v>8.4537623691893771E-4</v>
      </c>
      <c r="PO6" s="177">
        <f t="shared" si="6"/>
        <v>1.8627023855037894E-3</v>
      </c>
      <c r="PP6" s="177">
        <f t="shared" si="6"/>
        <v>1.8991751012817915E-3</v>
      </c>
      <c r="PQ6" s="177">
        <f t="shared" si="6"/>
        <v>2.6794928008009311E-3</v>
      </c>
      <c r="PR6" s="177">
        <f t="shared" si="6"/>
        <v>3.9223654337130487E-3</v>
      </c>
      <c r="PS6" s="177">
        <f t="shared" si="6"/>
        <v>2.111913833915402E-3</v>
      </c>
      <c r="PT6" s="177">
        <f t="shared" si="6"/>
        <v>2.9724010150946611E-3</v>
      </c>
      <c r="PU6" s="177">
        <f t="shared" si="6"/>
        <v>1.2738630444015797E-3</v>
      </c>
      <c r="PV6" s="177">
        <f t="shared" si="6"/>
        <v>1.193546976784754E-3</v>
      </c>
      <c r="PW6" s="177">
        <f t="shared" si="6"/>
        <v>-1.5720318074441408E-4</v>
      </c>
      <c r="PX6" s="177">
        <f t="shared" si="6"/>
        <v>-3.44591141954953E-3</v>
      </c>
      <c r="PY6" s="177">
        <f t="shared" si="6"/>
        <v>-2.6251435282982349E-3</v>
      </c>
      <c r="PZ6" s="177">
        <f t="shared" si="6"/>
        <v>-9.6669727874709732E-4</v>
      </c>
      <c r="QA6" s="177">
        <f t="shared" si="6"/>
        <v>-1.5921956025494177E-3</v>
      </c>
      <c r="QB6" s="177">
        <f t="shared" si="6"/>
        <v>8.8547425736917873E-4</v>
      </c>
      <c r="QC6" s="177">
        <f t="shared" si="6"/>
        <v>3.3891143407949187E-4</v>
      </c>
      <c r="QD6" s="177">
        <f t="shared" si="6"/>
        <v>5.9531404685952971E-3</v>
      </c>
      <c r="QE6" s="177">
        <f t="shared" si="6"/>
        <v>2.0294976993193714E-3</v>
      </c>
      <c r="QF6" s="177">
        <f t="shared" si="6"/>
        <v>6.8400467934279785E-3</v>
      </c>
      <c r="QG6" s="177">
        <f t="shared" si="6"/>
        <v>5.5059633484926263E-3</v>
      </c>
      <c r="QH6" s="177">
        <f t="shared" si="6"/>
        <v>3.1432033079088484E-3</v>
      </c>
      <c r="QI6" s="177">
        <f t="shared" ref="QI6:ST6" si="7">QI5/QH5-1</f>
        <v>1.8396100714355157E-3</v>
      </c>
      <c r="QJ6" s="177">
        <f t="shared" si="7"/>
        <v>2.1537115056244893E-3</v>
      </c>
      <c r="QK6" s="177">
        <f t="shared" si="7"/>
        <v>1.8108806959262758E-3</v>
      </c>
      <c r="QL6" s="177">
        <f t="shared" si="7"/>
        <v>3.7391404677558082E-3</v>
      </c>
      <c r="QM6" s="177">
        <f t="shared" si="7"/>
        <v>6.0625154330185005E-3</v>
      </c>
      <c r="QN6" s="177">
        <f t="shared" si="7"/>
        <v>4.7014514832213194E-3</v>
      </c>
      <c r="QO6" s="177">
        <f t="shared" si="7"/>
        <v>3.1336739378573508E-3</v>
      </c>
      <c r="QP6" s="177">
        <f t="shared" si="7"/>
        <v>2.8551634371127843E-3</v>
      </c>
      <c r="QQ6" s="177">
        <f t="shared" si="7"/>
        <v>3.2154744708912109E-3</v>
      </c>
      <c r="QR6" s="177">
        <f t="shared" si="7"/>
        <v>4.2902513636571271E-3</v>
      </c>
      <c r="QS6" s="177">
        <f t="shared" si="7"/>
        <v>2.7717637476574186E-3</v>
      </c>
      <c r="QT6" s="177">
        <f t="shared" si="7"/>
        <v>3.2613920798314489E-3</v>
      </c>
      <c r="QU6" s="177">
        <f t="shared" si="7"/>
        <v>2.9451248476837222E-3</v>
      </c>
      <c r="QV6" s="177">
        <f t="shared" si="7"/>
        <v>1.0423874007446265E-2</v>
      </c>
      <c r="QW6" s="177">
        <f t="shared" si="7"/>
        <v>-1.6711570520788754E-4</v>
      </c>
      <c r="QX6" s="177">
        <f t="shared" si="7"/>
        <v>2.6783748746423974E-3</v>
      </c>
      <c r="QY6" s="177">
        <f t="shared" si="7"/>
        <v>-5.2814539244985248E-3</v>
      </c>
      <c r="QZ6" s="177">
        <f t="shared" si="7"/>
        <v>-9.0412661042442721E-3</v>
      </c>
      <c r="RA6" s="177">
        <f t="shared" si="7"/>
        <v>1.7323588127566847E-3</v>
      </c>
      <c r="RB6" s="177">
        <f t="shared" si="7"/>
        <v>2.2975821859148038E-3</v>
      </c>
      <c r="RC6" s="177">
        <f t="shared" si="7"/>
        <v>1.8486414539364837E-4</v>
      </c>
      <c r="RD6" s="177">
        <f t="shared" si="7"/>
        <v>4.3619874562055294E-3</v>
      </c>
      <c r="RE6" s="177">
        <f t="shared" si="7"/>
        <v>2.6295449619471167E-3</v>
      </c>
      <c r="RF6" s="177">
        <f t="shared" si="7"/>
        <v>3.238542737343586E-3</v>
      </c>
      <c r="RG6" s="177">
        <f t="shared" si="7"/>
        <v>1.1952871535090281E-3</v>
      </c>
      <c r="RH6" s="177">
        <f t="shared" si="7"/>
        <v>1.2060423942175102E-3</v>
      </c>
      <c r="RI6" s="177">
        <f t="shared" si="7"/>
        <v>4.3397672749079241E-4</v>
      </c>
      <c r="RJ6" s="177">
        <f t="shared" si="7"/>
        <v>5.7973599714600255E-4</v>
      </c>
      <c r="RK6" s="177">
        <f t="shared" si="7"/>
        <v>2.4715668518293654E-4</v>
      </c>
      <c r="RL6" s="177">
        <f t="shared" si="7"/>
        <v>5.468509486852291E-4</v>
      </c>
      <c r="RM6" s="177">
        <f t="shared" si="7"/>
        <v>1.0526187941037879E-3</v>
      </c>
      <c r="RN6" s="177">
        <f t="shared" si="7"/>
        <v>9.0187371341454714E-4</v>
      </c>
      <c r="RO6" s="177">
        <f t="shared" si="7"/>
        <v>3.1920997551382335E-4</v>
      </c>
      <c r="RP6" s="177">
        <f t="shared" si="7"/>
        <v>1.2077636176357487E-3</v>
      </c>
      <c r="RQ6" s="177">
        <f t="shared" si="7"/>
        <v>8.1092857373410432E-4</v>
      </c>
      <c r="RR6" s="177">
        <f t="shared" si="7"/>
        <v>9.4733235240762603E-4</v>
      </c>
      <c r="RS6" s="177">
        <f t="shared" si="7"/>
        <v>1.8445428916633588E-3</v>
      </c>
      <c r="RT6" s="177">
        <f t="shared" si="7"/>
        <v>2.3717830180336463E-4</v>
      </c>
      <c r="RU6" s="177">
        <f t="shared" si="7"/>
        <v>4.5414903322527067E-4</v>
      </c>
      <c r="RV6" s="177">
        <f t="shared" si="7"/>
        <v>-3.2539268067344196E-4</v>
      </c>
      <c r="RW6" s="177">
        <f t="shared" si="7"/>
        <v>1.3261053892144048E-4</v>
      </c>
      <c r="RX6" s="177">
        <f t="shared" si="7"/>
        <v>3.4554527848529304E-4</v>
      </c>
      <c r="RY6" s="177">
        <f t="shared" si="7"/>
        <v>2.6509430930898858E-4</v>
      </c>
      <c r="RZ6" s="177">
        <f t="shared" si="7"/>
        <v>-4.0155159536592322E-5</v>
      </c>
      <c r="SA6" s="177">
        <f t="shared" si="7"/>
        <v>-5.2203803649342184E-5</v>
      </c>
      <c r="SB6" s="177">
        <f t="shared" si="7"/>
        <v>-1.2569725835405166E-3</v>
      </c>
      <c r="SC6" s="177">
        <f t="shared" si="7"/>
        <v>1.0253399705668631E-3</v>
      </c>
      <c r="SD6" s="177">
        <f t="shared" si="7"/>
        <v>-4.0168224524461671E-5</v>
      </c>
      <c r="SE6" s="177">
        <f t="shared" si="7"/>
        <v>8.2348168054546811E-4</v>
      </c>
      <c r="SF6" s="177">
        <f t="shared" si="7"/>
        <v>6.1007914974231525E-4</v>
      </c>
      <c r="SG6" s="177">
        <f t="shared" si="7"/>
        <v>1.6534767654585725E-3</v>
      </c>
      <c r="SH6" s="177">
        <f t="shared" si="7"/>
        <v>3.835945454848666E-4</v>
      </c>
      <c r="SI6" s="177">
        <f t="shared" si="7"/>
        <v>2.5219368474993509E-4</v>
      </c>
      <c r="SJ6" s="177">
        <f t="shared" si="7"/>
        <v>-3.6018585590213981E-5</v>
      </c>
      <c r="SK6" s="177">
        <f t="shared" si="7"/>
        <v>5.2028719853325356E-5</v>
      </c>
      <c r="SL6" s="177">
        <f t="shared" si="7"/>
        <v>-4.3621810905458691E-4</v>
      </c>
      <c r="SM6" s="177">
        <f t="shared" si="7"/>
        <v>-2.4823234547532991E-4</v>
      </c>
      <c r="SN6" s="177">
        <f t="shared" si="7"/>
        <v>-7.0483452407643643E-4</v>
      </c>
      <c r="SO6" s="177">
        <f t="shared" si="7"/>
        <v>4.0075662850469485E-6</v>
      </c>
      <c r="SP6" s="177">
        <f t="shared" si="7"/>
        <v>-1.7873674001819273E-3</v>
      </c>
      <c r="SQ6" s="177">
        <f t="shared" si="7"/>
        <v>1.7664794466101252E-3</v>
      </c>
      <c r="SR6" s="177">
        <f t="shared" si="7"/>
        <v>-1.3625998404956929E-3</v>
      </c>
      <c r="SS6" s="177">
        <f t="shared" si="7"/>
        <v>-9.5913445138706699E-4</v>
      </c>
      <c r="ST6" s="177">
        <f t="shared" si="7"/>
        <v>-6.2262998907391953E-4</v>
      </c>
      <c r="SU6" s="177">
        <f t="shared" ref="SU6:VF6" si="8">SU5/ST5-1</f>
        <v>-1.455048253741098E-3</v>
      </c>
      <c r="SV6" s="177">
        <f t="shared" si="8"/>
        <v>-1.7550427288499648E-3</v>
      </c>
      <c r="SW6" s="177">
        <f t="shared" si="8"/>
        <v>-2.1855631857607971E-3</v>
      </c>
      <c r="SX6" s="177">
        <f t="shared" si="8"/>
        <v>-3.5805357871722121E-3</v>
      </c>
      <c r="SY6" s="177">
        <f t="shared" si="8"/>
        <v>-9.733820565129836E-4</v>
      </c>
      <c r="SZ6" s="177">
        <f t="shared" si="8"/>
        <v>-1.5386301725782703E-3</v>
      </c>
      <c r="TA6" s="177">
        <f t="shared" si="8"/>
        <v>1.5003415411638521E-3</v>
      </c>
      <c r="TB6" s="177">
        <f t="shared" si="8"/>
        <v>3.195121654155475E-3</v>
      </c>
      <c r="TC6" s="177">
        <f t="shared" si="8"/>
        <v>1.2950222581948889E-3</v>
      </c>
      <c r="TD6" s="177">
        <f t="shared" si="8"/>
        <v>7.8005011720971851E-4</v>
      </c>
      <c r="TE6" s="177">
        <f t="shared" si="8"/>
        <v>6.9867090984732094E-4</v>
      </c>
      <c r="TF6" s="177">
        <f t="shared" si="8"/>
        <v>6.2553978029411539E-4</v>
      </c>
      <c r="TG6" s="177">
        <f t="shared" si="8"/>
        <v>9.115071730776414E-4</v>
      </c>
      <c r="TH6" s="177">
        <f t="shared" si="8"/>
        <v>7.7367256726312839E-4</v>
      </c>
      <c r="TI6" s="177">
        <f t="shared" si="8"/>
        <v>6.3214942885081449E-4</v>
      </c>
      <c r="TJ6" s="177">
        <f t="shared" si="8"/>
        <v>8.8525487292656635E-5</v>
      </c>
      <c r="TK6" s="177">
        <f t="shared" si="8"/>
        <v>-1.1265882883101375E-3</v>
      </c>
      <c r="TL6" s="177">
        <f t="shared" si="8"/>
        <v>3.2627347356384284E-4</v>
      </c>
      <c r="TM6" s="177">
        <f t="shared" si="8"/>
        <v>-1.1274910505387759E-4</v>
      </c>
      <c r="TN6" s="177">
        <f t="shared" si="8"/>
        <v>-3.3023104091245425E-4</v>
      </c>
      <c r="TO6" s="177">
        <f t="shared" si="8"/>
        <v>-9.8699185026718261E-4</v>
      </c>
      <c r="TP6" s="177">
        <f t="shared" si="8"/>
        <v>-1.5404219627073168E-3</v>
      </c>
      <c r="TQ6" s="177">
        <f t="shared" si="8"/>
        <v>-9.6525876204545114E-4</v>
      </c>
      <c r="TR6" s="177">
        <f t="shared" si="8"/>
        <v>-1.1319396999551756E-3</v>
      </c>
      <c r="TS6" s="177">
        <f t="shared" si="8"/>
        <v>4.0472229980714758E-6</v>
      </c>
      <c r="TT6" s="177">
        <f t="shared" si="8"/>
        <v>-2.3878519046161006E-4</v>
      </c>
      <c r="TU6" s="177">
        <f t="shared" si="8"/>
        <v>-6.8818945450854763E-4</v>
      </c>
      <c r="TV6" s="177">
        <f t="shared" si="8"/>
        <v>-6.7651050211670061E-4</v>
      </c>
      <c r="TW6" s="177">
        <f t="shared" si="8"/>
        <v>-1.1674665974834575E-3</v>
      </c>
      <c r="TX6" s="177">
        <f t="shared" si="8"/>
        <v>-1.0876623376622208E-3</v>
      </c>
      <c r="TY6" s="177">
        <f t="shared" si="8"/>
        <v>-1.0238408658768128E-3</v>
      </c>
      <c r="TZ6" s="177">
        <f t="shared" si="8"/>
        <v>-1.708150317227819E-4</v>
      </c>
      <c r="UA6" s="177">
        <f t="shared" si="8"/>
        <v>-5.125326434481936E-4</v>
      </c>
      <c r="UB6" s="177">
        <f t="shared" si="8"/>
        <v>-8.7907794491104418E-4</v>
      </c>
      <c r="UC6" s="177">
        <f t="shared" si="8"/>
        <v>8.798514028740545E-4</v>
      </c>
      <c r="UD6" s="177">
        <f t="shared" si="8"/>
        <v>3.9884091945041611E-4</v>
      </c>
      <c r="UE6" s="177">
        <f t="shared" si="8"/>
        <v>-2.1154550262392213E-4</v>
      </c>
      <c r="UF6" s="177">
        <f t="shared" si="8"/>
        <v>7.3242783551297208E-4</v>
      </c>
      <c r="UG6" s="177">
        <f t="shared" si="8"/>
        <v>7.7255243191354239E-5</v>
      </c>
      <c r="UH6" s="177">
        <f t="shared" si="8"/>
        <v>-1.5856430189031823E-4</v>
      </c>
      <c r="UI6" s="177">
        <f t="shared" si="8"/>
        <v>-1.3419107182066625E-4</v>
      </c>
      <c r="UJ6" s="177">
        <f t="shared" si="8"/>
        <v>-1.1468776053845664E-3</v>
      </c>
      <c r="UK6" s="177">
        <f t="shared" si="8"/>
        <v>-8.9575453068579947E-4</v>
      </c>
      <c r="UL6" s="177">
        <f t="shared" si="8"/>
        <v>-5.664614093070508E-4</v>
      </c>
      <c r="UM6" s="177">
        <f t="shared" si="8"/>
        <v>-2.0347082905188829E-3</v>
      </c>
      <c r="UN6" s="177">
        <f t="shared" si="8"/>
        <v>-1.6629553208440395E-3</v>
      </c>
      <c r="UO6" s="177">
        <f t="shared" si="8"/>
        <v>-7.4896250276257348E-4</v>
      </c>
      <c r="UP6" s="177">
        <f t="shared" si="8"/>
        <v>-1.6546865720545867E-3</v>
      </c>
      <c r="UQ6" s="177">
        <f t="shared" si="8"/>
        <v>-9.2717568338185341E-4</v>
      </c>
      <c r="UR6" s="177">
        <f t="shared" si="8"/>
        <v>-2.6691304794168591E-3</v>
      </c>
      <c r="US6" s="177">
        <f t="shared" si="8"/>
        <v>-3.0756562017497657E-3</v>
      </c>
      <c r="UT6" s="177">
        <f t="shared" si="8"/>
        <v>-6.6906760060803094E-4</v>
      </c>
      <c r="UU6" s="177">
        <f t="shared" si="8"/>
        <v>-3.6327417901688142E-3</v>
      </c>
      <c r="UV6" s="177">
        <f t="shared" si="8"/>
        <v>-8.7935060787180941E-4</v>
      </c>
      <c r="UW6" s="177">
        <f t="shared" si="8"/>
        <v>-8.0954852101700059E-4</v>
      </c>
      <c r="UX6" s="177">
        <f t="shared" si="8"/>
        <v>-7.9358484294511644E-4</v>
      </c>
      <c r="UY6" s="177">
        <f t="shared" si="8"/>
        <v>2.7610410455365386E-3</v>
      </c>
      <c r="UZ6" s="177">
        <f t="shared" si="8"/>
        <v>1.8453015305635034E-3</v>
      </c>
      <c r="VA6" s="177">
        <f t="shared" si="8"/>
        <v>2.5248553382064554E-3</v>
      </c>
      <c r="VB6" s="177">
        <f t="shared" si="8"/>
        <v>2.0643413925225396E-4</v>
      </c>
      <c r="VC6" s="177">
        <f t="shared" si="8"/>
        <v>-7.0173121217931289E-5</v>
      </c>
      <c r="VD6" s="177">
        <f t="shared" si="8"/>
        <v>3.0960902572241267E-4</v>
      </c>
      <c r="VE6" s="177">
        <f t="shared" si="8"/>
        <v>-1.0936132983375701E-3</v>
      </c>
      <c r="VF6" s="177">
        <f t="shared" si="8"/>
        <v>2.4788164477707042E-5</v>
      </c>
      <c r="VG6" s="177">
        <f t="shared" ref="VG6:XR6" si="9">VG5/VF5-1</f>
        <v>-4.7509470909745666E-4</v>
      </c>
      <c r="VH6" s="177">
        <f t="shared" si="9"/>
        <v>-1.6532888047549044E-4</v>
      </c>
      <c r="VI6" s="177">
        <f t="shared" si="9"/>
        <v>-1.4468669130474066E-4</v>
      </c>
      <c r="VJ6" s="177">
        <f t="shared" si="9"/>
        <v>-5.5815799592329185E-4</v>
      </c>
      <c r="VK6" s="177">
        <f t="shared" si="9"/>
        <v>-5.3778564691486785E-4</v>
      </c>
      <c r="VL6" s="177">
        <f t="shared" si="9"/>
        <v>-6.7880232779526928E-4</v>
      </c>
      <c r="VM6" s="177">
        <f t="shared" si="9"/>
        <v>-5.384405106079182E-5</v>
      </c>
      <c r="VN6" s="177">
        <f t="shared" si="9"/>
        <v>-4.3077560318938168E-4</v>
      </c>
      <c r="VO6" s="177">
        <f t="shared" si="9"/>
        <v>-6.8788045797918418E-4</v>
      </c>
      <c r="VP6" s="177">
        <f t="shared" si="9"/>
        <v>2.0733553108831515E-5</v>
      </c>
      <c r="VQ6" s="177">
        <f t="shared" si="9"/>
        <v>7.0492619008266644E-5</v>
      </c>
      <c r="VR6" s="177">
        <f t="shared" si="9"/>
        <v>1.2729240350448645E-3</v>
      </c>
      <c r="VS6" s="177">
        <f t="shared" si="9"/>
        <v>1.5570389756669467E-3</v>
      </c>
      <c r="VT6" s="177">
        <f t="shared" si="9"/>
        <v>-9.5096336723776709E-5</v>
      </c>
      <c r="VU6" s="177">
        <f t="shared" si="9"/>
        <v>-2.0675082803567335E-5</v>
      </c>
      <c r="VV6" s="177">
        <f t="shared" si="9"/>
        <v>-5.3756326706233537E-5</v>
      </c>
      <c r="VW6" s="177">
        <f t="shared" si="9"/>
        <v>-4.0939711106247056E-4</v>
      </c>
      <c r="VX6" s="177">
        <f t="shared" si="9"/>
        <v>-2.8545424458037427E-4</v>
      </c>
      <c r="VY6" s="177">
        <f t="shared" si="9"/>
        <v>-2.2635950192634313E-3</v>
      </c>
      <c r="VZ6" s="177">
        <f t="shared" si="9"/>
        <v>-1.1322914592872824E-3</v>
      </c>
      <c r="WA6" s="177">
        <f t="shared" si="9"/>
        <v>-1.5861745373312308E-3</v>
      </c>
      <c r="WB6" s="177">
        <f t="shared" si="9"/>
        <v>7.65235039447143E-4</v>
      </c>
      <c r="WC6" s="177">
        <f t="shared" si="9"/>
        <v>-1.6539709848607531E-3</v>
      </c>
      <c r="WD6" s="177">
        <f t="shared" si="9"/>
        <v>-1.8232147688721501E-3</v>
      </c>
      <c r="WE6" s="177">
        <f t="shared" si="9"/>
        <v>-1.1593139196902635E-3</v>
      </c>
      <c r="WF6" s="177">
        <f t="shared" si="9"/>
        <v>-2.2252931917717822E-3</v>
      </c>
      <c r="WG6" s="177">
        <f t="shared" si="9"/>
        <v>-9.7076816215180273E-4</v>
      </c>
      <c r="WH6" s="177">
        <f t="shared" si="9"/>
        <v>-1.6167268401786616E-3</v>
      </c>
      <c r="WI6" s="177">
        <f t="shared" si="9"/>
        <v>-2.4038461538461453E-3</v>
      </c>
      <c r="WJ6" s="177">
        <f t="shared" si="9"/>
        <v>-9.8824617843096263E-4</v>
      </c>
      <c r="WK6" s="177">
        <f t="shared" si="9"/>
        <v>-3.3254756693046339E-4</v>
      </c>
      <c r="WL6" s="177">
        <f t="shared" si="9"/>
        <v>-1.1158787439837781E-3</v>
      </c>
      <c r="WM6" s="177">
        <f t="shared" si="9"/>
        <v>-9.3164036152704188E-4</v>
      </c>
      <c r="WN6" s="177">
        <f t="shared" si="9"/>
        <v>-6.8777822316912207E-4</v>
      </c>
      <c r="WO6" s="177">
        <f t="shared" si="9"/>
        <v>-1.4820632346981277E-3</v>
      </c>
      <c r="WP6" s="177">
        <f t="shared" si="9"/>
        <v>-1.3235735640495516E-3</v>
      </c>
      <c r="WQ6" s="177">
        <f t="shared" si="9"/>
        <v>-1.0204600115171214E-3</v>
      </c>
      <c r="WR6" s="177">
        <f t="shared" si="9"/>
        <v>-3.0941774362414076E-4</v>
      </c>
      <c r="WS6" s="177">
        <f t="shared" si="9"/>
        <v>-1.2846930728330763E-3</v>
      </c>
      <c r="WT6" s="177">
        <f t="shared" si="9"/>
        <v>2.381649833793853E-3</v>
      </c>
      <c r="WU6" s="177">
        <f t="shared" si="9"/>
        <v>-3.2781053059564025E-3</v>
      </c>
      <c r="WV6" s="177">
        <f t="shared" si="9"/>
        <v>-1.3427495772039277E-3</v>
      </c>
      <c r="WW6" s="177">
        <f t="shared" si="9"/>
        <v>-4.297470024081651E-4</v>
      </c>
      <c r="WX6" s="177">
        <f t="shared" si="9"/>
        <v>2.8094550934132378E-4</v>
      </c>
      <c r="WY6" s="177">
        <f t="shared" si="9"/>
        <v>1.021333095022392E-3</v>
      </c>
      <c r="WZ6" s="177">
        <f t="shared" si="9"/>
        <v>2.8568149064520654E-3</v>
      </c>
      <c r="XA6" s="177">
        <f t="shared" si="9"/>
        <v>5.2480086816815152E-3</v>
      </c>
      <c r="XB6" s="177">
        <f t="shared" si="9"/>
        <v>6.6248624213007812E-3</v>
      </c>
      <c r="XC6" s="177">
        <f t="shared" si="9"/>
        <v>6.4765319972519553E-3</v>
      </c>
      <c r="XD6" s="177">
        <f t="shared" si="9"/>
        <v>7.3672030434446256E-4</v>
      </c>
      <c r="XE6" s="177">
        <f t="shared" si="9"/>
        <v>2.7658662984391125E-3</v>
      </c>
      <c r="XF6" s="177">
        <f t="shared" si="9"/>
        <v>2.949032750439784E-3</v>
      </c>
      <c r="XG6" s="177">
        <f t="shared" si="9"/>
        <v>3.1843577729340211E-4</v>
      </c>
      <c r="XH6" s="177">
        <f t="shared" si="9"/>
        <v>1.5089877792660022E-3</v>
      </c>
      <c r="XI6" s="177">
        <f t="shared" si="9"/>
        <v>7.6367704304258766E-4</v>
      </c>
      <c r="XJ6" s="177">
        <f t="shared" si="9"/>
        <v>1.4024435516457601E-4</v>
      </c>
      <c r="XK6" s="177">
        <f t="shared" si="9"/>
        <v>2.4003167428279237E-3</v>
      </c>
      <c r="XL6" s="177">
        <f t="shared" si="9"/>
        <v>2.9006377288625096E-3</v>
      </c>
      <c r="XM6" s="177">
        <f t="shared" si="9"/>
        <v>1.6738118192447526E-3</v>
      </c>
      <c r="XN6" s="177">
        <f t="shared" si="9"/>
        <v>1.3597473818718342E-3</v>
      </c>
      <c r="XO6" s="177">
        <f t="shared" si="9"/>
        <v>1.8691588785046953E-3</v>
      </c>
      <c r="XP6" s="177">
        <f t="shared" si="9"/>
        <v>2.5678500277606098E-3</v>
      </c>
      <c r="XQ6" s="177">
        <f t="shared" si="9"/>
        <v>6.2301236659201287E-4</v>
      </c>
      <c r="XR6" s="177">
        <f t="shared" si="9"/>
        <v>-4.7612459000390128E-4</v>
      </c>
      <c r="XS6" s="177">
        <f t="shared" ref="XS6:AAD6" si="10">XS5/XR5-1</f>
        <v>-2.2759010980510919E-3</v>
      </c>
      <c r="XT6" s="177">
        <f t="shared" si="10"/>
        <v>-9.875213214830536E-4</v>
      </c>
      <c r="XU6" s="177">
        <f t="shared" si="10"/>
        <v>-2.6550552251469739E-4</v>
      </c>
      <c r="XV6" s="177">
        <f t="shared" si="10"/>
        <v>-1.6302282728161144E-3</v>
      </c>
      <c r="XW6" s="177">
        <f t="shared" si="10"/>
        <v>-5.9749869041381132E-4</v>
      </c>
      <c r="XX6" s="177">
        <f t="shared" si="10"/>
        <v>-4.3405976921118139E-4</v>
      </c>
      <c r="XY6" s="177">
        <f t="shared" si="10"/>
        <v>1.6796394920115532E-4</v>
      </c>
      <c r="XZ6" s="177">
        <f t="shared" si="10"/>
        <v>1.138686250977905E-3</v>
      </c>
      <c r="YA6" s="177">
        <f t="shared" si="10"/>
        <v>2.9048478227955421E-4</v>
      </c>
      <c r="YB6" s="177">
        <f t="shared" si="10"/>
        <v>-1.9632704814098734E-4</v>
      </c>
      <c r="YC6" s="177">
        <f t="shared" si="10"/>
        <v>-1.6363800001584217E-5</v>
      </c>
      <c r="YD6" s="177">
        <f t="shared" si="10"/>
        <v>-4.6228491478417233E-4</v>
      </c>
      <c r="YE6" s="177">
        <f t="shared" si="10"/>
        <v>-1.1132712575462334E-3</v>
      </c>
      <c r="YF6" s="177">
        <f t="shared" si="10"/>
        <v>-1.8438617841221028E-4</v>
      </c>
      <c r="YG6" s="177">
        <f t="shared" si="10"/>
        <v>-1.4015933903807065E-3</v>
      </c>
      <c r="YH6" s="177">
        <f t="shared" si="10"/>
        <v>-7.8796385215829101E-4</v>
      </c>
      <c r="YI6" s="177">
        <f t="shared" si="10"/>
        <v>-4.4768640594050613E-4</v>
      </c>
      <c r="YJ6" s="177">
        <f t="shared" si="10"/>
        <v>-9.8617303227666042E-4</v>
      </c>
      <c r="YK6" s="177">
        <f t="shared" si="10"/>
        <v>-4.9357326478138841E-4</v>
      </c>
      <c r="YL6" s="177">
        <f t="shared" si="10"/>
        <v>4.5678072467625341E-4</v>
      </c>
      <c r="YM6" s="177">
        <f t="shared" si="10"/>
        <v>8.2676582372220864E-4</v>
      </c>
      <c r="YN6" s="177">
        <f t="shared" si="10"/>
        <v>8.9595055010538438E-4</v>
      </c>
      <c r="YO6" s="177">
        <f t="shared" si="10"/>
        <v>8.1302482189427039E-4</v>
      </c>
      <c r="YP6" s="177">
        <f t="shared" si="10"/>
        <v>5.5798763400938256E-4</v>
      </c>
      <c r="YQ6" s="177">
        <f t="shared" si="10"/>
        <v>1.1604590989424679E-3</v>
      </c>
      <c r="YR6" s="177">
        <f t="shared" si="10"/>
        <v>2.158491431567322E-3</v>
      </c>
      <c r="YS6" s="177">
        <f t="shared" si="10"/>
        <v>2.0148848082588433E-3</v>
      </c>
      <c r="YT6" s="177">
        <f t="shared" si="10"/>
        <v>0</v>
      </c>
      <c r="YU6" s="177">
        <f t="shared" si="10"/>
        <v>1.1991581420389696E-3</v>
      </c>
      <c r="YV6" s="177">
        <f t="shared" si="10"/>
        <v>8.6366339941190695E-4</v>
      </c>
      <c r="YW6" s="177">
        <f t="shared" si="10"/>
        <v>1.5345289362498349E-3</v>
      </c>
      <c r="YX6" s="177">
        <f t="shared" si="10"/>
        <v>1.8207311373472645E-3</v>
      </c>
      <c r="YY6" s="177">
        <f t="shared" si="10"/>
        <v>1.3062721346188688E-3</v>
      </c>
      <c r="YZ6" s="177">
        <f t="shared" si="10"/>
        <v>-5.6315203079104759E-4</v>
      </c>
      <c r="ZA6" s="177">
        <f t="shared" si="10"/>
        <v>-7.0535012120676033E-4</v>
      </c>
      <c r="ZB6" s="177">
        <f t="shared" si="10"/>
        <v>2.4339585902510841E-4</v>
      </c>
      <c r="ZC6" s="177">
        <f t="shared" si="10"/>
        <v>3.7311616890800536E-4</v>
      </c>
      <c r="ZD6" s="177">
        <f t="shared" si="10"/>
        <v>-1.1432556027631824E-3</v>
      </c>
      <c r="ZE6" s="177">
        <f t="shared" si="10"/>
        <v>-3.2469904457310683E-4</v>
      </c>
      <c r="ZF6" s="177">
        <f t="shared" si="10"/>
        <v>1.6240225414332343E-4</v>
      </c>
      <c r="ZG6" s="177">
        <f t="shared" si="10"/>
        <v>4.0999910693262365E-4</v>
      </c>
      <c r="ZH6" s="177">
        <f t="shared" si="10"/>
        <v>3.4490734165726344E-4</v>
      </c>
      <c r="ZI6" s="177">
        <f t="shared" si="10"/>
        <v>-8.7616822429914532E-4</v>
      </c>
      <c r="ZJ6" s="177">
        <f t="shared" si="10"/>
        <v>-6.0898372795548106E-5</v>
      </c>
      <c r="ZK6" s="177">
        <f t="shared" si="10"/>
        <v>-2.1924749387935982E-4</v>
      </c>
      <c r="ZL6" s="177">
        <f t="shared" si="10"/>
        <v>-1.047745519669574E-3</v>
      </c>
      <c r="ZM6" s="177">
        <f t="shared" si="10"/>
        <v>3.3741894830985331E-4</v>
      </c>
      <c r="ZN6" s="177">
        <f t="shared" si="10"/>
        <v>1.5442885706384857E-4</v>
      </c>
      <c r="ZO6" s="177">
        <f t="shared" si="10"/>
        <v>-2.3567080851338851E-4</v>
      </c>
      <c r="ZP6" s="177">
        <f t="shared" si="10"/>
        <v>1.2192742879557628E-5</v>
      </c>
      <c r="ZQ6" s="177">
        <f t="shared" si="10"/>
        <v>2.8449386509254992E-5</v>
      </c>
      <c r="ZR6" s="177">
        <f t="shared" si="10"/>
        <v>-1.2639296426046887E-3</v>
      </c>
      <c r="ZS6" s="177">
        <f t="shared" si="10"/>
        <v>-2.2787663735468477E-4</v>
      </c>
      <c r="ZT6" s="177">
        <f t="shared" si="10"/>
        <v>4.0701531600628726E-6</v>
      </c>
      <c r="ZU6" s="177">
        <f t="shared" si="10"/>
        <v>-4.3957475212863528E-4</v>
      </c>
      <c r="ZV6" s="177">
        <f t="shared" si="10"/>
        <v>-2.8503485569153497E-5</v>
      </c>
      <c r="ZW6" s="177">
        <f t="shared" si="10"/>
        <v>-2.565386823685234E-4</v>
      </c>
      <c r="ZX6" s="177">
        <f t="shared" si="10"/>
        <v>1.7106967423452524E-4</v>
      </c>
      <c r="ZY6" s="177">
        <f t="shared" si="10"/>
        <v>1.9547475932180092E-4</v>
      </c>
      <c r="ZZ6" s="177">
        <f t="shared" si="10"/>
        <v>4.0715949252145833E-6</v>
      </c>
      <c r="AAA6" s="177">
        <f t="shared" si="10"/>
        <v>6.5145253557385985E-5</v>
      </c>
      <c r="AAB6" s="177">
        <f t="shared" si="10"/>
        <v>-4.0713131207459341E-6</v>
      </c>
      <c r="AAC6" s="177">
        <f t="shared" si="10"/>
        <v>-1.2213989088682986E-5</v>
      </c>
      <c r="AAD6" s="177">
        <f t="shared" si="10"/>
        <v>2.0356897120210604E-5</v>
      </c>
      <c r="AAE6" s="177">
        <f t="shared" ref="AAE6:ACP6" si="11">AAE5/AAD5-1</f>
        <v>-1.465666756234052E-4</v>
      </c>
      <c r="AAF6" s="177">
        <f t="shared" si="11"/>
        <v>-1.7509141400584571E-4</v>
      </c>
      <c r="AAG6" s="177">
        <f t="shared" si="11"/>
        <v>-4.3169628130301785E-4</v>
      </c>
      <c r="AAH6" s="177">
        <f t="shared" si="11"/>
        <v>3.381723212065868E-4</v>
      </c>
      <c r="AAI6" s="177">
        <f t="shared" si="11"/>
        <v>-4.5617464972302901E-4</v>
      </c>
      <c r="AAJ6" s="177">
        <f t="shared" si="11"/>
        <v>-1.1817055678708943E-4</v>
      </c>
      <c r="AAK6" s="177">
        <f t="shared" si="11"/>
        <v>-3.9530685184951952E-4</v>
      </c>
      <c r="AAL6" s="177">
        <f t="shared" si="11"/>
        <v>-2.0792394060720198E-4</v>
      </c>
      <c r="AAM6" s="177">
        <f t="shared" si="11"/>
        <v>-5.7496809130974658E-4</v>
      </c>
      <c r="AAN6" s="177">
        <f t="shared" si="11"/>
        <v>-2.1869517320168841E-3</v>
      </c>
      <c r="AAO6" s="177">
        <f t="shared" si="11"/>
        <v>-5.2749086091419262E-4</v>
      </c>
      <c r="AAP6" s="177">
        <f t="shared" si="11"/>
        <v>2.904776516314822E-4</v>
      </c>
      <c r="AAQ6" s="177">
        <f t="shared" si="11"/>
        <v>2.8630325240497356E-4</v>
      </c>
      <c r="AAR6" s="177">
        <f t="shared" si="11"/>
        <v>-5.6835373682351253E-4</v>
      </c>
      <c r="AAS6" s="177">
        <f t="shared" si="11"/>
        <v>-1.0637122740109195E-4</v>
      </c>
      <c r="AAT6" s="177">
        <f t="shared" si="11"/>
        <v>1.0638254344286224E-4</v>
      </c>
      <c r="AAU6" s="177">
        <f t="shared" si="11"/>
        <v>-6.545921686218481E-5</v>
      </c>
      <c r="AAV6" s="177">
        <f t="shared" si="11"/>
        <v>2.0048197503386156E-4</v>
      </c>
      <c r="AAW6" s="177">
        <f t="shared" si="11"/>
        <v>-1.1453816575301978E-4</v>
      </c>
      <c r="AAX6" s="177">
        <f t="shared" si="11"/>
        <v>2.4546704195937963E-5</v>
      </c>
      <c r="AAY6" s="177">
        <f t="shared" si="11"/>
        <v>-3.3137237254432517E-4</v>
      </c>
      <c r="AAZ6" s="177">
        <f t="shared" si="11"/>
        <v>6.1385595665264248E-5</v>
      </c>
      <c r="ABA6" s="177">
        <f t="shared" si="11"/>
        <v>-6.1381827705297987E-4</v>
      </c>
      <c r="ABB6" s="177">
        <f t="shared" si="11"/>
        <v>-2.2929957170114701E-4</v>
      </c>
      <c r="ABC6" s="177">
        <f t="shared" si="11"/>
        <v>-3.645061146924089E-4</v>
      </c>
      <c r="ABD6" s="177">
        <f t="shared" si="11"/>
        <v>-4.6296865333483872E-4</v>
      </c>
      <c r="ABE6" s="177">
        <f t="shared" si="11"/>
        <v>-6.0664688232692221E-4</v>
      </c>
      <c r="ABF6" s="177">
        <f t="shared" si="11"/>
        <v>-3.0760901663551277E-4</v>
      </c>
      <c r="ABG6" s="177">
        <f t="shared" si="11"/>
        <v>-9.4362458511243474E-5</v>
      </c>
      <c r="ABH6" s="177">
        <f t="shared" si="11"/>
        <v>-3.7338235173434153E-4</v>
      </c>
      <c r="ABI6" s="177">
        <f t="shared" si="11"/>
        <v>8.2092707294201261E-6</v>
      </c>
      <c r="ABJ6" s="177">
        <f t="shared" si="11"/>
        <v>-8.4965254546875979E-4</v>
      </c>
      <c r="ABK6" s="177">
        <f t="shared" si="11"/>
        <v>-3.4672297491596948E-3</v>
      </c>
      <c r="ABL6" s="177">
        <f t="shared" si="11"/>
        <v>1.0017396466290851E-3</v>
      </c>
      <c r="ABM6" s="177">
        <f t="shared" si="11"/>
        <v>-4.612451147141261E-4</v>
      </c>
      <c r="ABN6" s="177">
        <f t="shared" si="11"/>
        <v>-3.3785314924461574E-4</v>
      </c>
      <c r="ABO6" s="177">
        <f t="shared" si="11"/>
        <v>5.7701739707427535E-5</v>
      </c>
      <c r="ABP6" s="177">
        <f t="shared" si="11"/>
        <v>3.132199422193338E-4</v>
      </c>
      <c r="ABQ6" s="177">
        <f t="shared" si="11"/>
        <v>-1.565609331032336E-4</v>
      </c>
      <c r="ABR6" s="177">
        <f t="shared" si="11"/>
        <v>2.5136085116561624E-4</v>
      </c>
      <c r="ABS6" s="177">
        <f t="shared" si="11"/>
        <v>-1.1123012276503808E-4</v>
      </c>
      <c r="ABT6" s="177">
        <f t="shared" si="11"/>
        <v>4.53210170036078E-4</v>
      </c>
      <c r="ABU6" s="177">
        <f t="shared" si="11"/>
        <v>-8.2364520659350404E-6</v>
      </c>
      <c r="ABV6" s="177">
        <f t="shared" si="11"/>
        <v>2.8827819669619004E-4</v>
      </c>
      <c r="ABW6" s="177">
        <f t="shared" si="11"/>
        <v>5.9285852501744785E-4</v>
      </c>
      <c r="ABX6" s="177">
        <f t="shared" si="11"/>
        <v>9.4225111609436141E-4</v>
      </c>
      <c r="ABY6" s="177">
        <f t="shared" si="11"/>
        <v>-1.315443304392705E-4</v>
      </c>
      <c r="ABZ6" s="177">
        <f t="shared" si="11"/>
        <v>0</v>
      </c>
      <c r="ACA6" s="177">
        <f t="shared" si="11"/>
        <v>5.5091435337439876E-4</v>
      </c>
      <c r="ACB6" s="177">
        <f t="shared" si="11"/>
        <v>4.1090374169883148E-6</v>
      </c>
      <c r="ACC6" s="177">
        <f t="shared" si="11"/>
        <v>-3.7802988901536327E-4</v>
      </c>
      <c r="ACD6" s="177">
        <f t="shared" si="11"/>
        <v>-5.0971123214460512E-4</v>
      </c>
      <c r="ACE6" s="177">
        <f t="shared" si="11"/>
        <v>-7.3205538944942639E-4</v>
      </c>
      <c r="ACF6" s="177">
        <f t="shared" si="11"/>
        <v>-2.0784202359933612E-3</v>
      </c>
      <c r="ACG6" s="177">
        <f t="shared" si="11"/>
        <v>-7.8360855865500234E-4</v>
      </c>
      <c r="ACH6" s="177">
        <f t="shared" si="11"/>
        <v>2.4352190458887257E-4</v>
      </c>
      <c r="ACI6" s="177">
        <f t="shared" si="11"/>
        <v>-4.4153389701107049E-4</v>
      </c>
      <c r="ACJ6" s="177">
        <f t="shared" si="11"/>
        <v>-5.0778186021549487E-4</v>
      </c>
      <c r="ACK6" s="177">
        <f t="shared" si="11"/>
        <v>-3.6347565332683907E-4</v>
      </c>
      <c r="ACL6" s="177">
        <f t="shared" si="11"/>
        <v>-4.5450976989491743E-5</v>
      </c>
      <c r="ACM6" s="177">
        <f t="shared" si="11"/>
        <v>-9.7104227959399214E-4</v>
      </c>
      <c r="ACN6" s="177">
        <f t="shared" si="11"/>
        <v>5.0460555976061805E-4</v>
      </c>
      <c r="ACO6" s="177">
        <f t="shared" si="11"/>
        <v>5.7876351309493757E-5</v>
      </c>
      <c r="ACP6" s="177">
        <f t="shared" si="11"/>
        <v>-5.7046244662251056E-4</v>
      </c>
      <c r="ACQ6" s="177">
        <f t="shared" ref="ACQ6:AFB6" si="12">ACQ5/ACP5-1</f>
        <v>-5.5010733297211623E-4</v>
      </c>
      <c r="ACR6" s="177">
        <f t="shared" si="12"/>
        <v>-3.9315008401008544E-4</v>
      </c>
      <c r="ACS6" s="177">
        <f t="shared" si="12"/>
        <v>-2.4426292626977819E-4</v>
      </c>
      <c r="ACT6" s="177">
        <f t="shared" si="12"/>
        <v>-7.9508373225556372E-4</v>
      </c>
      <c r="ACU6" s="177">
        <f t="shared" si="12"/>
        <v>-9.3248014853375416E-4</v>
      </c>
      <c r="ACV6" s="177">
        <f t="shared" si="12"/>
        <v>-4.2726710831442194E-4</v>
      </c>
      <c r="ACW6" s="177">
        <f t="shared" si="12"/>
        <v>-1.7803489317905763E-3</v>
      </c>
      <c r="ACX6" s="177">
        <f t="shared" si="12"/>
        <v>-1.3677843141330914E-3</v>
      </c>
      <c r="ACY6" s="177">
        <f t="shared" si="12"/>
        <v>-8.0347701556160445E-4</v>
      </c>
      <c r="ACZ6" s="177">
        <f t="shared" si="12"/>
        <v>-1.6122699207842262E-3</v>
      </c>
      <c r="ADA6" s="177">
        <f t="shared" si="12"/>
        <v>-1.7124291035253147E-4</v>
      </c>
      <c r="ADB6" s="177">
        <f t="shared" si="12"/>
        <v>7.4295135338187102E-4</v>
      </c>
      <c r="ADC6" s="177">
        <f t="shared" si="12"/>
        <v>2.4190554839575995E-4</v>
      </c>
      <c r="ADD6" s="177">
        <f t="shared" si="12"/>
        <v>2.0848883125479389E-5</v>
      </c>
      <c r="ADE6" s="177">
        <f t="shared" si="12"/>
        <v>3.7527207225052095E-5</v>
      </c>
      <c r="ADF6" s="177">
        <f t="shared" si="12"/>
        <v>-2.7518919256985797E-4</v>
      </c>
      <c r="ADG6" s="177">
        <f t="shared" si="12"/>
        <v>-7.340398466858522E-4</v>
      </c>
      <c r="ADH6" s="177">
        <f t="shared" si="12"/>
        <v>-2.6294591244302445E-4</v>
      </c>
      <c r="ADI6" s="177">
        <f t="shared" si="12"/>
        <v>-4.4670813676794818E-4</v>
      </c>
      <c r="ADJ6" s="177">
        <f t="shared" si="12"/>
        <v>-1.7542174310736236E-4</v>
      </c>
      <c r="ADK6" s="177">
        <f t="shared" si="12"/>
        <v>-2.5064645899242066E-5</v>
      </c>
      <c r="ADL6" s="177">
        <f t="shared" si="12"/>
        <v>5.4308093994759332E-5</v>
      </c>
      <c r="ADM6" s="177">
        <f t="shared" si="12"/>
        <v>1.670927531871591E-5</v>
      </c>
      <c r="ADN6" s="177">
        <f t="shared" si="12"/>
        <v>1.086084748027627E-4</v>
      </c>
      <c r="ADO6" s="177">
        <f t="shared" si="12"/>
        <v>2.4643092833454006E-4</v>
      </c>
      <c r="ADP6" s="177">
        <f t="shared" si="12"/>
        <v>5.8460729005282985E-5</v>
      </c>
      <c r="ADQ6" s="177">
        <f t="shared" si="12"/>
        <v>5.469934152013689E-4</v>
      </c>
      <c r="ADR6" s="177">
        <f t="shared" si="12"/>
        <v>-3.4220564055043035E-4</v>
      </c>
      <c r="ADS6" s="177">
        <f t="shared" si="12"/>
        <v>2.9222676797058256E-5</v>
      </c>
      <c r="ADT6" s="177">
        <f t="shared" si="12"/>
        <v>7.1802193306536033E-4</v>
      </c>
      <c r="ADU6" s="177">
        <f t="shared" si="12"/>
        <v>4.9641455203808249E-4</v>
      </c>
      <c r="ADV6" s="177">
        <f t="shared" si="12"/>
        <v>1.6677924265628974E-5</v>
      </c>
      <c r="ADW6" s="177">
        <f t="shared" si="12"/>
        <v>1.1257411128995365E-4</v>
      </c>
      <c r="ADX6" s="177">
        <f t="shared" si="12"/>
        <v>-7.3373382971553269E-4</v>
      </c>
      <c r="ADY6" s="177">
        <f t="shared" si="12"/>
        <v>-2.419761945487986E-4</v>
      </c>
      <c r="ADZ6" s="177">
        <f t="shared" si="12"/>
        <v>-4.6737746990210827E-4</v>
      </c>
      <c r="AEA6" s="177">
        <f t="shared" si="12"/>
        <v>-2.2962304246365584E-4</v>
      </c>
      <c r="AEB6" s="177">
        <f t="shared" si="12"/>
        <v>-2.7143501428150696E-4</v>
      </c>
      <c r="AEC6" s="177">
        <f t="shared" si="12"/>
        <v>-7.93640848276711E-5</v>
      </c>
      <c r="AED6" s="177">
        <f t="shared" si="12"/>
        <v>-4.4698058349768033E-4</v>
      </c>
      <c r="AEE6" s="177">
        <f t="shared" si="12"/>
        <v>-1.3373621367707145E-4</v>
      </c>
      <c r="AEF6" s="177">
        <f t="shared" si="12"/>
        <v>-3.3856506928042762E-4</v>
      </c>
      <c r="AEG6" s="177">
        <f t="shared" si="12"/>
        <v>-3.5540465956407363E-4</v>
      </c>
      <c r="AEH6" s="177">
        <f t="shared" si="12"/>
        <v>1.463951246241102E-4</v>
      </c>
      <c r="AEI6" s="177">
        <f t="shared" si="12"/>
        <v>1.84012646687437E-4</v>
      </c>
      <c r="AEJ6" s="177">
        <f t="shared" si="12"/>
        <v>-5.0176034253501811E-5</v>
      </c>
      <c r="AEK6" s="177">
        <f t="shared" si="12"/>
        <v>-4.1815460012362138E-6</v>
      </c>
      <c r="AEL6" s="177">
        <f t="shared" si="12"/>
        <v>5.4778481674322421E-4</v>
      </c>
      <c r="AEM6" s="177">
        <f t="shared" si="12"/>
        <v>7.1047660442191685E-5</v>
      </c>
      <c r="AEN6" s="177">
        <f t="shared" si="12"/>
        <v>4.1789772371103595E-4</v>
      </c>
      <c r="AEO6" s="177">
        <f t="shared" si="12"/>
        <v>1.1487386849240444E-3</v>
      </c>
      <c r="AEP6" s="177">
        <f t="shared" si="12"/>
        <v>-1.0472820735349941E-3</v>
      </c>
      <c r="AEQ6" s="177">
        <f t="shared" si="12"/>
        <v>-8.3536256824112698E-6</v>
      </c>
      <c r="AER6" s="177">
        <f t="shared" si="12"/>
        <v>-2.6314140718008971E-4</v>
      </c>
      <c r="AES6" s="177">
        <f t="shared" si="12"/>
        <v>6.0162438584177025E-4</v>
      </c>
      <c r="AET6" s="177">
        <f t="shared" si="12"/>
        <v>3.9249089755144517E-4</v>
      </c>
      <c r="AEU6" s="177">
        <f t="shared" si="12"/>
        <v>4.8833423765604067E-4</v>
      </c>
      <c r="AEV6" s="177">
        <f t="shared" si="12"/>
        <v>3.1288197674661511E-4</v>
      </c>
      <c r="AEW6" s="177">
        <f t="shared" si="12"/>
        <v>3.419772960437939E-4</v>
      </c>
      <c r="AEX6" s="177">
        <f t="shared" si="12"/>
        <v>1.2548777640664088E-3</v>
      </c>
      <c r="AEY6" s="177">
        <f t="shared" si="12"/>
        <v>5.038202902172273E-4</v>
      </c>
      <c r="AEZ6" s="177">
        <f t="shared" si="12"/>
        <v>-2.9964292551387661E-4</v>
      </c>
      <c r="AFA6" s="177">
        <f t="shared" si="12"/>
        <v>2.206365990327086E-4</v>
      </c>
      <c r="AFB6" s="177">
        <f t="shared" si="12"/>
        <v>-1.9977774725621344E-4</v>
      </c>
      <c r="AFC6" s="177">
        <f t="shared" ref="AFC6:AHN6" si="13">AFC5/AFB5-1</f>
        <v>1.7067759003230876E-4</v>
      </c>
      <c r="AFD6" s="177">
        <f t="shared" si="13"/>
        <v>-2.081078831266403E-4</v>
      </c>
      <c r="AFE6" s="177">
        <f t="shared" si="13"/>
        <v>3.4969401773454756E-4</v>
      </c>
      <c r="AFF6" s="177">
        <f t="shared" si="13"/>
        <v>-3.6621804955605519E-4</v>
      </c>
      <c r="AFG6" s="177">
        <f t="shared" si="13"/>
        <v>-8.7424960242499239E-5</v>
      </c>
      <c r="AFH6" s="177">
        <f t="shared" si="13"/>
        <v>-1.6237483606384995E-4</v>
      </c>
      <c r="AFI6" s="177">
        <f t="shared" si="13"/>
        <v>-4.0392094809005297E-4</v>
      </c>
      <c r="AFJ6" s="177">
        <f t="shared" si="13"/>
        <v>2.1245662343938321E-4</v>
      </c>
      <c r="AFK6" s="177">
        <f t="shared" si="13"/>
        <v>1.2494793835915452E-4</v>
      </c>
      <c r="AFL6" s="177">
        <f t="shared" si="13"/>
        <v>1.1452130096198943E-3</v>
      </c>
      <c r="AFM6" s="177">
        <f t="shared" si="13"/>
        <v>6.6554356190584585E-4</v>
      </c>
      <c r="AFN6" s="177">
        <f t="shared" si="13"/>
        <v>1.1223577827190745E-4</v>
      </c>
      <c r="AFO6" s="177">
        <f t="shared" si="13"/>
        <v>1.0349471304116342E-3</v>
      </c>
      <c r="AFP6" s="177">
        <f t="shared" si="13"/>
        <v>1.0546377070348445E-3</v>
      </c>
      <c r="AFQ6" s="177">
        <f t="shared" si="13"/>
        <v>2.3227358510147234E-4</v>
      </c>
      <c r="AFR6" s="177">
        <f t="shared" si="13"/>
        <v>-2.8612777886061203E-4</v>
      </c>
      <c r="AFS6" s="177">
        <f t="shared" si="13"/>
        <v>-1.8251051509443617E-4</v>
      </c>
      <c r="AFT6" s="177">
        <f t="shared" si="13"/>
        <v>-1.2861042657175137E-4</v>
      </c>
      <c r="AFU6" s="177">
        <f t="shared" si="13"/>
        <v>-4.2737347877874754E-4</v>
      </c>
      <c r="AFV6" s="177">
        <f t="shared" si="13"/>
        <v>3.1547836482581637E-4</v>
      </c>
      <c r="AFW6" s="177">
        <f t="shared" si="13"/>
        <v>-2.9048053780456051E-5</v>
      </c>
      <c r="AFX6" s="177">
        <f t="shared" si="13"/>
        <v>9.1296535296381265E-5</v>
      </c>
      <c r="AFY6" s="177">
        <f t="shared" si="13"/>
        <v>5.4772920600010266E-4</v>
      </c>
      <c r="AFZ6" s="177">
        <f t="shared" si="13"/>
        <v>3.1933379505399984E-4</v>
      </c>
      <c r="AGA6" s="177">
        <f t="shared" si="13"/>
        <v>3.1508598530716192E-4</v>
      </c>
      <c r="AGB6" s="177">
        <f t="shared" si="13"/>
        <v>6.1753978779832686E-4</v>
      </c>
      <c r="AGC6" s="177">
        <f t="shared" si="13"/>
        <v>6.6272071706396929E-5</v>
      </c>
      <c r="AGD6" s="177">
        <f t="shared" si="13"/>
        <v>3.7275570005546044E-5</v>
      </c>
      <c r="AGE6" s="177">
        <f t="shared" si="13"/>
        <v>2.774855666090037E-4</v>
      </c>
      <c r="AGF6" s="177">
        <f t="shared" si="13"/>
        <v>1.4201663623452099E-3</v>
      </c>
      <c r="AGG6" s="177">
        <f t="shared" si="13"/>
        <v>2.0755465881652224E-3</v>
      </c>
      <c r="AGH6" s="177">
        <f t="shared" si="13"/>
        <v>1.1882854855880254E-3</v>
      </c>
      <c r="AGI6" s="177">
        <f t="shared" si="13"/>
        <v>6.053887428189908E-3</v>
      </c>
      <c r="AGJ6" s="177">
        <f t="shared" si="13"/>
        <v>3.9938883267860437E-3</v>
      </c>
      <c r="AGK6" s="177">
        <f t="shared" si="13"/>
        <v>1.252560200409647E-3</v>
      </c>
      <c r="AGL6" s="177">
        <f t="shared" si="13"/>
        <v>2.7913041706566499E-3</v>
      </c>
      <c r="AGM6" s="177">
        <f t="shared" si="13"/>
        <v>1.5075785281808418E-3</v>
      </c>
      <c r="AGN6" s="177">
        <f t="shared" si="13"/>
        <v>-6.8976430348088869E-5</v>
      </c>
      <c r="AGO6" s="177">
        <f t="shared" si="13"/>
        <v>-4.6663745110453458E-4</v>
      </c>
      <c r="AGP6" s="177">
        <f t="shared" si="13"/>
        <v>-1.9080173264207634E-4</v>
      </c>
      <c r="AGQ6" s="177">
        <f t="shared" si="13"/>
        <v>-1.6241544246065054E-5</v>
      </c>
      <c r="AGR6" s="177">
        <f t="shared" si="13"/>
        <v>2.436271205707996E-5</v>
      </c>
      <c r="AGS6" s="177">
        <f t="shared" si="13"/>
        <v>1.2587094573746072E-4</v>
      </c>
      <c r="AGT6" s="177">
        <f t="shared" si="13"/>
        <v>1.2585510423646085E-4</v>
      </c>
      <c r="AGU6" s="177">
        <f t="shared" si="13"/>
        <v>-6.1316354256213401E-5</v>
      </c>
      <c r="AGV6" s="177">
        <f t="shared" si="13"/>
        <v>-4.4228968502424415E-5</v>
      </c>
      <c r="AGW6" s="177">
        <f t="shared" si="13"/>
        <v>-6.2520298798307561E-4</v>
      </c>
      <c r="AGX6" s="177">
        <f t="shared" si="13"/>
        <v>-2.4373796543741832E-5</v>
      </c>
      <c r="AGY6" s="177">
        <f t="shared" si="13"/>
        <v>-1.7468313292157145E-4</v>
      </c>
      <c r="AGZ6" s="177">
        <f t="shared" si="13"/>
        <v>1.2189324589462203E-5</v>
      </c>
      <c r="AHA6" s="177">
        <f t="shared" si="13"/>
        <v>3.2504469364758037E-5</v>
      </c>
      <c r="AHB6" s="177">
        <f t="shared" si="13"/>
        <v>1.5439121107707621E-4</v>
      </c>
      <c r="AHC6" s="177">
        <f t="shared" si="13"/>
        <v>6.4184330898653386E-4</v>
      </c>
      <c r="AHD6" s="177">
        <f t="shared" si="13"/>
        <v>-8.9313262207402211E-5</v>
      </c>
      <c r="AHE6" s="177">
        <f t="shared" si="13"/>
        <v>7.3893025635207721E-4</v>
      </c>
      <c r="AHF6" s="177">
        <f t="shared" si="13"/>
        <v>-3.2050761915580761E-4</v>
      </c>
      <c r="AHG6" s="177">
        <f t="shared" si="13"/>
        <v>1.582760090095281E-4</v>
      </c>
      <c r="AHH6" s="177">
        <f t="shared" si="13"/>
        <v>-3.3679050818846701E-4</v>
      </c>
      <c r="AHI6" s="177">
        <f t="shared" si="13"/>
        <v>-1.4612702497562857E-4</v>
      </c>
      <c r="AHJ6" s="177">
        <f t="shared" si="13"/>
        <v>-3.0041611691866699E-4</v>
      </c>
      <c r="AHK6" s="177">
        <f t="shared" si="13"/>
        <v>-7.8781405963834761E-4</v>
      </c>
      <c r="AHL6" s="177">
        <f t="shared" si="13"/>
        <v>-1.2354860865572137E-3</v>
      </c>
      <c r="AHM6" s="177">
        <f t="shared" si="13"/>
        <v>-4.3946564233210417E-4</v>
      </c>
      <c r="AHN6" s="177">
        <f t="shared" si="13"/>
        <v>-1.6283661381244485E-4</v>
      </c>
      <c r="AHO6" s="177">
        <f t="shared" ref="AHO6:AJZ6" si="14">AHO5/AHN5-1</f>
        <v>-2.239368091041527E-4</v>
      </c>
      <c r="AHP6" s="177">
        <f t="shared" si="14"/>
        <v>8.1449806556666005E-5</v>
      </c>
      <c r="AHQ6" s="177">
        <f t="shared" si="14"/>
        <v>1.1809260088768703E-4</v>
      </c>
      <c r="AHR6" s="177">
        <f t="shared" si="14"/>
        <v>0</v>
      </c>
      <c r="AHS6" s="177">
        <f t="shared" si="14"/>
        <v>0</v>
      </c>
      <c r="AHT6" s="177">
        <f t="shared" si="14"/>
        <v>9.0798415302995039E-4</v>
      </c>
      <c r="AHU6" s="177">
        <f t="shared" si="14"/>
        <v>1.7085533434757494E-4</v>
      </c>
      <c r="AHV6" s="177">
        <f t="shared" si="14"/>
        <v>5.8162236032943682E-4</v>
      </c>
      <c r="AHW6" s="177">
        <f t="shared" si="14"/>
        <v>1.4796326933785853E-3</v>
      </c>
      <c r="AHX6" s="177">
        <f t="shared" si="14"/>
        <v>3.4500813813309605E-4</v>
      </c>
      <c r="AHY6" s="177">
        <f t="shared" si="14"/>
        <v>0</v>
      </c>
      <c r="AHZ6" s="177">
        <f t="shared" si="14"/>
        <v>0</v>
      </c>
      <c r="AIA6" s="177">
        <f t="shared" si="14"/>
        <v>1.2984062063818858E-3</v>
      </c>
      <c r="AIB6" s="177">
        <f t="shared" si="14"/>
        <v>4.7816643433717942E-4</v>
      </c>
      <c r="AIC6" s="177">
        <f t="shared" si="14"/>
        <v>-2.2681798666635E-4</v>
      </c>
      <c r="AID6" s="177">
        <f t="shared" si="14"/>
        <v>3.970215282897982E-4</v>
      </c>
      <c r="AIE6" s="177">
        <f t="shared" si="14"/>
        <v>1.7413418861567109E-4</v>
      </c>
      <c r="AIF6" s="177">
        <f t="shared" si="14"/>
        <v>9.6769360957815742E-4</v>
      </c>
      <c r="AIG6" s="177">
        <f t="shared" si="14"/>
        <v>2.2247570969757824E-4</v>
      </c>
      <c r="AIH6" s="177">
        <f t="shared" si="14"/>
        <v>3.7205841317100585E-4</v>
      </c>
      <c r="AII6" s="177">
        <f t="shared" si="14"/>
        <v>-8.8937400198219052E-5</v>
      </c>
      <c r="AIJ6" s="177">
        <f t="shared" si="14"/>
        <v>-1.7789062152562263E-4</v>
      </c>
      <c r="AIK6" s="177">
        <f t="shared" si="14"/>
        <v>1.8196596023445366E-4</v>
      </c>
      <c r="AIL6" s="177">
        <f t="shared" si="14"/>
        <v>1.5767514069464639E-4</v>
      </c>
      <c r="AIM6" s="177">
        <f t="shared" si="14"/>
        <v>6.8315122704465381E-4</v>
      </c>
      <c r="AIN6" s="177">
        <f t="shared" si="14"/>
        <v>2.9084798345380136E-4</v>
      </c>
      <c r="AIO6" s="177">
        <f t="shared" si="14"/>
        <v>1.3003586082125373E-3</v>
      </c>
      <c r="AIP6" s="177">
        <f t="shared" si="14"/>
        <v>5.4447339340013556E-4</v>
      </c>
      <c r="AIQ6" s="177">
        <f t="shared" si="14"/>
        <v>1.2415299841583849E-3</v>
      </c>
      <c r="AIR6" s="177">
        <f t="shared" si="14"/>
        <v>1.3044055896196394E-3</v>
      </c>
      <c r="AIS6" s="177">
        <f t="shared" si="14"/>
        <v>2.5008745019359235E-3</v>
      </c>
      <c r="AIT6" s="177">
        <f t="shared" si="14"/>
        <v>1.7245874024907071E-3</v>
      </c>
      <c r="AIU6" s="177">
        <f t="shared" si="14"/>
        <v>1.2691930414590047E-3</v>
      </c>
      <c r="AIV6" s="177">
        <f t="shared" si="14"/>
        <v>1.0356603034202827E-3</v>
      </c>
      <c r="AIW6" s="177">
        <f t="shared" si="14"/>
        <v>3.1197446682724728E-3</v>
      </c>
      <c r="AIX6" s="177">
        <f t="shared" si="14"/>
        <v>1.5928512834399999E-3</v>
      </c>
      <c r="AIY6" s="177">
        <f t="shared" si="14"/>
        <v>2.4053561915062804E-3</v>
      </c>
      <c r="AIZ6" s="177">
        <f t="shared" si="14"/>
        <v>7.2582468359194685E-4</v>
      </c>
      <c r="AJA6" s="177">
        <f t="shared" si="14"/>
        <v>4.3002655463517669E-3</v>
      </c>
      <c r="AJB6" s="177">
        <f t="shared" si="14"/>
        <v>1.7482586475661144E-3</v>
      </c>
      <c r="AJC6" s="177">
        <f t="shared" si="14"/>
        <v>2.7222086527627365E-3</v>
      </c>
      <c r="AJD6" s="177">
        <f t="shared" si="14"/>
        <v>2.6873165729641713E-3</v>
      </c>
      <c r="AJE6" s="177">
        <f t="shared" si="14"/>
        <v>-8.1892380090364814E-4</v>
      </c>
      <c r="AJF6" s="177">
        <f t="shared" si="14"/>
        <v>5.631284215149579E-3</v>
      </c>
      <c r="AJG6" s="177">
        <f t="shared" si="14"/>
        <v>1.1152706286070568E-3</v>
      </c>
      <c r="AJH6" s="177">
        <f t="shared" si="14"/>
        <v>3.1940668261087879E-4</v>
      </c>
      <c r="AJI6" s="177">
        <f t="shared" si="14"/>
        <v>-3.6213825114472797E-4</v>
      </c>
      <c r="AJJ6" s="177">
        <f t="shared" si="14"/>
        <v>-3.1942036889165415E-4</v>
      </c>
      <c r="AJK6" s="177">
        <f t="shared" si="14"/>
        <v>-1.3248491035844356E-4</v>
      </c>
      <c r="AJL6" s="177">
        <f t="shared" si="14"/>
        <v>-4.3647870802299149E-4</v>
      </c>
      <c r="AJM6" s="177">
        <f t="shared" si="14"/>
        <v>-4.2887163871851985E-4</v>
      </c>
      <c r="AJN6" s="177">
        <f t="shared" si="14"/>
        <v>2.7303541269452225E-5</v>
      </c>
      <c r="AJO6" s="177">
        <f t="shared" si="14"/>
        <v>3.1593235147275855E-4</v>
      </c>
      <c r="AJP6" s="177">
        <f t="shared" si="14"/>
        <v>9.747918819336121E-5</v>
      </c>
      <c r="AJQ6" s="177">
        <f t="shared" si="14"/>
        <v>0</v>
      </c>
      <c r="AJR6" s="177">
        <f t="shared" si="14"/>
        <v>-7.7975749541892014E-4</v>
      </c>
      <c r="AJS6" s="177">
        <f t="shared" si="14"/>
        <v>5.2284521440548737E-4</v>
      </c>
      <c r="AJT6" s="177">
        <f t="shared" si="14"/>
        <v>-1.7549059370414177E-4</v>
      </c>
      <c r="AJU6" s="177">
        <f t="shared" si="14"/>
        <v>-3.9004754678328979E-6</v>
      </c>
      <c r="AJV6" s="177">
        <f t="shared" si="14"/>
        <v>-4.2905397499071185E-5</v>
      </c>
      <c r="AJW6" s="177">
        <f t="shared" si="14"/>
        <v>-3.9006580411227176E-6</v>
      </c>
      <c r="AJX6" s="177">
        <f t="shared" si="14"/>
        <v>1.0921885117376462E-4</v>
      </c>
      <c r="AJY6" s="177">
        <f t="shared" si="14"/>
        <v>8.1905192789166748E-5</v>
      </c>
      <c r="AJZ6" s="177">
        <f t="shared" si="14"/>
        <v>1.5599711405345218E-4</v>
      </c>
      <c r="AKA6" s="177">
        <f t="shared" ref="AKA6:AML6" si="15">AKA5/AJZ5-1</f>
        <v>-4.2892515256132135E-5</v>
      </c>
      <c r="AKB6" s="177">
        <f t="shared" si="15"/>
        <v>1.7547690723884735E-4</v>
      </c>
      <c r="AKC6" s="177">
        <f t="shared" si="15"/>
        <v>3.3139822760430704E-4</v>
      </c>
      <c r="AKD6" s="177">
        <f t="shared" si="15"/>
        <v>6.2360176791287358E-5</v>
      </c>
      <c r="AKE6" s="177">
        <f t="shared" si="15"/>
        <v>-6.6253556257112045E-5</v>
      </c>
      <c r="AKF6" s="177">
        <f t="shared" si="15"/>
        <v>4.5211304385106565E-4</v>
      </c>
      <c r="AKG6" s="177">
        <f t="shared" si="15"/>
        <v>1.0908141759102818E-4</v>
      </c>
      <c r="AKH6" s="177">
        <f t="shared" si="15"/>
        <v>5.84301000712939E-4</v>
      </c>
      <c r="AKI6" s="177">
        <f t="shared" si="15"/>
        <v>7.0075175090611452E-5</v>
      </c>
      <c r="AKJ6" s="177">
        <f t="shared" si="15"/>
        <v>3.0363781458642158E-4</v>
      </c>
      <c r="AKK6" s="177">
        <f t="shared" si="15"/>
        <v>1.1168923152360399E-3</v>
      </c>
      <c r="AKL6" s="177">
        <f t="shared" si="15"/>
        <v>8.3576287657916026E-4</v>
      </c>
      <c r="AKM6" s="177">
        <f t="shared" si="15"/>
        <v>1.0020779523429724E-3</v>
      </c>
      <c r="AKN6" s="177">
        <f t="shared" si="15"/>
        <v>1.3813280149617135E-3</v>
      </c>
      <c r="AKO6" s="177">
        <f t="shared" si="15"/>
        <v>2.1466295204182195E-3</v>
      </c>
      <c r="AKP6" s="177">
        <f t="shared" si="15"/>
        <v>1.6819199406108432E-3</v>
      </c>
      <c r="AKQ6" s="177">
        <f t="shared" si="15"/>
        <v>2.3970540553059916E-3</v>
      </c>
      <c r="AKR6" s="177">
        <f t="shared" si="15"/>
        <v>2.4490833265946588E-3</v>
      </c>
      <c r="AKS6" s="177">
        <f t="shared" si="15"/>
        <v>9.9491020839348465E-4</v>
      </c>
      <c r="AKT6" s="177">
        <f t="shared" si="15"/>
        <v>5.027169741810722E-3</v>
      </c>
      <c r="AKU6" s="177">
        <f t="shared" si="15"/>
        <v>3.0928543609245462E-3</v>
      </c>
      <c r="AKV6" s="177">
        <f t="shared" si="15"/>
        <v>2.0898044947927907E-3</v>
      </c>
      <c r="AKW6" s="177">
        <f t="shared" si="15"/>
        <v>2.5374829536604082E-3</v>
      </c>
      <c r="AKX6" s="177">
        <f t="shared" si="15"/>
        <v>-1.9020843358429351E-3</v>
      </c>
      <c r="AKY6" s="177">
        <f t="shared" si="15"/>
        <v>-4.8971410566434059E-4</v>
      </c>
      <c r="AKZ6" s="177">
        <f t="shared" si="15"/>
        <v>6.0769493714141198E-4</v>
      </c>
      <c r="ALA6" s="177">
        <f t="shared" si="15"/>
        <v>-3.7957866767857062E-5</v>
      </c>
      <c r="ALB6" s="177">
        <f t="shared" si="15"/>
        <v>-5.3143030671054525E-5</v>
      </c>
      <c r="ALC6" s="177">
        <f t="shared" si="15"/>
        <v>2.1637955251185836E-4</v>
      </c>
      <c r="ALD6" s="177">
        <f t="shared" si="15"/>
        <v>6.4520291631842142E-5</v>
      </c>
      <c r="ALE6" s="177">
        <f t="shared" si="15"/>
        <v>-3.7950664137920143E-6</v>
      </c>
      <c r="ALF6" s="177">
        <f t="shared" si="15"/>
        <v>3.3776219264591845E-4</v>
      </c>
      <c r="ALG6" s="177">
        <f t="shared" si="15"/>
        <v>3.4144194728136235E-4</v>
      </c>
      <c r="ALH6" s="177">
        <f t="shared" si="15"/>
        <v>-4.171754943538275E-5</v>
      </c>
      <c r="ALI6" s="177">
        <f t="shared" si="15"/>
        <v>3.6409562061234801E-4</v>
      </c>
      <c r="ALJ6" s="177">
        <f t="shared" si="15"/>
        <v>1.5165129301686342E-4</v>
      </c>
      <c r="ALK6" s="177">
        <f t="shared" si="15"/>
        <v>6.936994651312034E-4</v>
      </c>
      <c r="ALL6" s="177">
        <f t="shared" si="15"/>
        <v>8.1443712924178513E-4</v>
      </c>
      <c r="ALM6" s="177">
        <f t="shared" si="15"/>
        <v>-2.5737979795692478E-4</v>
      </c>
      <c r="ALN6" s="177">
        <f t="shared" si="15"/>
        <v>5.6032377627945884E-4</v>
      </c>
      <c r="ALO6" s="177">
        <f t="shared" si="15"/>
        <v>4.1622364074678231E-5</v>
      </c>
      <c r="ALP6" s="177">
        <f t="shared" si="15"/>
        <v>2.913444220786765E-4</v>
      </c>
      <c r="ALQ6" s="177">
        <f t="shared" si="15"/>
        <v>1.6378622304429324E-3</v>
      </c>
      <c r="ALR6" s="177">
        <f t="shared" si="15"/>
        <v>1.975060611324686E-3</v>
      </c>
      <c r="ALS6" s="177">
        <f t="shared" si="15"/>
        <v>-1.0176199001223907E-3</v>
      </c>
      <c r="ALT6" s="177">
        <f t="shared" si="15"/>
        <v>2.7994189885116594E-3</v>
      </c>
      <c r="ALU6" s="177">
        <f t="shared" si="15"/>
        <v>2.2611240909415908E-3</v>
      </c>
      <c r="ALV6" s="177">
        <f t="shared" si="15"/>
        <v>8.9340010060134922E-4</v>
      </c>
      <c r="ALW6" s="177">
        <f t="shared" si="15"/>
        <v>1.3501552678540918E-4</v>
      </c>
      <c r="ALX6" s="177">
        <f t="shared" si="15"/>
        <v>-2.1749565008699623E-4</v>
      </c>
      <c r="ALY6" s="177">
        <f t="shared" si="15"/>
        <v>-1.5378037162339098E-4</v>
      </c>
      <c r="ALZ6" s="177">
        <f t="shared" si="15"/>
        <v>-1.0766281656431342E-3</v>
      </c>
      <c r="AMA6" s="177">
        <f t="shared" si="15"/>
        <v>-1.028968853037826E-3</v>
      </c>
      <c r="AMB6" s="177">
        <f t="shared" si="15"/>
        <v>-1.5638392252980138E-3</v>
      </c>
      <c r="AMC6" s="177">
        <f t="shared" si="15"/>
        <v>-2.0369282669918665E-3</v>
      </c>
      <c r="AMD6" s="177">
        <f t="shared" si="15"/>
        <v>-6.3383071438016803E-4</v>
      </c>
      <c r="AME6" s="177">
        <f t="shared" si="15"/>
        <v>-9.7022503935628723E-4</v>
      </c>
      <c r="AMF6" s="177">
        <f t="shared" si="15"/>
        <v>-2.2635377697163284E-3</v>
      </c>
      <c r="AMG6" s="177">
        <f t="shared" si="15"/>
        <v>-1.6323840761122144E-3</v>
      </c>
      <c r="AMH6" s="177">
        <f t="shared" si="15"/>
        <v>-1.2443095599393716E-3</v>
      </c>
      <c r="AMI6" s="177">
        <f t="shared" si="15"/>
        <v>-4.0642377465116564E-4</v>
      </c>
      <c r="AMJ6" s="177">
        <f t="shared" si="15"/>
        <v>-4.3698820131854443E-4</v>
      </c>
      <c r="AMK6" s="177">
        <f t="shared" si="15"/>
        <v>-3.0792624976239136E-4</v>
      </c>
      <c r="AML6" s="177">
        <f t="shared" si="15"/>
        <v>-3.7647023033138272E-4</v>
      </c>
      <c r="AMM6" s="177">
        <f t="shared" ref="AMM6:AOX6" si="16">AMM5/AML5-1</f>
        <v>4.0324114581369308E-4</v>
      </c>
      <c r="AMN6" s="177">
        <f t="shared" si="16"/>
        <v>2.4336821611092851E-4</v>
      </c>
      <c r="AMO6" s="177">
        <f t="shared" si="16"/>
        <v>2.0149026763971456E-4</v>
      </c>
      <c r="AMP6" s="177">
        <f t="shared" si="16"/>
        <v>1.9764874017935696E-4</v>
      </c>
      <c r="AMQ6" s="177">
        <f t="shared" si="16"/>
        <v>4.9402420718713813E-5</v>
      </c>
      <c r="AMR6" s="177">
        <f t="shared" si="16"/>
        <v>3.6099985560023029E-4</v>
      </c>
      <c r="AMS6" s="177">
        <f t="shared" si="16"/>
        <v>-3.7986271762546764E-6</v>
      </c>
      <c r="AMT6" s="177">
        <f t="shared" si="16"/>
        <v>7.2174190509421976E-5</v>
      </c>
      <c r="AMU6" s="177">
        <f t="shared" si="16"/>
        <v>4.1022368585985625E-4</v>
      </c>
      <c r="AMV6" s="177">
        <f t="shared" si="16"/>
        <v>4.4802357059592346E-4</v>
      </c>
      <c r="AMW6" s="177">
        <f t="shared" si="16"/>
        <v>1.0626306940886288E-4</v>
      </c>
      <c r="AMX6" s="177">
        <f t="shared" si="16"/>
        <v>-5.3125889384220137E-5</v>
      </c>
      <c r="AMY6" s="177">
        <f t="shared" si="16"/>
        <v>6.830834386417628E-5</v>
      </c>
      <c r="AMZ6" s="177">
        <f t="shared" si="16"/>
        <v>-3.0736655168883686E-4</v>
      </c>
      <c r="ANA6" s="177">
        <f t="shared" si="16"/>
        <v>5.0104764507619137E-4</v>
      </c>
      <c r="ANB6" s="177">
        <f t="shared" si="16"/>
        <v>-1.289930950755247E-4</v>
      </c>
      <c r="ANC6" s="177">
        <f t="shared" si="16"/>
        <v>-4.9327252168551716E-5</v>
      </c>
      <c r="AND6" s="177">
        <f t="shared" si="16"/>
        <v>3.7945911897097062E-6</v>
      </c>
      <c r="ANE6" s="177">
        <f t="shared" si="16"/>
        <v>-2.0870172349685134E-4</v>
      </c>
      <c r="ANF6" s="177">
        <f t="shared" si="16"/>
        <v>3.7953688909464489E-6</v>
      </c>
      <c r="ANG6" s="177">
        <f t="shared" si="16"/>
        <v>-1.3663276149999959E-4</v>
      </c>
      <c r="ANH6" s="177">
        <f t="shared" si="16"/>
        <v>6.4529843154526034E-5</v>
      </c>
      <c r="ANI6" s="177">
        <f t="shared" si="16"/>
        <v>-1.1766447405880953E-4</v>
      </c>
      <c r="ANJ6" s="177">
        <f t="shared" si="16"/>
        <v>-5.6941122878939598E-4</v>
      </c>
      <c r="ANK6" s="177">
        <f t="shared" si="16"/>
        <v>-2.6587663324306732E-5</v>
      </c>
      <c r="ANL6" s="177">
        <f t="shared" si="16"/>
        <v>-6.5711257895795239E-4</v>
      </c>
      <c r="ANM6" s="177">
        <f t="shared" si="16"/>
        <v>2.2805017103766367E-4</v>
      </c>
      <c r="ANN6" s="177">
        <f t="shared" si="16"/>
        <v>-2.279981760144878E-5</v>
      </c>
      <c r="ANO6" s="177">
        <f t="shared" si="16"/>
        <v>1.4060208091071225E-4</v>
      </c>
      <c r="ANP6" s="177">
        <f t="shared" si="16"/>
        <v>-1.8997610100646156E-4</v>
      </c>
      <c r="ANQ6" s="177">
        <f t="shared" si="16"/>
        <v>-6.0803903610517906E-5</v>
      </c>
      <c r="ANR6" s="177">
        <f t="shared" si="16"/>
        <v>-1.482185273158354E-4</v>
      </c>
      <c r="ANS6" s="177">
        <f t="shared" si="16"/>
        <v>1.9385296062868207E-4</v>
      </c>
      <c r="ANT6" s="177">
        <f t="shared" si="16"/>
        <v>-7.6006034879116946E-5</v>
      </c>
      <c r="ANU6" s="177">
        <f t="shared" si="16"/>
        <v>4.1806496729579479E-5</v>
      </c>
      <c r="ANV6" s="177">
        <f t="shared" si="16"/>
        <v>9.5010793226046886E-5</v>
      </c>
      <c r="ANW6" s="177">
        <f t="shared" si="16"/>
        <v>-7.6001413625848002E-6</v>
      </c>
      <c r="ANX6" s="177">
        <f t="shared" si="16"/>
        <v>-3.0400796500962279E-5</v>
      </c>
      <c r="ANY6" s="177">
        <f t="shared" si="16"/>
        <v>2.4701398099136185E-4</v>
      </c>
      <c r="ANZ6" s="177">
        <f t="shared" si="16"/>
        <v>-3.0394212941819987E-5</v>
      </c>
      <c r="AOA6" s="177">
        <f t="shared" si="16"/>
        <v>-1.8996960486350467E-5</v>
      </c>
      <c r="AOB6" s="177">
        <f t="shared" si="16"/>
        <v>-1.4058017819484903E-4</v>
      </c>
      <c r="AOC6" s="177">
        <f t="shared" si="16"/>
        <v>-1.063999574398844E-4</v>
      </c>
      <c r="AOD6" s="177">
        <f t="shared" si="16"/>
        <v>1.292136966517532E-4</v>
      </c>
      <c r="AOE6" s="177">
        <f t="shared" si="16"/>
        <v>-2.2799471052215026E-5</v>
      </c>
      <c r="AOF6" s="177">
        <f t="shared" si="16"/>
        <v>1.3299994680004978E-4</v>
      </c>
      <c r="AOG6" s="177">
        <f t="shared" si="16"/>
        <v>-6.0791890361788781E-5</v>
      </c>
      <c r="AOH6" s="177">
        <f t="shared" si="16"/>
        <v>1.5578868974097659E-4</v>
      </c>
      <c r="AOI6" s="177">
        <f t="shared" si="16"/>
        <v>4.5589587338268345E-4</v>
      </c>
      <c r="AOJ6" s="177">
        <f t="shared" si="16"/>
        <v>6.6454518527514495E-4</v>
      </c>
      <c r="AOK6" s="177">
        <f t="shared" si="16"/>
        <v>4.8194965713266313E-4</v>
      </c>
      <c r="AOL6" s="177">
        <f t="shared" si="16"/>
        <v>-1.7448035199518763E-4</v>
      </c>
      <c r="AOM6" s="177">
        <f t="shared" si="16"/>
        <v>4.4765814092873057E-4</v>
      </c>
      <c r="AON6" s="177">
        <f t="shared" si="16"/>
        <v>4.5883387938361331E-4</v>
      </c>
      <c r="AOO6" s="177">
        <f t="shared" si="16"/>
        <v>-1.4024022771974565E-4</v>
      </c>
      <c r="AOP6" s="177">
        <f t="shared" si="16"/>
        <v>7.6953403387447494E-4</v>
      </c>
      <c r="AOQ6" s="177">
        <f t="shared" si="16"/>
        <v>-1.8181887052581835E-4</v>
      </c>
      <c r="AOR6" s="177">
        <f t="shared" si="16"/>
        <v>1.1024773537511301E-3</v>
      </c>
      <c r="AOS6" s="177">
        <f t="shared" si="16"/>
        <v>1.3623875084212145E-4</v>
      </c>
      <c r="AOT6" s="177">
        <f t="shared" si="16"/>
        <v>1.0973293274507689E-4</v>
      </c>
      <c r="AOU6" s="177">
        <f t="shared" si="16"/>
        <v>-4.5401748724138713E-5</v>
      </c>
      <c r="AOV6" s="177">
        <f t="shared" si="16"/>
        <v>-5.1836016572381904E-4</v>
      </c>
      <c r="AOW6" s="177">
        <f t="shared" si="16"/>
        <v>5.299858418061909E-5</v>
      </c>
      <c r="AOX6" s="177">
        <f t="shared" si="16"/>
        <v>1.9305603924713033E-4</v>
      </c>
      <c r="AOY6" s="177">
        <f t="shared" ref="AOY6:ARJ6" si="17">AOY5/AOX5-1</f>
        <v>2.0058813956391752E-4</v>
      </c>
      <c r="AOZ6" s="177">
        <f t="shared" si="17"/>
        <v>-1.248694546611695E-4</v>
      </c>
      <c r="APA6" s="177">
        <f t="shared" si="17"/>
        <v>-1.5894460780407904E-4</v>
      </c>
      <c r="APB6" s="177">
        <f t="shared" si="17"/>
        <v>2.6116479498550227E-4</v>
      </c>
      <c r="APC6" s="177">
        <f t="shared" si="17"/>
        <v>1.9676845650273833E-4</v>
      </c>
      <c r="APD6" s="177">
        <f t="shared" si="17"/>
        <v>3.1022767684873997E-4</v>
      </c>
      <c r="APE6" s="177">
        <f t="shared" si="17"/>
        <v>4.4250465197204214E-4</v>
      </c>
      <c r="APF6" s="177">
        <f t="shared" si="17"/>
        <v>3.7804181898604128E-4</v>
      </c>
      <c r="APG6" s="177">
        <f t="shared" si="17"/>
        <v>3.6656198865547829E-4</v>
      </c>
      <c r="APH6" s="177">
        <f t="shared" si="17"/>
        <v>2.1910108115075211E-4</v>
      </c>
      <c r="API6" s="177">
        <f t="shared" si="17"/>
        <v>-2.4926730519392315E-4</v>
      </c>
      <c r="APJ6" s="177">
        <f t="shared" si="17"/>
        <v>9.0665256318400722E-5</v>
      </c>
      <c r="APK6" s="177">
        <f t="shared" si="17"/>
        <v>-2.6441635755158899E-5</v>
      </c>
      <c r="APL6" s="177">
        <f t="shared" si="17"/>
        <v>1.5865400960235476E-4</v>
      </c>
      <c r="APM6" s="177">
        <f t="shared" si="17"/>
        <v>5.2876280833391576E-5</v>
      </c>
      <c r="APN6" s="177">
        <f t="shared" si="17"/>
        <v>1.7372716526353749E-4</v>
      </c>
      <c r="APO6" s="177">
        <f t="shared" si="17"/>
        <v>1.6614494636169042E-4</v>
      </c>
      <c r="APP6" s="177">
        <f t="shared" si="17"/>
        <v>2.3407444322365301E-4</v>
      </c>
      <c r="APQ6" s="177">
        <f t="shared" si="17"/>
        <v>3.5857851925946704E-4</v>
      </c>
      <c r="APR6" s="177">
        <f t="shared" si="17"/>
        <v>2.1506999207621114E-4</v>
      </c>
      <c r="APS6" s="177">
        <f t="shared" si="17"/>
        <v>6.4129889432607001E-5</v>
      </c>
      <c r="APT6" s="177">
        <f t="shared" si="17"/>
        <v>2.5650310821401234E-4</v>
      </c>
      <c r="APU6" s="177">
        <f t="shared" si="17"/>
        <v>1.5461662618987404E-4</v>
      </c>
      <c r="APV6" s="177">
        <f t="shared" si="17"/>
        <v>-9.8034410078051692E-5</v>
      </c>
      <c r="APW6" s="177">
        <f t="shared" si="17"/>
        <v>2.1117173918772103E-4</v>
      </c>
      <c r="APX6" s="177">
        <f t="shared" si="17"/>
        <v>2.6767907164382265E-4</v>
      </c>
      <c r="APY6" s="177">
        <f t="shared" si="17"/>
        <v>2.7514567644382204E-4</v>
      </c>
      <c r="APZ6" s="177">
        <f t="shared" si="17"/>
        <v>2.0347643253049164E-4</v>
      </c>
      <c r="AQA6" s="177">
        <f t="shared" si="17"/>
        <v>2.9385061087028319E-4</v>
      </c>
      <c r="AQB6" s="177">
        <f t="shared" si="17"/>
        <v>3.2389395862453263E-4</v>
      </c>
      <c r="AQC6" s="177">
        <f t="shared" si="17"/>
        <v>1.8824946819373523E-5</v>
      </c>
      <c r="AQD6" s="177">
        <f t="shared" si="17"/>
        <v>3.0119347916190975E-5</v>
      </c>
      <c r="AQE6" s="177">
        <f t="shared" si="17"/>
        <v>3.1624362806748074E-4</v>
      </c>
      <c r="AQF6" s="177">
        <f t="shared" si="17"/>
        <v>1.0914483142765441E-4</v>
      </c>
      <c r="AQG6" s="177">
        <f t="shared" si="17"/>
        <v>-9.0316899420739283E-5</v>
      </c>
      <c r="AQH6" s="177">
        <f t="shared" si="17"/>
        <v>1.6559593838327835E-4</v>
      </c>
      <c r="AQI6" s="177">
        <f t="shared" si="17"/>
        <v>-1.5051683719180531E-5</v>
      </c>
      <c r="AQJ6" s="177">
        <f t="shared" si="17"/>
        <v>1.0912634949789002E-4</v>
      </c>
      <c r="AQK6" s="177">
        <f t="shared" si="17"/>
        <v>6.0201071579113474E-5</v>
      </c>
      <c r="AQL6" s="177">
        <f t="shared" si="17"/>
        <v>1.2039489525639269E-4</v>
      </c>
      <c r="AQM6" s="177">
        <f t="shared" si="17"/>
        <v>-4.8904538341054682E-5</v>
      </c>
      <c r="AQN6" s="177">
        <f t="shared" si="17"/>
        <v>2.0315186354213921E-4</v>
      </c>
      <c r="AQO6" s="177">
        <f t="shared" si="17"/>
        <v>-2.256784458276595E-5</v>
      </c>
      <c r="AQP6" s="177">
        <f t="shared" si="17"/>
        <v>1.8054683121504489E-4</v>
      </c>
      <c r="AQQ6" s="177">
        <f t="shared" si="17"/>
        <v>1.0153925996680968E-4</v>
      </c>
      <c r="AQR6" s="177">
        <f t="shared" si="17"/>
        <v>6.016530417318755E-5</v>
      </c>
      <c r="AQS6" s="177">
        <f t="shared" si="17"/>
        <v>4.4745252867084417E-4</v>
      </c>
      <c r="AQT6" s="177">
        <f t="shared" si="17"/>
        <v>2.2550541400878643E-5</v>
      </c>
      <c r="AQU6" s="177">
        <f t="shared" si="17"/>
        <v>5.0737573992298834E-4</v>
      </c>
      <c r="AQV6" s="177">
        <f t="shared" si="17"/>
        <v>-1.2771871830496995E-4</v>
      </c>
      <c r="AQW6" s="177">
        <f t="shared" si="17"/>
        <v>4.2828805001193793E-4</v>
      </c>
      <c r="AQX6" s="177">
        <f t="shared" si="17"/>
        <v>2.553606969843969E-4</v>
      </c>
      <c r="AQY6" s="177">
        <f t="shared" si="17"/>
        <v>3.3789110895909857E-5</v>
      </c>
      <c r="AQZ6" s="177">
        <f t="shared" si="17"/>
        <v>1.6143140854518734E-4</v>
      </c>
      <c r="ARA6" s="177">
        <f t="shared" si="17"/>
        <v>4.5794076798921779E-4</v>
      </c>
      <c r="ARB6" s="177">
        <f t="shared" si="17"/>
        <v>-1.0505305179120406E-4</v>
      </c>
      <c r="ARC6" s="177">
        <f t="shared" si="17"/>
        <v>2.1763275598107867E-4</v>
      </c>
      <c r="ARD6" s="177">
        <f t="shared" si="17"/>
        <v>1.4255595321177594E-4</v>
      </c>
      <c r="ARE6" s="177">
        <f t="shared" si="17"/>
        <v>1.8754688672162345E-4</v>
      </c>
      <c r="ARF6" s="177">
        <f t="shared" si="17"/>
        <v>1.8376148509280377E-4</v>
      </c>
      <c r="ARG6" s="177">
        <f t="shared" si="17"/>
        <v>-7.4615952815715314E-4</v>
      </c>
      <c r="ARH6" s="177">
        <f t="shared" si="17"/>
        <v>7.9549718574112305E-4</v>
      </c>
      <c r="ARI6" s="177">
        <f t="shared" si="17"/>
        <v>-4.4242478778599992E-4</v>
      </c>
      <c r="ARJ6" s="177">
        <f t="shared" si="17"/>
        <v>5.4014719010941903E-4</v>
      </c>
      <c r="ARK6" s="177">
        <f t="shared" ref="ARK6:ATV6" si="18">ARK5/ARJ5-1</f>
        <v>5.5485157720314149E-4</v>
      </c>
      <c r="ARL6" s="177">
        <f t="shared" si="18"/>
        <v>1.0903531845056769E-3</v>
      </c>
      <c r="ARM6" s="177">
        <f t="shared" si="18"/>
        <v>0</v>
      </c>
      <c r="ARN6" s="177">
        <f t="shared" si="18"/>
        <v>1.7965618297988151E-4</v>
      </c>
      <c r="ARO6" s="177">
        <f t="shared" si="18"/>
        <v>1.8710824211787269E-5</v>
      </c>
      <c r="ARP6" s="177">
        <f t="shared" si="18"/>
        <v>2.13299405006806E-4</v>
      </c>
      <c r="ARQ6" s="177">
        <f t="shared" si="18"/>
        <v>-5.2378155316112895E-5</v>
      </c>
      <c r="ARR6" s="177">
        <f t="shared" si="18"/>
        <v>3.7414927807066789E-6</v>
      </c>
      <c r="ARS6" s="177">
        <f t="shared" si="18"/>
        <v>1.6088358762922361E-4</v>
      </c>
      <c r="ART6" s="177">
        <f t="shared" si="18"/>
        <v>-1.3093069277292368E-4</v>
      </c>
      <c r="ARU6" s="177">
        <f t="shared" si="18"/>
        <v>-4.7515358310701306E-4</v>
      </c>
      <c r="ARV6" s="177">
        <f t="shared" si="18"/>
        <v>1.796709775223615E-4</v>
      </c>
      <c r="ARW6" s="177">
        <f t="shared" si="18"/>
        <v>1.3472902624589445E-4</v>
      </c>
      <c r="ARX6" s="177">
        <f t="shared" si="18"/>
        <v>-1.8709843997322118E-4</v>
      </c>
      <c r="ARY6" s="177">
        <f t="shared" si="18"/>
        <v>-2.9941352375995045E-5</v>
      </c>
      <c r="ARZ6" s="177">
        <f t="shared" si="18"/>
        <v>7.1112841107723312E-5</v>
      </c>
      <c r="ASA6" s="177">
        <f t="shared" si="18"/>
        <v>-7.110778443120136E-5</v>
      </c>
      <c r="ASB6" s="177">
        <f t="shared" si="18"/>
        <v>-1.0479787110595495E-4</v>
      </c>
      <c r="ASC6" s="177">
        <f t="shared" si="18"/>
        <v>3.368856048768798E-5</v>
      </c>
      <c r="ASD6" s="177">
        <f t="shared" si="18"/>
        <v>6.3631803924213415E-5</v>
      </c>
      <c r="ASE6" s="177">
        <f t="shared" si="18"/>
        <v>-7.8598991687273134E-5</v>
      </c>
      <c r="ASF6" s="177">
        <f t="shared" si="18"/>
        <v>-3.7431033320656226E-6</v>
      </c>
      <c r="ASG6" s="177">
        <f t="shared" si="18"/>
        <v>-1.1977975497556859E-4</v>
      </c>
      <c r="ASH6" s="177">
        <f t="shared" si="18"/>
        <v>-4.8666354702908698E-5</v>
      </c>
      <c r="ASI6" s="177">
        <f t="shared" si="18"/>
        <v>-1.7595615322407721E-4</v>
      </c>
      <c r="ASJ6" s="177">
        <f t="shared" si="18"/>
        <v>8.2376949431806068E-5</v>
      </c>
      <c r="ASK6" s="177">
        <f t="shared" si="18"/>
        <v>-1.3478754113815938E-4</v>
      </c>
      <c r="ASL6" s="177">
        <f t="shared" si="18"/>
        <v>-3.5199269053476367E-4</v>
      </c>
      <c r="ASM6" s="177">
        <f t="shared" si="18"/>
        <v>-2.0602568953054234E-4</v>
      </c>
      <c r="ASN6" s="177">
        <f t="shared" si="18"/>
        <v>-2.0606814486223701E-4</v>
      </c>
      <c r="ASO6" s="177">
        <f t="shared" si="18"/>
        <v>-2.098580834710706E-4</v>
      </c>
      <c r="ASP6" s="177">
        <f t="shared" si="18"/>
        <v>-1.7991611411183328E-4</v>
      </c>
      <c r="ASQ6" s="177">
        <f t="shared" si="18"/>
        <v>-2.8866736896560052E-4</v>
      </c>
      <c r="ASR6" s="177">
        <f t="shared" si="18"/>
        <v>2.9625074062678003E-4</v>
      </c>
      <c r="ASS6" s="177">
        <f t="shared" si="18"/>
        <v>8.9973570263746083E-5</v>
      </c>
      <c r="AST6" s="177">
        <f t="shared" si="18"/>
        <v>-1.8742807447735821E-5</v>
      </c>
      <c r="ASU6" s="177">
        <f t="shared" si="18"/>
        <v>-1.6119116522461674E-4</v>
      </c>
      <c r="ASV6" s="177">
        <f t="shared" si="18"/>
        <v>-4.8740069210961856E-5</v>
      </c>
      <c r="ASW6" s="177">
        <f t="shared" si="18"/>
        <v>2.0996745504442416E-4</v>
      </c>
      <c r="ASX6" s="177">
        <f t="shared" si="18"/>
        <v>-1.5369390172581543E-4</v>
      </c>
      <c r="ASY6" s="177">
        <f t="shared" si="18"/>
        <v>1.7621277505108779E-4</v>
      </c>
      <c r="ASZ6" s="177">
        <f t="shared" si="18"/>
        <v>2.2866139370991689E-4</v>
      </c>
      <c r="ATA6" s="177">
        <f t="shared" si="18"/>
        <v>3.0356292934485829E-4</v>
      </c>
      <c r="ATB6" s="177">
        <f t="shared" si="18"/>
        <v>-2.9972425368618438E-5</v>
      </c>
      <c r="ATC6" s="177">
        <f t="shared" si="18"/>
        <v>5.2078650001496918E-4</v>
      </c>
      <c r="ATD6" s="177">
        <f t="shared" si="18"/>
        <v>-1.7600161771691436E-4</v>
      </c>
      <c r="ATE6" s="177">
        <f t="shared" si="18"/>
        <v>2.1348634436479941E-4</v>
      </c>
      <c r="ATF6" s="177">
        <f t="shared" si="18"/>
        <v>4.0066953001827166E-4</v>
      </c>
      <c r="ATG6" s="177">
        <f t="shared" si="18"/>
        <v>1.130408743823974E-3</v>
      </c>
      <c r="ATH6" s="177">
        <f t="shared" si="18"/>
        <v>5.6082733248086214E-4</v>
      </c>
      <c r="ATI6" s="177">
        <f t="shared" si="18"/>
        <v>1.087395184072637E-3</v>
      </c>
      <c r="ATJ6" s="177">
        <f t="shared" si="18"/>
        <v>1.552800827165024E-3</v>
      </c>
      <c r="ATK6" s="177">
        <f t="shared" si="18"/>
        <v>4.3232122958114516E-4</v>
      </c>
      <c r="ATL6" s="177">
        <f t="shared" si="18"/>
        <v>-2.4586957736505433E-4</v>
      </c>
      <c r="ATM6" s="177">
        <f t="shared" si="18"/>
        <v>1.1588521774124061E-3</v>
      </c>
      <c r="ATN6" s="177">
        <f t="shared" si="18"/>
        <v>-3.089176715797004E-4</v>
      </c>
      <c r="ATO6" s="177">
        <f t="shared" si="18"/>
        <v>1.6083575021315077E-3</v>
      </c>
      <c r="ATP6" s="177">
        <f t="shared" si="18"/>
        <v>7.9545327827101886E-4</v>
      </c>
      <c r="ATQ6" s="177">
        <f t="shared" si="18"/>
        <v>2.005623173118698E-3</v>
      </c>
      <c r="ATR6" s="177">
        <f t="shared" si="18"/>
        <v>1.2380320479794538E-3</v>
      </c>
      <c r="ATS6" s="177">
        <f t="shared" si="18"/>
        <v>-2.2212596763604431E-5</v>
      </c>
      <c r="ATT6" s="177">
        <f t="shared" si="18"/>
        <v>4.4426180348078326E-4</v>
      </c>
      <c r="ATU6" s="177">
        <f t="shared" si="18"/>
        <v>3.4415000499565807E-4</v>
      </c>
      <c r="ATV6" s="177">
        <f t="shared" si="18"/>
        <v>5.5488968792927196E-5</v>
      </c>
      <c r="ATW6" s="177">
        <f t="shared" ref="ATW6:AWH6" si="19">ATW5/ATV5-1</f>
        <v>8.1379305242768041E-5</v>
      </c>
      <c r="ATX6" s="177">
        <f t="shared" si="19"/>
        <v>-2.7370811618543378E-4</v>
      </c>
      <c r="ATY6" s="177">
        <f t="shared" si="19"/>
        <v>-1.9978763314554282E-4</v>
      </c>
      <c r="ATZ6" s="177">
        <f t="shared" si="19"/>
        <v>2.7383776222755785E-4</v>
      </c>
      <c r="AUA6" s="177">
        <f t="shared" si="19"/>
        <v>-1.2208340886488145E-4</v>
      </c>
      <c r="AUB6" s="177">
        <f t="shared" si="19"/>
        <v>1.2949821292473906E-4</v>
      </c>
      <c r="AUC6" s="177">
        <f t="shared" si="19"/>
        <v>-3.6994698659809089E-5</v>
      </c>
      <c r="AUD6" s="177">
        <f t="shared" si="19"/>
        <v>2.1087758371285403E-4</v>
      </c>
      <c r="AUE6" s="177">
        <f t="shared" si="19"/>
        <v>7.8785009395021532E-4</v>
      </c>
      <c r="AUF6" s="177">
        <f t="shared" si="19"/>
        <v>-2.2914672412577275E-4</v>
      </c>
      <c r="AUG6" s="177">
        <f t="shared" si="19"/>
        <v>1.201447652001697E-3</v>
      </c>
      <c r="AUH6" s="177">
        <f t="shared" si="19"/>
        <v>-6.0554144266566912E-4</v>
      </c>
      <c r="AUI6" s="177">
        <f t="shared" si="19"/>
        <v>1.4150176600116193E-3</v>
      </c>
      <c r="AUJ6" s="177">
        <f t="shared" si="19"/>
        <v>1.3355420197673773E-3</v>
      </c>
      <c r="AUK6" s="177">
        <f t="shared" si="19"/>
        <v>4.0160198664018765E-4</v>
      </c>
      <c r="AUL6" s="177">
        <f t="shared" si="19"/>
        <v>6.8502736426512278E-4</v>
      </c>
      <c r="AUM6" s="177">
        <f t="shared" si="19"/>
        <v>8.4649697469352247E-4</v>
      </c>
      <c r="AUN6" s="177">
        <f t="shared" si="19"/>
        <v>4.7069552618594912E-4</v>
      </c>
      <c r="AUO6" s="177">
        <f t="shared" si="19"/>
        <v>-5.1458102078072443E-5</v>
      </c>
      <c r="AUP6" s="177">
        <f t="shared" si="19"/>
        <v>4.4109214414889131E-4</v>
      </c>
      <c r="AUQ6" s="177">
        <f t="shared" si="19"/>
        <v>2.314712755169257E-4</v>
      </c>
      <c r="AUR6" s="177">
        <f t="shared" si="19"/>
        <v>4.5916212096175357E-4</v>
      </c>
      <c r="AUS6" s="177">
        <f t="shared" si="19"/>
        <v>8.0775444265102081E-5</v>
      </c>
      <c r="AUT6" s="177">
        <f t="shared" si="19"/>
        <v>8.0768920119433929E-5</v>
      </c>
      <c r="AUU6" s="177">
        <f t="shared" si="19"/>
        <v>7.6357175371866148E-4</v>
      </c>
      <c r="AUV6" s="177">
        <f t="shared" si="19"/>
        <v>4.1450853227309459E-4</v>
      </c>
      <c r="AUW6" s="177">
        <f t="shared" si="19"/>
        <v>6.9300577504805005E-4</v>
      </c>
      <c r="AUX6" s="177">
        <f t="shared" si="19"/>
        <v>3.700799519263942E-4</v>
      </c>
      <c r="AUY6" s="177">
        <f t="shared" si="19"/>
        <v>2.7837298316923942E-4</v>
      </c>
      <c r="AUZ6" s="177">
        <f t="shared" si="19"/>
        <v>2.9660442856038749E-4</v>
      </c>
      <c r="AVA6" s="177">
        <f t="shared" si="19"/>
        <v>2.5990950756304976E-4</v>
      </c>
      <c r="AVB6" s="177">
        <f t="shared" si="19"/>
        <v>1.0613263651770843E-4</v>
      </c>
      <c r="AVC6" s="177">
        <f t="shared" si="19"/>
        <v>1.9394595860533492E-4</v>
      </c>
      <c r="AVD6" s="177">
        <f t="shared" si="19"/>
        <v>1.097594438870253E-5</v>
      </c>
      <c r="AVE6" s="177">
        <f t="shared" si="19"/>
        <v>9.146519932090591E-5</v>
      </c>
      <c r="AVF6" s="177">
        <f t="shared" si="19"/>
        <v>-3.6582733682344326E-6</v>
      </c>
      <c r="AVG6" s="177">
        <f t="shared" si="19"/>
        <v>2.9632122684297713E-4</v>
      </c>
      <c r="AVH6" s="177">
        <f t="shared" si="19"/>
        <v>2.1577497961122738E-4</v>
      </c>
      <c r="AVI6" s="177">
        <f t="shared" si="19"/>
        <v>3.5101575183182909E-4</v>
      </c>
      <c r="AVJ6" s="177">
        <f t="shared" si="19"/>
        <v>3.2165153442398342E-4</v>
      </c>
      <c r="AVK6" s="177">
        <f t="shared" si="19"/>
        <v>3.8001140034205072E-4</v>
      </c>
      <c r="AVL6" s="177">
        <f t="shared" si="19"/>
        <v>-1.3514500694000731E-4</v>
      </c>
      <c r="AVM6" s="177">
        <f t="shared" si="19"/>
        <v>4.7855104970717655E-4</v>
      </c>
      <c r="AVN6" s="177">
        <f t="shared" si="19"/>
        <v>6.5723653943194904E-5</v>
      </c>
      <c r="AVO6" s="177">
        <f t="shared" si="19"/>
        <v>9.4927927796351064E-4</v>
      </c>
      <c r="AVP6" s="177">
        <f t="shared" si="19"/>
        <v>4.7783711225890535E-4</v>
      </c>
      <c r="AVQ6" s="177">
        <f t="shared" si="19"/>
        <v>-1.640641235511886E-4</v>
      </c>
      <c r="AVR6" s="177">
        <f t="shared" si="19"/>
        <v>5.9802069735037655E-4</v>
      </c>
      <c r="AVS6" s="177">
        <f t="shared" si="19"/>
        <v>8.01743427526036E-4</v>
      </c>
      <c r="AVT6" s="177">
        <f t="shared" si="19"/>
        <v>6.263154445020902E-4</v>
      </c>
      <c r="AVU6" s="177">
        <f t="shared" si="19"/>
        <v>1.3828540652283117E-4</v>
      </c>
      <c r="AVV6" s="177">
        <f t="shared" si="19"/>
        <v>1.0551900797572955E-4</v>
      </c>
      <c r="AVW6" s="177">
        <f t="shared" si="19"/>
        <v>2.2920676269078122E-4</v>
      </c>
      <c r="AVX6" s="177">
        <f t="shared" si="19"/>
        <v>4.7285795347074E-5</v>
      </c>
      <c r="AVY6" s="177">
        <f t="shared" si="19"/>
        <v>3.5280809785520617E-4</v>
      </c>
      <c r="AVZ6" s="177">
        <f t="shared" si="19"/>
        <v>1.6725204883760725E-4</v>
      </c>
      <c r="AWA6" s="177">
        <f t="shared" si="19"/>
        <v>1.4177693761818766E-4</v>
      </c>
      <c r="AWB6" s="177">
        <f t="shared" si="19"/>
        <v>1.5266121205725902E-4</v>
      </c>
      <c r="AWC6" s="177">
        <f t="shared" si="19"/>
        <v>-1.4536943825582682E-5</v>
      </c>
      <c r="AWD6" s="177">
        <f t="shared" si="19"/>
        <v>2.7257165908922687E-4</v>
      </c>
      <c r="AWE6" s="177">
        <f t="shared" si="19"/>
        <v>1.1989884897101177E-4</v>
      </c>
      <c r="AWF6" s="177">
        <f t="shared" si="19"/>
        <v>1.1625161208272949E-4</v>
      </c>
      <c r="AWG6" s="177">
        <f t="shared" si="19"/>
        <v>3.6324406005161514E-4</v>
      </c>
      <c r="AWH6" s="177">
        <f t="shared" si="19"/>
        <v>-1.4524486468658893E-5</v>
      </c>
      <c r="AWI6" s="177">
        <f t="shared" ref="AWI6:AYT6" si="20">AWI5/AWH5-1</f>
        <v>8.3517010236233702E-5</v>
      </c>
      <c r="AWJ6" s="177">
        <f t="shared" si="20"/>
        <v>-3.6308711185428777E-6</v>
      </c>
      <c r="AWK6" s="177">
        <f t="shared" si="20"/>
        <v>4.1028992611158444E-4</v>
      </c>
      <c r="AWL6" s="177">
        <f t="shared" si="20"/>
        <v>1.0162306553218592E-4</v>
      </c>
      <c r="AWM6" s="177">
        <f t="shared" si="20"/>
        <v>2.540318483357229E-4</v>
      </c>
      <c r="AWN6" s="177">
        <f t="shared" si="20"/>
        <v>3.736947893158149E-4</v>
      </c>
      <c r="AWO6" s="177">
        <f t="shared" si="20"/>
        <v>3.9894243985938438E-4</v>
      </c>
      <c r="AWP6" s="177">
        <f t="shared" si="20"/>
        <v>2.0301697729463442E-4</v>
      </c>
      <c r="AWQ6" s="177">
        <f t="shared" si="20"/>
        <v>2.5371971220944367E-4</v>
      </c>
      <c r="AWR6" s="177">
        <f t="shared" si="20"/>
        <v>4.4933234286959056E-4</v>
      </c>
      <c r="AWS6" s="177">
        <f t="shared" si="20"/>
        <v>2.8976163483518391E-4</v>
      </c>
      <c r="AWT6" s="177">
        <f t="shared" si="20"/>
        <v>3.6933906412373041E-4</v>
      </c>
      <c r="AWU6" s="177">
        <f t="shared" si="20"/>
        <v>1.9907988894973805E-4</v>
      </c>
      <c r="AWV6" s="177">
        <f t="shared" si="20"/>
        <v>3.3294007802364689E-4</v>
      </c>
      <c r="AWW6" s="177">
        <f t="shared" si="20"/>
        <v>-1.772677611442397E-4</v>
      </c>
      <c r="AWX6" s="177">
        <f t="shared" si="20"/>
        <v>2.0986434802749976E-4</v>
      </c>
      <c r="AWY6" s="177">
        <f t="shared" si="20"/>
        <v>3.2558324621012602E-5</v>
      </c>
      <c r="AWZ6" s="177">
        <f t="shared" si="20"/>
        <v>2.3513579996814471E-4</v>
      </c>
      <c r="AXA6" s="177">
        <f t="shared" si="20"/>
        <v>5.967428689226395E-4</v>
      </c>
      <c r="AXB6" s="177">
        <f t="shared" si="20"/>
        <v>-4.6988065031339232E-5</v>
      </c>
      <c r="AXC6" s="177">
        <f t="shared" si="20"/>
        <v>5.7834182170424242E-5</v>
      </c>
      <c r="AXD6" s="177">
        <f t="shared" si="20"/>
        <v>2.9999746990072573E-4</v>
      </c>
      <c r="AXE6" s="177">
        <f t="shared" si="20"/>
        <v>1.8789385442552486E-4</v>
      </c>
      <c r="AXF6" s="177">
        <f t="shared" si="20"/>
        <v>3.0346382277723905E-4</v>
      </c>
      <c r="AXG6" s="177">
        <f t="shared" si="20"/>
        <v>1.0473548871736682E-4</v>
      </c>
      <c r="AXH6" s="177">
        <f t="shared" si="20"/>
        <v>2.0222665997393641E-4</v>
      </c>
      <c r="AXI6" s="177">
        <f t="shared" si="20"/>
        <v>3.7187740321265039E-4</v>
      </c>
      <c r="AXJ6" s="177">
        <f t="shared" si="20"/>
        <v>2.3459267493386449E-4</v>
      </c>
      <c r="AXK6" s="177">
        <f t="shared" si="20"/>
        <v>2.7783691334004601E-4</v>
      </c>
      <c r="AXL6" s="177">
        <f t="shared" si="20"/>
        <v>2.9579608827723369E-4</v>
      </c>
      <c r="AXM6" s="177">
        <f t="shared" si="20"/>
        <v>4.6520014424800138E-4</v>
      </c>
      <c r="AXN6" s="177">
        <f t="shared" si="20"/>
        <v>4.1091594606190718E-4</v>
      </c>
      <c r="AXO6" s="177">
        <f t="shared" si="20"/>
        <v>1.6574008351866176E-4</v>
      </c>
      <c r="AXP6" s="177">
        <f t="shared" si="20"/>
        <v>6.6645292140532497E-4</v>
      </c>
      <c r="AXQ6" s="177">
        <f t="shared" si="20"/>
        <v>-2.7360372101048469E-4</v>
      </c>
      <c r="AXR6" s="177">
        <f t="shared" si="20"/>
        <v>7.3100994605668213E-4</v>
      </c>
      <c r="AXS6" s="177">
        <f t="shared" si="20"/>
        <v>2.7707708860358338E-4</v>
      </c>
      <c r="AXT6" s="177">
        <f t="shared" si="20"/>
        <v>3.129744080465624E-4</v>
      </c>
      <c r="AXU6" s="177">
        <f t="shared" si="20"/>
        <v>1.5823638357947978E-4</v>
      </c>
      <c r="AXV6" s="177">
        <f t="shared" si="20"/>
        <v>3.5957124724372846E-5</v>
      </c>
      <c r="AXW6" s="177">
        <f t="shared" si="20"/>
        <v>8.2698413269133297E-5</v>
      </c>
      <c r="AXX6" s="177">
        <f t="shared" si="20"/>
        <v>1.8695486478126355E-4</v>
      </c>
      <c r="AXY6" s="177">
        <f t="shared" si="20"/>
        <v>-1.2581148407220244E-4</v>
      </c>
      <c r="AXZ6" s="177">
        <f t="shared" si="20"/>
        <v>3.1277075341806793E-4</v>
      </c>
      <c r="AYA6" s="177">
        <f t="shared" si="20"/>
        <v>-1.8688498666641351E-4</v>
      </c>
      <c r="AYB6" s="177">
        <f t="shared" si="20"/>
        <v>2.4443374048321864E-4</v>
      </c>
      <c r="AYC6" s="177">
        <f t="shared" si="20"/>
        <v>3.7734221704721627E-4</v>
      </c>
      <c r="AYD6" s="177">
        <f t="shared" si="20"/>
        <v>8.9809496096826535E-5</v>
      </c>
      <c r="AYE6" s="177">
        <f t="shared" si="20"/>
        <v>3.0891692290002659E-4</v>
      </c>
      <c r="AYF6" s="177">
        <f t="shared" si="20"/>
        <v>-7.1818958768843366E-5</v>
      </c>
      <c r="AYG6" s="177">
        <f t="shared" si="20"/>
        <v>1.9392511617555286E-4</v>
      </c>
      <c r="AYH6" s="177">
        <f t="shared" si="20"/>
        <v>1.7952547825594856E-4</v>
      </c>
      <c r="AYI6" s="177">
        <f t="shared" si="20"/>
        <v>2.8359934233668227E-4</v>
      </c>
      <c r="AYJ6" s="177">
        <f t="shared" si="20"/>
        <v>3.1222971493805041E-4</v>
      </c>
      <c r="AYK6" s="177">
        <f t="shared" si="20"/>
        <v>4.2335179816865853E-4</v>
      </c>
      <c r="AYL6" s="177">
        <f t="shared" si="20"/>
        <v>1.6137939938176693E-4</v>
      </c>
      <c r="AYM6" s="177">
        <f t="shared" si="20"/>
        <v>7.1712604565732363E-6</v>
      </c>
      <c r="AYN6" s="177">
        <f t="shared" si="20"/>
        <v>2.1513627089975174E-4</v>
      </c>
      <c r="AYO6" s="177">
        <f t="shared" si="20"/>
        <v>4.0150132818062012E-4</v>
      </c>
      <c r="AYP6" s="177">
        <f t="shared" si="20"/>
        <v>-1.4333578198633123E-4</v>
      </c>
      <c r="AYQ6" s="177">
        <f t="shared" si="20"/>
        <v>4.730758892572684E-4</v>
      </c>
      <c r="AYR6" s="177">
        <f t="shared" si="20"/>
        <v>-2.865770874471707E-5</v>
      </c>
      <c r="AYS6" s="177">
        <f t="shared" si="20"/>
        <v>3.6181394165857306E-4</v>
      </c>
      <c r="AYT6" s="177">
        <f t="shared" si="20"/>
        <v>3.1871083258727673E-4</v>
      </c>
      <c r="AYU6" s="177">
        <f t="shared" ref="AYU6:BBF6" si="21">AYU5/AYT5-1</f>
        <v>4.4748495555579915E-4</v>
      </c>
      <c r="AYV6" s="177">
        <f t="shared" si="21"/>
        <v>3.470930066127309E-4</v>
      </c>
      <c r="AYW6" s="177">
        <f t="shared" si="21"/>
        <v>4.2566738565108508E-4</v>
      </c>
      <c r="AYX6" s="177">
        <f t="shared" si="21"/>
        <v>5.1129862700216577E-4</v>
      </c>
      <c r="AYY6" s="177">
        <f t="shared" si="21"/>
        <v>5.8965846267100552E-4</v>
      </c>
      <c r="AYZ6" s="177">
        <f t="shared" si="21"/>
        <v>-9.2861122619636305E-5</v>
      </c>
      <c r="AZA6" s="177">
        <f t="shared" si="21"/>
        <v>7.6796136618551003E-4</v>
      </c>
      <c r="AZB6" s="177">
        <f t="shared" si="21"/>
        <v>-2.0344282364370692E-4</v>
      </c>
      <c r="AZC6" s="177">
        <f t="shared" si="21"/>
        <v>8.4963587034136978E-4</v>
      </c>
      <c r="AZD6" s="177">
        <f t="shared" si="21"/>
        <v>6.5273685787459179E-4</v>
      </c>
      <c r="AZE6" s="177">
        <f t="shared" si="21"/>
        <v>-2.3882427167509768E-4</v>
      </c>
      <c r="AZF6" s="177">
        <f t="shared" si="21"/>
        <v>7.915172172823226E-4</v>
      </c>
      <c r="AZG6" s="177">
        <f t="shared" si="21"/>
        <v>-3.5269473024202025E-4</v>
      </c>
      <c r="AZH6" s="177">
        <f t="shared" si="21"/>
        <v>1.0014362234807006E-3</v>
      </c>
      <c r="AZI6" s="177">
        <f t="shared" si="21"/>
        <v>-4.2367148726496495E-4</v>
      </c>
      <c r="AZJ6" s="177">
        <f t="shared" si="21"/>
        <v>7.3016359226230065E-4</v>
      </c>
      <c r="AZK6" s="177">
        <f t="shared" si="21"/>
        <v>-2.3846471434063599E-4</v>
      </c>
      <c r="AZL6" s="177">
        <f t="shared" si="21"/>
        <v>7.0132468484906951E-4</v>
      </c>
      <c r="AZM6" s="177">
        <f t="shared" si="21"/>
        <v>2.6681465986477804E-4</v>
      </c>
      <c r="AZN6" s="177">
        <f t="shared" si="21"/>
        <v>5.7972251564009092E-4</v>
      </c>
      <c r="AZO6" s="177">
        <f t="shared" si="21"/>
        <v>-3.5545192157426797E-5</v>
      </c>
      <c r="AZP6" s="177">
        <f t="shared" si="21"/>
        <v>1.347210669624177E-3</v>
      </c>
      <c r="AZQ6" s="177">
        <f t="shared" si="21"/>
        <v>2.1299178916645012E-4</v>
      </c>
      <c r="AZR6" s="177">
        <f t="shared" si="21"/>
        <v>5.5720983386620127E-4</v>
      </c>
      <c r="AZS6" s="177">
        <f t="shared" si="21"/>
        <v>2.4120488936518747E-4</v>
      </c>
      <c r="AZT6" s="177">
        <f t="shared" si="21"/>
        <v>-1.0284198506305131E-4</v>
      </c>
      <c r="AZU6" s="177">
        <f t="shared" si="21"/>
        <v>1.2058576307727442E-4</v>
      </c>
      <c r="AZV6" s="177">
        <f t="shared" si="21"/>
        <v>2.4114244780881755E-4</v>
      </c>
      <c r="AZW6" s="177">
        <f t="shared" si="21"/>
        <v>9.0406617055283078E-4</v>
      </c>
      <c r="AZX6" s="177">
        <f t="shared" si="21"/>
        <v>-7.2968396891404108E-4</v>
      </c>
      <c r="AZY6" s="177">
        <f t="shared" si="21"/>
        <v>6.7350092872242584E-4</v>
      </c>
      <c r="AZZ6" s="177">
        <f t="shared" si="21"/>
        <v>3.2235439145855693E-4</v>
      </c>
      <c r="BAA6" s="177">
        <f t="shared" si="21"/>
        <v>9.5612789450028046E-5</v>
      </c>
      <c r="BAB6" s="177">
        <f t="shared" si="21"/>
        <v>8.6397371253754685E-4</v>
      </c>
      <c r="BAC6" s="177">
        <f t="shared" si="21"/>
        <v>-1.6273968725677435E-4</v>
      </c>
      <c r="BAD6" s="177">
        <f t="shared" si="21"/>
        <v>6.9706383972500952E-4</v>
      </c>
      <c r="BAE6" s="177">
        <f t="shared" si="21"/>
        <v>7.9912026052730845E-4</v>
      </c>
      <c r="BAF6" s="177">
        <f t="shared" si="21"/>
        <v>-2.3671816758941144E-4</v>
      </c>
      <c r="BAG6" s="177">
        <f t="shared" si="21"/>
        <v>1.0389793971092853E-3</v>
      </c>
      <c r="BAH6" s="177">
        <f t="shared" si="21"/>
        <v>-1.4827157704477845E-4</v>
      </c>
      <c r="BAI6" s="177">
        <f t="shared" si="21"/>
        <v>9.3919257684804691E-4</v>
      </c>
      <c r="BAJ6" s="177">
        <f t="shared" si="21"/>
        <v>-1.3404447454568036E-4</v>
      </c>
      <c r="BAK6" s="177">
        <f t="shared" si="21"/>
        <v>1.6757805609455279E-3</v>
      </c>
      <c r="BAL6" s="177">
        <f t="shared" si="21"/>
        <v>6.9736726248126324E-4</v>
      </c>
      <c r="BAM6" s="177">
        <f t="shared" si="21"/>
        <v>2.4637216980094578E-5</v>
      </c>
      <c r="BAN6" s="177">
        <f t="shared" si="21"/>
        <v>2.7100271002700183E-4</v>
      </c>
      <c r="BAO6" s="177">
        <f t="shared" si="21"/>
        <v>1.4074248698925373E-5</v>
      </c>
      <c r="BAP6" s="177">
        <f t="shared" si="21"/>
        <v>6.4036930308808415E-4</v>
      </c>
      <c r="BAQ6" s="177">
        <f t="shared" si="21"/>
        <v>2.2855696166934614E-4</v>
      </c>
      <c r="BAR6" s="177">
        <f t="shared" si="21"/>
        <v>-5.6247319463631484E-5</v>
      </c>
      <c r="BAS6" s="177">
        <f t="shared" si="21"/>
        <v>3.0234634828896212E-4</v>
      </c>
      <c r="BAT6" s="177">
        <f t="shared" si="21"/>
        <v>-2.0384637012893503E-4</v>
      </c>
      <c r="BAU6" s="177">
        <f t="shared" si="21"/>
        <v>3.8668400885866205E-4</v>
      </c>
      <c r="BAV6" s="177">
        <f t="shared" si="21"/>
        <v>1.1244641225660601E-4</v>
      </c>
      <c r="BAW6" s="177">
        <f t="shared" si="21"/>
        <v>-1.05406658889029E-5</v>
      </c>
      <c r="BAX6" s="177">
        <f t="shared" si="21"/>
        <v>8.0812623634463066E-5</v>
      </c>
      <c r="BAY6" s="177">
        <f t="shared" si="21"/>
        <v>0</v>
      </c>
      <c r="BAZ6" s="177">
        <f t="shared" si="21"/>
        <v>-2.4593158885921618E-5</v>
      </c>
      <c r="BBA6" s="177">
        <f t="shared" si="21"/>
        <v>4.1809398331138503E-4</v>
      </c>
      <c r="BBB6" s="177">
        <f t="shared" si="21"/>
        <v>-1.0535779507270249E-5</v>
      </c>
      <c r="BBC6" s="177">
        <f t="shared" si="21"/>
        <v>3.6524420438222016E-4</v>
      </c>
      <c r="BBD6" s="177">
        <f t="shared" si="21"/>
        <v>-1.6149133739407073E-4</v>
      </c>
      <c r="BBE6" s="177">
        <f t="shared" si="21"/>
        <v>1.8258491076172945E-4</v>
      </c>
      <c r="BBF6" s="177">
        <f t="shared" si="21"/>
        <v>4.8797441469394798E-4</v>
      </c>
      <c r="BBG6" s="177">
        <f t="shared" ref="BBG6:BDR6" si="22">BBG5/BBF5-1</f>
        <v>-1.9298922769228621E-4</v>
      </c>
      <c r="BBH6" s="177">
        <f t="shared" si="22"/>
        <v>2.9480407812321197E-4</v>
      </c>
      <c r="BBI6" s="177">
        <f t="shared" si="22"/>
        <v>2.4559766191023513E-4</v>
      </c>
      <c r="BBJ6" s="177">
        <f t="shared" si="22"/>
        <v>1.8239918060669602E-4</v>
      </c>
      <c r="BBK6" s="177">
        <f t="shared" si="22"/>
        <v>1.0521110608441298E-4</v>
      </c>
      <c r="BBL6" s="177">
        <f t="shared" si="22"/>
        <v>1.4377338509174997E-4</v>
      </c>
      <c r="BBM6" s="177">
        <f t="shared" si="22"/>
        <v>3.6814720278255386E-4</v>
      </c>
      <c r="BBN6" s="177">
        <f t="shared" si="22"/>
        <v>-1.1916569990577663E-4</v>
      </c>
      <c r="BBO6" s="177">
        <f t="shared" si="22"/>
        <v>3.8558203608429764E-5</v>
      </c>
      <c r="BBP6" s="177">
        <f t="shared" si="22"/>
        <v>1.121649947073422E-4</v>
      </c>
      <c r="BBQ6" s="177">
        <f t="shared" si="22"/>
        <v>3.8552392701562965E-5</v>
      </c>
      <c r="BBR6" s="177">
        <f t="shared" si="22"/>
        <v>2.1027767166614808E-5</v>
      </c>
      <c r="BBS6" s="177">
        <f t="shared" si="22"/>
        <v>-1.0513662504374466E-5</v>
      </c>
      <c r="BBT6" s="177">
        <f t="shared" si="22"/>
        <v>9.462395738424334E-5</v>
      </c>
      <c r="BBU6" s="177">
        <f t="shared" si="22"/>
        <v>6.3076669691852771E-5</v>
      </c>
      <c r="BBV6" s="177">
        <f t="shared" si="22"/>
        <v>1.261453825533998E-4</v>
      </c>
      <c r="BBW6" s="177">
        <f t="shared" si="22"/>
        <v>1.6817262920398868E-4</v>
      </c>
      <c r="BBX6" s="177">
        <f t="shared" si="22"/>
        <v>2.8024058654319006E-5</v>
      </c>
      <c r="BBY6" s="177">
        <f t="shared" si="22"/>
        <v>-2.7672982411897085E-4</v>
      </c>
      <c r="BBZ6" s="177">
        <f t="shared" si="22"/>
        <v>1.7519393969123165E-4</v>
      </c>
      <c r="BCA6" s="177">
        <f t="shared" si="22"/>
        <v>-4.5542445559321187E-5</v>
      </c>
      <c r="BCB6" s="177">
        <f t="shared" si="22"/>
        <v>8.0578765743410941E-5</v>
      </c>
      <c r="BCC6" s="177">
        <f t="shared" si="22"/>
        <v>-8.0572273329138078E-5</v>
      </c>
      <c r="BCD6" s="177">
        <f t="shared" si="22"/>
        <v>5.2551368963094092E-5</v>
      </c>
      <c r="BCE6" s="177">
        <f t="shared" si="22"/>
        <v>-1.4012961989773309E-5</v>
      </c>
      <c r="BCF6" s="177">
        <f t="shared" si="22"/>
        <v>2.0669408574658377E-4</v>
      </c>
      <c r="BCG6" s="177">
        <f t="shared" si="22"/>
        <v>-2.0314880650085243E-4</v>
      </c>
      <c r="BCH6" s="177">
        <f t="shared" si="22"/>
        <v>-2.9077201722205182E-4</v>
      </c>
      <c r="BCI6" s="177">
        <f t="shared" si="22"/>
        <v>2.6632651630897897E-4</v>
      </c>
      <c r="BCJ6" s="177">
        <f t="shared" si="22"/>
        <v>-1.1561098654711E-4</v>
      </c>
      <c r="BCK6" s="177">
        <f t="shared" si="22"/>
        <v>2.2774493968258369E-4</v>
      </c>
      <c r="BCL6" s="177">
        <f t="shared" si="22"/>
        <v>7.0059410379741394E-6</v>
      </c>
      <c r="BCM6" s="177">
        <f t="shared" si="22"/>
        <v>6.3053027596238209E-5</v>
      </c>
      <c r="BCN6" s="177">
        <f t="shared" si="22"/>
        <v>-7.7059952643288021E-5</v>
      </c>
      <c r="BCO6" s="177">
        <f t="shared" si="22"/>
        <v>-4.2035940729268084E-5</v>
      </c>
      <c r="BCP6" s="177">
        <f t="shared" si="22"/>
        <v>1.0509426956017975E-5</v>
      </c>
      <c r="BCQ6" s="177">
        <f t="shared" si="22"/>
        <v>1.0859627059378596E-4</v>
      </c>
      <c r="BCR6" s="177">
        <f t="shared" si="22"/>
        <v>-7.0054502402938645E-5</v>
      </c>
      <c r="BCS6" s="177">
        <f t="shared" si="22"/>
        <v>-9.4580204012983948E-5</v>
      </c>
      <c r="BCT6" s="177">
        <f t="shared" si="22"/>
        <v>-5.2549527929990347E-5</v>
      </c>
      <c r="BCU6" s="177">
        <f t="shared" si="22"/>
        <v>-2.8027887748316438E-4</v>
      </c>
      <c r="BCV6" s="177">
        <f t="shared" si="22"/>
        <v>-1.0513404590906106E-5</v>
      </c>
      <c r="BCW6" s="177">
        <f t="shared" si="22"/>
        <v>-2.4881985792724048E-4</v>
      </c>
      <c r="BCX6" s="177">
        <f t="shared" si="22"/>
        <v>1.3670971269919008E-4</v>
      </c>
      <c r="BCY6" s="177">
        <f t="shared" si="22"/>
        <v>-1.0514694285268522E-4</v>
      </c>
      <c r="BCZ6" s="177">
        <f t="shared" si="22"/>
        <v>1.051579998945229E-5</v>
      </c>
      <c r="BDA6" s="177">
        <f t="shared" si="22"/>
        <v>-1.927876391576433E-4</v>
      </c>
      <c r="BDB6" s="177">
        <f t="shared" si="22"/>
        <v>1.6828347351105499E-4</v>
      </c>
      <c r="BDC6" s="177">
        <f t="shared" si="22"/>
        <v>1.4021263245789228E-5</v>
      </c>
      <c r="BDD6" s="177">
        <f t="shared" si="22"/>
        <v>-4.907373328422171E-5</v>
      </c>
      <c r="BDE6" s="177">
        <f t="shared" si="22"/>
        <v>-1.0516316064379527E-4</v>
      </c>
      <c r="BDF6" s="177">
        <f t="shared" si="22"/>
        <v>-1.472439095361322E-4</v>
      </c>
      <c r="BDG6" s="177">
        <f t="shared" si="22"/>
        <v>-1.0518970964124019E-4</v>
      </c>
      <c r="BDH6" s="177">
        <f t="shared" si="22"/>
        <v>-1.4728108595252198E-4</v>
      </c>
      <c r="BDI6" s="177">
        <f t="shared" si="22"/>
        <v>-1.5080998993421968E-4</v>
      </c>
      <c r="BDJ6" s="177">
        <f t="shared" si="22"/>
        <v>-9.4708927894981976E-5</v>
      </c>
      <c r="BDK6" s="177">
        <f t="shared" si="22"/>
        <v>-2.595972033664351E-4</v>
      </c>
      <c r="BDL6" s="177">
        <f t="shared" si="22"/>
        <v>1.3685026826149027E-4</v>
      </c>
      <c r="BDM6" s="177">
        <f t="shared" si="22"/>
        <v>-3.1576509883390891E-5</v>
      </c>
      <c r="BDN6" s="177">
        <f t="shared" si="22"/>
        <v>7.7189461533233583E-5</v>
      </c>
      <c r="BDO6" s="177">
        <f t="shared" si="22"/>
        <v>-1.6138368972229422E-4</v>
      </c>
      <c r="BDP6" s="177">
        <f t="shared" si="22"/>
        <v>-1.4386520181475237E-4</v>
      </c>
      <c r="BDQ6" s="177">
        <f t="shared" si="22"/>
        <v>8.7735306090852561E-5</v>
      </c>
      <c r="BDR6" s="177">
        <f t="shared" si="22"/>
        <v>6.6672983054516521E-5</v>
      </c>
      <c r="BDS6" s="177">
        <f t="shared" ref="BDS6:BFS6" si="23">BDS5/BDR5-1</f>
        <v>-1.7544352122200735E-5</v>
      </c>
      <c r="BDT6" s="177">
        <f t="shared" si="23"/>
        <v>-9.4741163632061642E-5</v>
      </c>
      <c r="BDU6" s="177">
        <f t="shared" si="23"/>
        <v>4.9129702414330012E-5</v>
      </c>
      <c r="BDV6" s="177">
        <f t="shared" si="23"/>
        <v>-2.807273646016073E-4</v>
      </c>
      <c r="BDW6" s="177">
        <f t="shared" si="23"/>
        <v>2.2815503310003038E-4</v>
      </c>
      <c r="BDX6" s="177">
        <f t="shared" si="23"/>
        <v>0</v>
      </c>
      <c r="BDY6" s="177">
        <f t="shared" si="23"/>
        <v>-2.8074214185158652E-5</v>
      </c>
      <c r="BDZ6" s="177">
        <f t="shared" si="23"/>
        <v>5.2640629441436104E-5</v>
      </c>
      <c r="BEA6" s="177">
        <f t="shared" si="23"/>
        <v>-8.0711383112386237E-5</v>
      </c>
      <c r="BEB6" s="177">
        <f t="shared" si="23"/>
        <v>9.124631943935313E-5</v>
      </c>
      <c r="BEC6" s="177">
        <f t="shared" si="23"/>
        <v>-8.0710533426398001E-5</v>
      </c>
      <c r="BED6" s="177">
        <f t="shared" si="23"/>
        <v>-7.0188737515075594E-5</v>
      </c>
      <c r="BEE6" s="177">
        <f t="shared" si="23"/>
        <v>2.4567782511919489E-5</v>
      </c>
      <c r="BEF6" s="177">
        <f t="shared" si="23"/>
        <v>1.4038387971870847E-5</v>
      </c>
      <c r="BEG6" s="177">
        <f t="shared" si="23"/>
        <v>4.9133668144296649E-5</v>
      </c>
      <c r="BEH6" s="177">
        <f t="shared" si="23"/>
        <v>1.754687648052311E-4</v>
      </c>
      <c r="BEI6" s="177">
        <f t="shared" si="23"/>
        <v>-1.2631534626195151E-4</v>
      </c>
      <c r="BEJ6" s="177">
        <f t="shared" si="23"/>
        <v>-3.1582825961162797E-5</v>
      </c>
      <c r="BEK6" s="177">
        <f t="shared" si="23"/>
        <v>1.2633529387007236E-4</v>
      </c>
      <c r="BEL6" s="177">
        <f t="shared" si="23"/>
        <v>-5.9650797215371476E-5</v>
      </c>
      <c r="BEM6" s="177">
        <f t="shared" si="23"/>
        <v>-2.1054478463011783E-5</v>
      </c>
      <c r="BEN6" s="177">
        <f t="shared" si="23"/>
        <v>2.8073229017877566E-5</v>
      </c>
      <c r="BEO6" s="177">
        <f t="shared" si="23"/>
        <v>-1.0527165350193712E-4</v>
      </c>
      <c r="BEP6" s="177">
        <f t="shared" si="23"/>
        <v>7.0188491193112768E-5</v>
      </c>
      <c r="BEQ6" s="177">
        <f t="shared" si="23"/>
        <v>-2.1405987359945922E-4</v>
      </c>
      <c r="BER6" s="177">
        <f t="shared" si="23"/>
        <v>8.4238310179562959E-5</v>
      </c>
      <c r="BES6" s="177">
        <f t="shared" si="23"/>
        <v>-3.5096339452422853E-6</v>
      </c>
      <c r="BET6" s="177">
        <f t="shared" si="23"/>
        <v>6.6683278992396566E-5</v>
      </c>
      <c r="BEU6" s="177">
        <f t="shared" si="23"/>
        <v>1.0528236731088825E-5</v>
      </c>
      <c r="BEV6" s="177">
        <f t="shared" si="23"/>
        <v>1.3335626125177136E-4</v>
      </c>
      <c r="BEW6" s="177">
        <f t="shared" si="23"/>
        <v>4.9124703058733843E-5</v>
      </c>
      <c r="BEX6" s="177">
        <f t="shared" si="23"/>
        <v>-7.3683434911209211E-5</v>
      </c>
      <c r="BEY6" s="177">
        <f t="shared" si="23"/>
        <v>7.3688864559828815E-5</v>
      </c>
      <c r="BEZ6" s="177">
        <f t="shared" si="23"/>
        <v>-6.6665964919665477E-5</v>
      </c>
      <c r="BFA6" s="177">
        <f t="shared" si="23"/>
        <v>2.1053813547444733E-5</v>
      </c>
      <c r="BFB6" s="177">
        <f t="shared" si="23"/>
        <v>-6.6669005929997915E-5</v>
      </c>
      <c r="BFC6" s="177">
        <f t="shared" si="23"/>
        <v>2.807303199259259E-5</v>
      </c>
      <c r="BFD6" s="177">
        <f t="shared" si="23"/>
        <v>7.0180609799130877E-6</v>
      </c>
      <c r="BFE6" s="177">
        <f t="shared" si="23"/>
        <v>0</v>
      </c>
      <c r="BFF6" s="177">
        <f t="shared" si="23"/>
        <v>3.8599064499100777E-5</v>
      </c>
      <c r="BFG6" s="177">
        <f t="shared" si="23"/>
        <v>-2.4562092971081029E-5</v>
      </c>
      <c r="BFH6" s="177">
        <f t="shared" si="23"/>
        <v>4.5616435952799961E-5</v>
      </c>
      <c r="BFI6" s="177">
        <f t="shared" si="23"/>
        <v>-2.8070372423694145E-5</v>
      </c>
      <c r="BFJ6" s="177">
        <f t="shared" si="23"/>
        <v>-1.1579353661528291E-4</v>
      </c>
      <c r="BFK6" s="177">
        <f t="shared" si="23"/>
        <v>-3.5093014033815706E-5</v>
      </c>
      <c r="BFL6" s="177">
        <f t="shared" si="23"/>
        <v>1.4037698238711371E-5</v>
      </c>
      <c r="BFM6" s="177">
        <f t="shared" si="23"/>
        <v>1.4037501184338552E-5</v>
      </c>
      <c r="BFN6" s="177">
        <f t="shared" si="23"/>
        <v>9.826112895017225E-5</v>
      </c>
      <c r="BFO6" s="177">
        <f t="shared" si="23"/>
        <v>1.052694371250773E-5</v>
      </c>
      <c r="BFP6" s="177">
        <f t="shared" si="23"/>
        <v>9.1232551774345083E-5</v>
      </c>
      <c r="BFQ6" s="177">
        <f t="shared" si="23"/>
        <v>2.456036938802697E-5</v>
      </c>
      <c r="BFR6" s="177">
        <f t="shared" si="23"/>
        <v>-3.8593918300189323E-5</v>
      </c>
      <c r="BFS6" s="177">
        <f t="shared" si="23"/>
        <v>-2.1052040644509162E-5</v>
      </c>
      <c r="BFT6" s="177">
        <f>BFT5/BFS5-1</f>
        <v>-1.2631490305337056E-4</v>
      </c>
      <c r="BFU6" s="177">
        <f t="shared" ref="BFU6:BIF6" si="24">BFU5/BFT5-1</f>
        <v>2.1055143420545264E-5</v>
      </c>
      <c r="BFV6" s="177">
        <f t="shared" si="24"/>
        <v>-4.2109400221757021E-5</v>
      </c>
      <c r="BFW6" s="177">
        <f t="shared" si="24"/>
        <v>-9.1240875912279584E-5</v>
      </c>
      <c r="BFX6" s="177">
        <f t="shared" si="24"/>
        <v>1.474025563814596E-4</v>
      </c>
      <c r="BFY6" s="177">
        <f t="shared" si="24"/>
        <v>-1.2632642748866552E-4</v>
      </c>
      <c r="BFZ6" s="177">
        <f t="shared" si="24"/>
        <v>1.4388994174208136E-4</v>
      </c>
      <c r="BGA6" s="177">
        <f t="shared" si="24"/>
        <v>-5.614409381671237E-5</v>
      </c>
      <c r="BGB6" s="177">
        <f t="shared" si="24"/>
        <v>1.193128980749858E-4</v>
      </c>
      <c r="BGC6" s="177">
        <f t="shared" si="24"/>
        <v>7.017568482758918E-6</v>
      </c>
      <c r="BGD6" s="177">
        <f t="shared" si="24"/>
        <v>-7.0175192369292816E-6</v>
      </c>
      <c r="BGE6" s="177">
        <f t="shared" si="24"/>
        <v>-1.0526352724038457E-4</v>
      </c>
      <c r="BGF6" s="177">
        <f t="shared" si="24"/>
        <v>-3.1582382645223284E-5</v>
      </c>
      <c r="BGG6" s="177">
        <f t="shared" si="24"/>
        <v>-9.8259404828660024E-5</v>
      </c>
      <c r="BGH6" s="177">
        <f t="shared" si="24"/>
        <v>5.9663358274786304E-5</v>
      </c>
      <c r="BGI6" s="177">
        <f t="shared" si="24"/>
        <v>-7.7206798409501509E-5</v>
      </c>
      <c r="BGJ6" s="177">
        <f t="shared" si="24"/>
        <v>1.544255195191635E-4</v>
      </c>
      <c r="BGK6" s="177">
        <f t="shared" si="24"/>
        <v>5.6146063985407224E-5</v>
      </c>
      <c r="BGL6" s="177">
        <f t="shared" si="24"/>
        <v>-2.1755378315502227E-4</v>
      </c>
      <c r="BGM6" s="177">
        <f t="shared" si="24"/>
        <v>7.0193910678195692E-5</v>
      </c>
      <c r="BGN6" s="177">
        <f t="shared" si="24"/>
        <v>-3.8603941111325923E-5</v>
      </c>
      <c r="BGO6" s="177">
        <f t="shared" si="24"/>
        <v>7.3701278190840824E-5</v>
      </c>
      <c r="BGP6" s="177">
        <f t="shared" si="24"/>
        <v>-2.4565282237598574E-5</v>
      </c>
      <c r="BGQ6" s="177">
        <f t="shared" si="24"/>
        <v>-3.5094122436962749E-6</v>
      </c>
      <c r="BGR6" s="177">
        <f t="shared" si="24"/>
        <v>1.1230158590902484E-4</v>
      </c>
      <c r="BGS6" s="177">
        <f t="shared" si="24"/>
        <v>-1.2632509763876865E-4</v>
      </c>
      <c r="BGT6" s="177">
        <f t="shared" si="24"/>
        <v>1.8600211270336509E-4</v>
      </c>
      <c r="BGU6" s="177">
        <f t="shared" si="24"/>
        <v>-2.1052927058562432E-5</v>
      </c>
      <c r="BGV6" s="177">
        <f t="shared" si="24"/>
        <v>-3.5088950489425841E-5</v>
      </c>
      <c r="BGW6" s="177">
        <f t="shared" si="24"/>
        <v>-9.8252508948015738E-5</v>
      </c>
      <c r="BGX6" s="177">
        <f t="shared" si="24"/>
        <v>7.3696622589158878E-5</v>
      </c>
      <c r="BGY6" s="177">
        <f t="shared" si="24"/>
        <v>-5.9654774312023484E-5</v>
      </c>
      <c r="BGZ6" s="177">
        <f t="shared" si="24"/>
        <v>1.0527941155835663E-4</v>
      </c>
      <c r="BHA6" s="177">
        <f t="shared" si="24"/>
        <v>-1.8597404784803651E-4</v>
      </c>
      <c r="BHB6" s="177">
        <f t="shared" si="24"/>
        <v>1.6846065566289425E-4</v>
      </c>
      <c r="BHC6" s="177">
        <f t="shared" si="24"/>
        <v>-7.0180117270890463E-6</v>
      </c>
      <c r="BHD6" s="177">
        <f t="shared" si="24"/>
        <v>-5.6144487839415724E-5</v>
      </c>
      <c r="BHE6" s="177">
        <f t="shared" si="24"/>
        <v>6.3166095247479959E-5</v>
      </c>
      <c r="BHF6" s="177">
        <f t="shared" si="24"/>
        <v>-4.9126082089623324E-5</v>
      </c>
      <c r="BHG6" s="177">
        <f t="shared" si="24"/>
        <v>7.018356511445667E-5</v>
      </c>
      <c r="BHH6" s="177">
        <f t="shared" si="24"/>
        <v>-3.8598251849930598E-5</v>
      </c>
      <c r="BHI6" s="177">
        <f t="shared" si="24"/>
        <v>-9.474482061666567E-5</v>
      </c>
      <c r="BHJ6" s="177">
        <f t="shared" si="24"/>
        <v>1.6494179660231367E-4</v>
      </c>
      <c r="BHK6" s="177">
        <f t="shared" si="24"/>
        <v>-9.8246992940365097E-5</v>
      </c>
      <c r="BHL6" s="177">
        <f t="shared" si="24"/>
        <v>5.6146655063038509E-5</v>
      </c>
      <c r="BHM6" s="177">
        <f t="shared" si="24"/>
        <v>-3.508968924648137E-6</v>
      </c>
      <c r="BHN6" s="177">
        <f t="shared" si="24"/>
        <v>5.6143699799671154E-5</v>
      </c>
      <c r="BHO6" s="177">
        <f t="shared" si="24"/>
        <v>-3.1579058171971042E-5</v>
      </c>
      <c r="BHP6" s="177">
        <f t="shared" si="24"/>
        <v>5.6142320783214572E-5</v>
      </c>
      <c r="BHQ6" s="177">
        <f t="shared" si="24"/>
        <v>-1.4034792249928429E-5</v>
      </c>
      <c r="BHR6" s="177">
        <f t="shared" si="24"/>
        <v>1.0526241921104962E-4</v>
      </c>
      <c r="BHS6" s="177">
        <f t="shared" si="24"/>
        <v>-1.0875971820700769E-4</v>
      </c>
      <c r="BHT6" s="177">
        <f t="shared" si="24"/>
        <v>-1.4035038473747541E-5</v>
      </c>
      <c r="BHU6" s="177">
        <f t="shared" si="24"/>
        <v>1.0877307480439136E-4</v>
      </c>
      <c r="BHV6" s="177">
        <f t="shared" si="24"/>
        <v>-9.8235962782688979E-5</v>
      </c>
      <c r="BHW6" s="177">
        <f t="shared" si="24"/>
        <v>-1.2982456140342435E-4</v>
      </c>
      <c r="BHX6" s="177">
        <f t="shared" si="24"/>
        <v>2.1055365082567334E-5</v>
      </c>
      <c r="BHY6" s="177">
        <f t="shared" si="24"/>
        <v>3.8600689899581653E-5</v>
      </c>
      <c r="BHZ6" s="177">
        <f t="shared" si="24"/>
        <v>-1.0527054530196089E-5</v>
      </c>
      <c r="BIA6" s="177">
        <f t="shared" si="24"/>
        <v>8.421732280150529E-5</v>
      </c>
      <c r="BIB6" s="177">
        <f t="shared" si="24"/>
        <v>-1.4035038473747541E-5</v>
      </c>
      <c r="BIC6" s="177">
        <f t="shared" si="24"/>
        <v>-6.6667368428308116E-5</v>
      </c>
      <c r="BID6" s="177">
        <f t="shared" si="24"/>
        <v>-1.4036171213316351E-5</v>
      </c>
      <c r="BIE6" s="177">
        <f t="shared" si="24"/>
        <v>8.4218209380537701E-5</v>
      </c>
      <c r="BIF6" s="177">
        <f t="shared" si="24"/>
        <v>2.8070372423583123E-5</v>
      </c>
      <c r="BIG6" s="177">
        <f t="shared" ref="BIG6:BKR6" si="25">BIG5/BIF5-1</f>
        <v>-1.9297839343723755E-4</v>
      </c>
      <c r="BIH6" s="177">
        <f t="shared" si="25"/>
        <v>6.3168755329856552E-5</v>
      </c>
      <c r="BII6" s="177">
        <f t="shared" si="25"/>
        <v>4.2109843526816348E-5</v>
      </c>
      <c r="BIJ6" s="177">
        <f t="shared" si="25"/>
        <v>1.5790526385983661E-4</v>
      </c>
      <c r="BIK6" s="177">
        <f t="shared" si="25"/>
        <v>-1.7191414116612957E-4</v>
      </c>
      <c r="BIL6" s="177">
        <f t="shared" si="25"/>
        <v>-1.0527165350215917E-5</v>
      </c>
      <c r="BIM6" s="177">
        <f t="shared" si="25"/>
        <v>2.105455234535647E-5</v>
      </c>
      <c r="BIN6" s="177">
        <f t="shared" si="25"/>
        <v>-6.6671345357538492E-5</v>
      </c>
      <c r="BIO6" s="177">
        <f t="shared" si="25"/>
        <v>-5.6148034292546889E-5</v>
      </c>
      <c r="BIP6" s="177">
        <f t="shared" si="25"/>
        <v>-1.824913579813181E-4</v>
      </c>
      <c r="BIQ6" s="177">
        <f t="shared" si="25"/>
        <v>1.6848430814375703E-4</v>
      </c>
      <c r="BIR6" s="177">
        <f t="shared" si="25"/>
        <v>-5.9661473778782614E-5</v>
      </c>
      <c r="BIS6" s="177">
        <f t="shared" si="25"/>
        <v>-1.9654363970744715E-4</v>
      </c>
      <c r="BIT6" s="177">
        <f t="shared" si="25"/>
        <v>2.4572784588006158E-5</v>
      </c>
      <c r="BIU6" s="177">
        <f t="shared" si="25"/>
        <v>1.7551557700756781E-4</v>
      </c>
      <c r="BIV6" s="177">
        <f t="shared" si="25"/>
        <v>-7.370360621217209E-5</v>
      </c>
      <c r="BIW6" s="177">
        <f t="shared" si="25"/>
        <v>-3.1589588071812003E-5</v>
      </c>
      <c r="BIX6" s="177">
        <f t="shared" si="25"/>
        <v>-9.828182312776601E-5</v>
      </c>
      <c r="BIY6" s="177">
        <f t="shared" si="25"/>
        <v>8.0739432787968468E-5</v>
      </c>
      <c r="BIZ6" s="177">
        <f t="shared" si="25"/>
        <v>2.3517848994347723E-4</v>
      </c>
      <c r="BJA6" s="177">
        <f t="shared" si="25"/>
        <v>-2.7021620805944835E-4</v>
      </c>
      <c r="BJB6" s="177">
        <f t="shared" si="25"/>
        <v>-3.5102499298389489E-6</v>
      </c>
      <c r="BJC6" s="177">
        <f t="shared" si="25"/>
        <v>8.4246294040690728E-5</v>
      </c>
      <c r="BJD6" s="177">
        <f t="shared" si="25"/>
        <v>-2.4569765850190883E-5</v>
      </c>
      <c r="BJE6" s="177">
        <f t="shared" si="25"/>
        <v>4.9140739076580786E-5</v>
      </c>
      <c r="BJF6" s="177">
        <f t="shared" si="25"/>
        <v>1.0880628970544315E-4</v>
      </c>
      <c r="BJG6" s="177">
        <f t="shared" si="25"/>
        <v>-8.0718464524287548E-5</v>
      </c>
      <c r="BJH6" s="177">
        <f t="shared" si="25"/>
        <v>-1.0529345285226199E-5</v>
      </c>
      <c r="BJI6" s="177">
        <f t="shared" si="25"/>
        <v>1.7549093589308562E-4</v>
      </c>
      <c r="BJJ6" s="177">
        <f t="shared" si="25"/>
        <v>-2.8424543364968802E-4</v>
      </c>
      <c r="BJK6" s="177">
        <f t="shared" si="25"/>
        <v>1.8253043343952058E-4</v>
      </c>
      <c r="BJL6" s="177">
        <f t="shared" si="25"/>
        <v>-1.0528680124666234E-4</v>
      </c>
      <c r="BJM6" s="177">
        <f t="shared" si="25"/>
        <v>7.0198591816339473E-5</v>
      </c>
      <c r="BJN6" s="177">
        <f t="shared" si="25"/>
        <v>7.7213030751810408E-5</v>
      </c>
      <c r="BJO6" s="177">
        <f t="shared" si="25"/>
        <v>-2.1407414686192006E-4</v>
      </c>
      <c r="BJP6" s="177">
        <f t="shared" si="25"/>
        <v>3.3346554949864604E-4</v>
      </c>
      <c r="BJQ6" s="177">
        <f t="shared" si="25"/>
        <v>-3.2282740664324461E-4</v>
      </c>
      <c r="BJR6" s="177">
        <f t="shared" si="25"/>
        <v>9.126329460484861E-5</v>
      </c>
      <c r="BJS6" s="177">
        <f t="shared" si="25"/>
        <v>2.1058838394427681E-5</v>
      </c>
      <c r="BJT6" s="177">
        <f t="shared" si="25"/>
        <v>-1.5793796196850174E-4</v>
      </c>
      <c r="BJU6" s="177">
        <f t="shared" si="25"/>
        <v>5.9674877227688938E-5</v>
      </c>
      <c r="BJV6" s="177">
        <f t="shared" si="25"/>
        <v>-3.1590696890848591E-5</v>
      </c>
      <c r="BJW6" s="177">
        <f t="shared" si="25"/>
        <v>8.7754708040010954E-5</v>
      </c>
      <c r="BJX6" s="177">
        <f t="shared" si="25"/>
        <v>3.1588922817737952E-5</v>
      </c>
      <c r="BJY6" s="177">
        <f t="shared" si="25"/>
        <v>-8.072469719466735E-5</v>
      </c>
      <c r="BJZ6" s="177">
        <f t="shared" si="25"/>
        <v>4.9140739076580786E-5</v>
      </c>
      <c r="BKA6" s="177">
        <f t="shared" si="25"/>
        <v>-1.6496437471480441E-4</v>
      </c>
      <c r="BKB6" s="177">
        <f t="shared" si="25"/>
        <v>1.7903343010483574E-4</v>
      </c>
      <c r="BKC6" s="177">
        <f t="shared" si="25"/>
        <v>-1.2986374835910475E-4</v>
      </c>
      <c r="BKD6" s="177">
        <f t="shared" si="25"/>
        <v>-1.5094233651713473E-4</v>
      </c>
      <c r="BKE6" s="177">
        <f t="shared" si="25"/>
        <v>1.2638940575904201E-4</v>
      </c>
      <c r="BKF6" s="177">
        <f t="shared" si="25"/>
        <v>4.5634850984743736E-5</v>
      </c>
      <c r="BKG6" s="177">
        <f t="shared" si="25"/>
        <v>1.0179617597394497E-4</v>
      </c>
      <c r="BKH6" s="177">
        <f t="shared" si="25"/>
        <v>-1.4039422698952642E-5</v>
      </c>
      <c r="BKI6" s="177">
        <f t="shared" si="25"/>
        <v>2.807923961412051E-5</v>
      </c>
      <c r="BKJ6" s="177">
        <f t="shared" si="25"/>
        <v>-2.070785775455386E-4</v>
      </c>
      <c r="BKK6" s="177">
        <f t="shared" si="25"/>
        <v>7.0210667106662683E-5</v>
      </c>
      <c r="BKL6" s="177">
        <f t="shared" si="25"/>
        <v>-3.1592582061756858E-5</v>
      </c>
      <c r="BKM6" s="177">
        <f t="shared" si="25"/>
        <v>1.4041591193114655E-4</v>
      </c>
      <c r="BKN6" s="177">
        <f t="shared" si="25"/>
        <v>3.5099049517706149E-5</v>
      </c>
      <c r="BKO6" s="177">
        <f t="shared" si="25"/>
        <v>-2.0005756042074108E-4</v>
      </c>
      <c r="BKP6" s="177">
        <f t="shared" si="25"/>
        <v>2.281814639419899E-4</v>
      </c>
      <c r="BKQ6" s="177">
        <f t="shared" si="25"/>
        <v>-1.8601321044764418E-4</v>
      </c>
      <c r="BKR6" s="177">
        <f t="shared" si="25"/>
        <v>1.5796512832033649E-4</v>
      </c>
      <c r="BKS6" s="177">
        <f t="shared" ref="BKS6:BND6" si="26">BKS5/BKR5-1</f>
        <v>2.8078254094232591E-5</v>
      </c>
      <c r="BKT6" s="177">
        <f t="shared" si="26"/>
        <v>-2.4918750833546888E-4</v>
      </c>
      <c r="BKU6" s="177">
        <f t="shared" si="26"/>
        <v>1.720173421564386E-4</v>
      </c>
      <c r="BKV6" s="177">
        <f t="shared" si="26"/>
        <v>-1.8953752843064997E-4</v>
      </c>
      <c r="BKW6" s="177">
        <f t="shared" si="26"/>
        <v>1.7553098121814159E-4</v>
      </c>
      <c r="BKX6" s="177">
        <f t="shared" si="26"/>
        <v>-3.5100035100654736E-6</v>
      </c>
      <c r="BKY6" s="177">
        <f t="shared" si="26"/>
        <v>-1.4742066486705951E-4</v>
      </c>
      <c r="BKZ6" s="177">
        <f t="shared" si="26"/>
        <v>6.6700133751318447E-5</v>
      </c>
      <c r="BLA6" s="177">
        <f t="shared" si="26"/>
        <v>-1.0530897653726612E-4</v>
      </c>
      <c r="BLB6" s="177">
        <f t="shared" si="26"/>
        <v>2.1064013537142046E-4</v>
      </c>
      <c r="BLC6" s="177">
        <f t="shared" si="26"/>
        <v>1.4741704281417967E-4</v>
      </c>
      <c r="BLD6" s="177">
        <f t="shared" si="26"/>
        <v>-3.0882827744016517E-4</v>
      </c>
      <c r="BLE6" s="177">
        <f t="shared" si="26"/>
        <v>2.211612722038403E-4</v>
      </c>
      <c r="BLF6" s="177">
        <f t="shared" si="26"/>
        <v>-1.8250544884057529E-4</v>
      </c>
      <c r="BLG6" s="177">
        <f t="shared" si="26"/>
        <v>1.1584190738966882E-4</v>
      </c>
      <c r="BLH6" s="177">
        <f t="shared" si="26"/>
        <v>8.0728947294606002E-5</v>
      </c>
      <c r="BLI6" s="177">
        <f t="shared" si="26"/>
        <v>-2.597156464637651E-4</v>
      </c>
      <c r="BLJ6" s="177">
        <f t="shared" si="26"/>
        <v>6.6701070376540272E-5</v>
      </c>
      <c r="BLK6" s="177">
        <f t="shared" si="26"/>
        <v>-4.9144879103568684E-5</v>
      </c>
      <c r="BLL6" s="177">
        <f t="shared" si="26"/>
        <v>1.8956813570270015E-4</v>
      </c>
      <c r="BLM6" s="177">
        <f t="shared" si="26"/>
        <v>3.5098556747215071E-5</v>
      </c>
      <c r="BLN6" s="177">
        <f t="shared" si="26"/>
        <v>-1.7548662440858287E-5</v>
      </c>
      <c r="BLO6" s="177">
        <f t="shared" si="26"/>
        <v>2.8078352642957327E-5</v>
      </c>
      <c r="BLP6" s="177">
        <f t="shared" si="26"/>
        <v>-2.2111081863651627E-4</v>
      </c>
      <c r="BLQ6" s="177">
        <f t="shared" si="26"/>
        <v>2.0360736075719643E-4</v>
      </c>
      <c r="BLR6" s="177">
        <f t="shared" si="26"/>
        <v>7.0195142496398688E-6</v>
      </c>
      <c r="BLS6" s="177">
        <f t="shared" si="26"/>
        <v>-2.491910066613201E-4</v>
      </c>
      <c r="BLT6" s="177">
        <f t="shared" si="26"/>
        <v>2.352106890970429E-4</v>
      </c>
      <c r="BLU6" s="177">
        <f t="shared" si="26"/>
        <v>-1.8952821513551488E-4</v>
      </c>
      <c r="BLV6" s="177">
        <f t="shared" si="26"/>
        <v>1.8605369579871578E-4</v>
      </c>
      <c r="BLW6" s="177">
        <f t="shared" si="26"/>
        <v>-2.8078352643068349E-5</v>
      </c>
      <c r="BLX6" s="177">
        <f t="shared" si="26"/>
        <v>-2.2112323584022597E-4</v>
      </c>
      <c r="BLY6" s="177">
        <f t="shared" si="26"/>
        <v>2.5978950029137415E-4</v>
      </c>
      <c r="BLZ6" s="177">
        <f t="shared" si="26"/>
        <v>-1.6846834199069072E-4</v>
      </c>
      <c r="BMA6" s="177">
        <f t="shared" si="26"/>
        <v>6.6696621640716103E-5</v>
      </c>
      <c r="BMB6" s="177">
        <f t="shared" si="26"/>
        <v>6.6692173497973073E-5</v>
      </c>
      <c r="BMC6" s="177">
        <f t="shared" si="26"/>
        <v>-2.1761257941099732E-4</v>
      </c>
      <c r="BMD6" s="177">
        <f t="shared" si="26"/>
        <v>3.1595798460926083E-4</v>
      </c>
      <c r="BME6" s="177">
        <f t="shared" si="26"/>
        <v>-1.7196723497747701E-4</v>
      </c>
      <c r="BMF6" s="177">
        <f t="shared" si="26"/>
        <v>1.1934472724473011E-4</v>
      </c>
      <c r="BMG6" s="177">
        <f t="shared" si="26"/>
        <v>5.6155522720091611E-5</v>
      </c>
      <c r="BMH6" s="177">
        <f t="shared" si="26"/>
        <v>-3.2989517054526907E-4</v>
      </c>
      <c r="BMI6" s="177">
        <f t="shared" si="26"/>
        <v>2.9138654355898019E-4</v>
      </c>
      <c r="BMJ6" s="177">
        <f t="shared" si="26"/>
        <v>-1.649539532795341E-4</v>
      </c>
      <c r="BMK6" s="177">
        <f t="shared" si="26"/>
        <v>3.2294185993442248E-4</v>
      </c>
      <c r="BML6" s="177">
        <f t="shared" si="26"/>
        <v>-8.77276092823287E-5</v>
      </c>
      <c r="BMM6" s="177">
        <f t="shared" si="26"/>
        <v>-3.4743181212015806E-4</v>
      </c>
      <c r="BMN6" s="177">
        <f t="shared" si="26"/>
        <v>1.6851033354514655E-4</v>
      </c>
      <c r="BMO6" s="177">
        <f t="shared" si="26"/>
        <v>-1.3689157835983234E-4</v>
      </c>
      <c r="BMP6" s="177">
        <f t="shared" si="26"/>
        <v>1.2286823610363484E-4</v>
      </c>
      <c r="BMQ6" s="177">
        <f t="shared" si="26"/>
        <v>6.3181615554075421E-5</v>
      </c>
      <c r="BMR6" s="177">
        <f t="shared" si="26"/>
        <v>-2.1410194762583323E-4</v>
      </c>
      <c r="BMS6" s="177">
        <f t="shared" si="26"/>
        <v>1.8957345971570838E-4</v>
      </c>
      <c r="BMT6" s="177">
        <f t="shared" si="26"/>
        <v>-6.6689130373775996E-5</v>
      </c>
      <c r="BMU6" s="177">
        <f t="shared" si="26"/>
        <v>8.0734331396881132E-5</v>
      </c>
      <c r="BMV6" s="177">
        <f t="shared" si="26"/>
        <v>2.4569334662549736E-5</v>
      </c>
      <c r="BMW6" s="177">
        <f t="shared" si="26"/>
        <v>-2.4217749153254697E-4</v>
      </c>
      <c r="BMX6" s="177">
        <f t="shared" si="26"/>
        <v>2.3170414890838487E-4</v>
      </c>
      <c r="BMY6" s="177">
        <f t="shared" si="26"/>
        <v>-1.9655191778511494E-4</v>
      </c>
      <c r="BMZ6" s="177">
        <f t="shared" si="26"/>
        <v>2.527592889038921E-4</v>
      </c>
      <c r="BNA6" s="177">
        <f t="shared" si="26"/>
        <v>-1.2985736747539445E-4</v>
      </c>
      <c r="BNB6" s="177">
        <f t="shared" si="26"/>
        <v>1.1934388941736707E-4</v>
      </c>
      <c r="BNC6" s="177">
        <f t="shared" si="26"/>
        <v>-2.105817320346981E-4</v>
      </c>
      <c r="BND6" s="177">
        <f t="shared" si="26"/>
        <v>9.1271303950923866E-5</v>
      </c>
      <c r="BNE6" s="177">
        <f t="shared" ref="BNE6:BPP6" si="27">BNE5/BND5-1</f>
        <v>1.4391469017982494E-4</v>
      </c>
      <c r="BNF6" s="177">
        <f t="shared" si="27"/>
        <v>-1.193267165500167E-4</v>
      </c>
      <c r="BNG6" s="177">
        <f t="shared" si="27"/>
        <v>1.7550140752131682E-4</v>
      </c>
      <c r="BNH6" s="177">
        <f t="shared" si="27"/>
        <v>-2.66715330516476E-4</v>
      </c>
      <c r="BNI6" s="177">
        <f t="shared" si="27"/>
        <v>1.123311522368553E-4</v>
      </c>
      <c r="BNJ6" s="177">
        <f t="shared" si="27"/>
        <v>5.615926768309798E-5</v>
      </c>
      <c r="BNK6" s="177">
        <f t="shared" si="27"/>
        <v>-2.6674154148520479E-4</v>
      </c>
      <c r="BNL6" s="177">
        <f t="shared" si="27"/>
        <v>3.019196472455743E-4</v>
      </c>
      <c r="BNM6" s="177">
        <f t="shared" si="27"/>
        <v>-1.9653950093023731E-4</v>
      </c>
      <c r="BNN6" s="177">
        <f t="shared" si="27"/>
        <v>1.6498522153662876E-4</v>
      </c>
      <c r="BNO6" s="177">
        <f t="shared" si="27"/>
        <v>-2.5270162606483293E-4</v>
      </c>
      <c r="BNP6" s="177">
        <f t="shared" si="27"/>
        <v>2.913824517551955E-4</v>
      </c>
      <c r="BNQ6" s="177">
        <f t="shared" si="27"/>
        <v>-2.702399168924563E-4</v>
      </c>
      <c r="BNR6" s="177">
        <f t="shared" si="27"/>
        <v>2.0010180618190709E-4</v>
      </c>
      <c r="BNS6" s="177">
        <f t="shared" si="27"/>
        <v>6.3177402145342398E-5</v>
      </c>
      <c r="BNT6" s="177">
        <f t="shared" si="27"/>
        <v>-2.2812620643675174E-4</v>
      </c>
      <c r="BNU6" s="177">
        <f t="shared" si="27"/>
        <v>1.5445912976330689E-4</v>
      </c>
      <c r="BNV6" s="177">
        <f t="shared" si="27"/>
        <v>-9.8276993706791771E-5</v>
      </c>
      <c r="BNW6" s="177">
        <f t="shared" si="27"/>
        <v>1.9306306843924759E-4</v>
      </c>
      <c r="BNX6" s="177">
        <f t="shared" si="27"/>
        <v>-1.5091108178688639E-4</v>
      </c>
      <c r="BNY6" s="177">
        <f t="shared" si="27"/>
        <v>-1.2987332086078496E-4</v>
      </c>
      <c r="BNZ6" s="177">
        <f t="shared" si="27"/>
        <v>2.387171061868365E-4</v>
      </c>
      <c r="BOA6" s="177">
        <f t="shared" si="27"/>
        <v>-1.8952422400353441E-4</v>
      </c>
      <c r="BOB6" s="177">
        <f t="shared" si="27"/>
        <v>2.071120160074269E-4</v>
      </c>
      <c r="BOC6" s="177">
        <f t="shared" si="27"/>
        <v>-3.5096462627448588E-5</v>
      </c>
      <c r="BOD6" s="177">
        <f t="shared" si="27"/>
        <v>1.4039077772975972E-5</v>
      </c>
      <c r="BOE6" s="177">
        <f t="shared" si="27"/>
        <v>-2.386609715606669E-4</v>
      </c>
      <c r="BOF6" s="177">
        <f t="shared" si="27"/>
        <v>1.4393287813097011E-4</v>
      </c>
      <c r="BOG6" s="177">
        <f t="shared" si="27"/>
        <v>5.2650791867892011E-5</v>
      </c>
      <c r="BOH6" s="177">
        <f t="shared" si="27"/>
        <v>-1.6847366370553729E-4</v>
      </c>
      <c r="BOI6" s="177">
        <f t="shared" si="27"/>
        <v>5.9677810035019263E-5</v>
      </c>
      <c r="BOJ6" s="177">
        <f t="shared" si="27"/>
        <v>1.8955349620886075E-4</v>
      </c>
      <c r="BOK6" s="177">
        <f t="shared" si="27"/>
        <v>4.9134185460486535E-5</v>
      </c>
      <c r="BOL6" s="177">
        <f t="shared" si="27"/>
        <v>-2.7724356724734278E-4</v>
      </c>
      <c r="BOM6" s="177">
        <f t="shared" si="27"/>
        <v>2.0360235757488354E-4</v>
      </c>
      <c r="BON6" s="177">
        <f t="shared" si="27"/>
        <v>-1.8250288670429438E-4</v>
      </c>
      <c r="BOO6" s="177">
        <f t="shared" si="27"/>
        <v>2.8082492321201968E-4</v>
      </c>
      <c r="BOP6" s="177">
        <f t="shared" si="27"/>
        <v>-5.2639890509076359E-5</v>
      </c>
      <c r="BOQ6" s="177">
        <f t="shared" si="27"/>
        <v>-2.7023232961320698E-4</v>
      </c>
      <c r="BOR6" s="177">
        <f t="shared" si="27"/>
        <v>2.7732629369214834E-4</v>
      </c>
      <c r="BOS6" s="177">
        <f t="shared" si="27"/>
        <v>-1.4739841792366093E-4</v>
      </c>
      <c r="BOT6" s="177">
        <f t="shared" si="27"/>
        <v>3.0537030537036713E-4</v>
      </c>
      <c r="BOU6" s="177">
        <f t="shared" si="27"/>
        <v>-1.3684834746841013E-4</v>
      </c>
      <c r="BOV6" s="177">
        <f t="shared" si="27"/>
        <v>-8.422589384737833E-5</v>
      </c>
      <c r="BOW6" s="177">
        <f t="shared" si="27"/>
        <v>1.5793685333642671E-4</v>
      </c>
      <c r="BOX6" s="177">
        <f t="shared" si="27"/>
        <v>-2.1405837126142746E-4</v>
      </c>
      <c r="BOY6" s="177">
        <f t="shared" si="27"/>
        <v>1.5794572283001074E-4</v>
      </c>
      <c r="BOZ6" s="177">
        <f t="shared" si="27"/>
        <v>7.0187013296862943E-6</v>
      </c>
      <c r="BPA6" s="177">
        <f t="shared" si="27"/>
        <v>-1.1229843308602216E-4</v>
      </c>
      <c r="BPB6" s="177">
        <f t="shared" si="27"/>
        <v>1.4740824714043477E-4</v>
      </c>
      <c r="BPC6" s="177">
        <f t="shared" si="27"/>
        <v>-1.5089572403637064E-4</v>
      </c>
      <c r="BPD6" s="177">
        <f t="shared" si="27"/>
        <v>9.8272509669428132E-5</v>
      </c>
      <c r="BPE6" s="177">
        <f t="shared" si="27"/>
        <v>2.6671345850148853E-4</v>
      </c>
      <c r="BPF6" s="177">
        <f t="shared" si="27"/>
        <v>1.8945640046874601E-4</v>
      </c>
      <c r="BPG6" s="177">
        <f t="shared" si="27"/>
        <v>2.9816191946108184E-4</v>
      </c>
      <c r="BPH6" s="177">
        <f t="shared" si="27"/>
        <v>-1.0870899303905279E-4</v>
      </c>
      <c r="BPI6" s="177">
        <f t="shared" si="27"/>
        <v>5.0151858424452023E-4</v>
      </c>
      <c r="BPJ6" s="177">
        <f t="shared" si="27"/>
        <v>2.0681653270337996E-4</v>
      </c>
      <c r="BPK6" s="177">
        <f t="shared" si="27"/>
        <v>1.8574592760800535E-4</v>
      </c>
      <c r="BPL6" s="177">
        <f t="shared" si="27"/>
        <v>2.2425531467584747E-4</v>
      </c>
      <c r="BPM6" s="177">
        <f t="shared" si="27"/>
        <v>1.8917299870735427E-4</v>
      </c>
      <c r="BPN6" s="177">
        <f t="shared" si="27"/>
        <v>8.5111748573574175E-4</v>
      </c>
      <c r="BPO6" s="177">
        <f t="shared" si="27"/>
        <v>3.1146106736645862E-4</v>
      </c>
      <c r="BPP6" s="177">
        <f t="shared" si="27"/>
        <v>8.956090666423222E-4</v>
      </c>
      <c r="BPQ6" s="177">
        <f t="shared" ref="BPQ6:BSB6" si="28">BPQ5/BPP5-1</f>
        <v>-9.7520054527344691E-4</v>
      </c>
      <c r="BPR6" s="177">
        <f t="shared" si="28"/>
        <v>3.6387046211538987E-4</v>
      </c>
      <c r="BPS6" s="177">
        <f t="shared" si="28"/>
        <v>8.6387800783449542E-4</v>
      </c>
      <c r="BPT6" s="177">
        <f t="shared" si="28"/>
        <v>2.5509580070370852E-4</v>
      </c>
      <c r="BPU6" s="177">
        <f t="shared" si="28"/>
        <v>7.1618222470637427E-4</v>
      </c>
      <c r="BPV6" s="177">
        <f t="shared" si="28"/>
        <v>4.4685716280623566E-4</v>
      </c>
      <c r="BPW6" s="177">
        <f t="shared" si="28"/>
        <v>6.8394440509056409E-4</v>
      </c>
      <c r="BPX6" s="177">
        <f t="shared" si="28"/>
        <v>7.9506501748793923E-4</v>
      </c>
      <c r="BPY6" s="177">
        <f t="shared" si="28"/>
        <v>4.1115412356229619E-4</v>
      </c>
      <c r="BPZ6" s="177">
        <f t="shared" si="28"/>
        <v>7.557947164029688E-4</v>
      </c>
      <c r="BQA6" s="177">
        <f t="shared" si="28"/>
        <v>4.3851711608855481E-4</v>
      </c>
      <c r="BQB6" s="177">
        <f t="shared" si="28"/>
        <v>6.0530581858930788E-4</v>
      </c>
      <c r="BQC6" s="177">
        <f t="shared" si="28"/>
        <v>5.0759303554537283E-4</v>
      </c>
      <c r="BQD6" s="177">
        <f t="shared" si="28"/>
        <v>1.87297152666277E-3</v>
      </c>
      <c r="BQE6" s="177">
        <f t="shared" si="28"/>
        <v>3.3053895538590616E-3</v>
      </c>
      <c r="BQF6" s="177">
        <f t="shared" si="28"/>
        <v>4.010094375497264E-4</v>
      </c>
      <c r="BQG6" s="177">
        <f t="shared" si="28"/>
        <v>3.6940280455861618E-3</v>
      </c>
      <c r="BQH6" s="177">
        <f t="shared" si="28"/>
        <v>-1.363378148078076E-3</v>
      </c>
      <c r="BQI6" s="177">
        <f t="shared" si="28"/>
        <v>4.233621435638879E-3</v>
      </c>
      <c r="BQJ6" s="177">
        <f t="shared" si="28"/>
        <v>-6.9690717402415281E-4</v>
      </c>
      <c r="BQK6" s="177">
        <f t="shared" si="28"/>
        <v>1.2401918346593988E-3</v>
      </c>
      <c r="BQL6" s="177">
        <f t="shared" si="28"/>
        <v>8.440700646776822E-4</v>
      </c>
      <c r="BQM6" s="177">
        <f t="shared" si="28"/>
        <v>5.9309337620971903E-4</v>
      </c>
      <c r="BQN6" s="177">
        <f t="shared" si="28"/>
        <v>1.7405366883205264E-3</v>
      </c>
      <c r="BQO6" s="177">
        <f t="shared" si="28"/>
        <v>1.1971050579397957E-3</v>
      </c>
      <c r="BQP6" s="177">
        <f t="shared" si="28"/>
        <v>3.2966432314620597E-3</v>
      </c>
      <c r="BQQ6" s="177">
        <f t="shared" si="28"/>
        <v>2.6320538532520477E-3</v>
      </c>
      <c r="BQR6" s="177">
        <f t="shared" si="28"/>
        <v>1.3108741424980863E-3</v>
      </c>
      <c r="BQS6" s="177">
        <f t="shared" si="28"/>
        <v>7.6209275350520578E-3</v>
      </c>
      <c r="BQT6" s="177">
        <f t="shared" si="28"/>
        <v>3.6958124223727129E-3</v>
      </c>
      <c r="BQU6" s="177">
        <f t="shared" si="28"/>
        <v>8.1826748627558121E-3</v>
      </c>
      <c r="BQV6" s="177">
        <f t="shared" si="28"/>
        <v>5.0859691781619532E-3</v>
      </c>
      <c r="BQW6" s="177">
        <f t="shared" si="28"/>
        <v>-2.2769393698702789E-3</v>
      </c>
      <c r="BQX6" s="177">
        <f t="shared" si="28"/>
        <v>2.0831121961575327E-3</v>
      </c>
      <c r="BQY6" s="177">
        <f t="shared" si="28"/>
        <v>9.8642833498852056E-4</v>
      </c>
      <c r="BQZ6" s="177">
        <f t="shared" si="28"/>
        <v>3.3961864827147803E-3</v>
      </c>
      <c r="BRA6" s="177">
        <f t="shared" si="28"/>
        <v>2.1817582598664398E-3</v>
      </c>
      <c r="BRB6" s="177">
        <f t="shared" si="28"/>
        <v>-6.2482118604267889E-5</v>
      </c>
      <c r="BRC6" s="177">
        <f t="shared" si="28"/>
        <v>2.1442572056249443E-3</v>
      </c>
      <c r="BRD6" s="177">
        <f t="shared" si="28"/>
        <v>1.1124967182989387E-3</v>
      </c>
      <c r="BRE6" s="177">
        <f t="shared" si="28"/>
        <v>1.8193201970766459E-3</v>
      </c>
      <c r="BRF6" s="177">
        <f t="shared" si="28"/>
        <v>1.6622275157551769E-3</v>
      </c>
      <c r="BRG6" s="177">
        <f t="shared" si="28"/>
        <v>7.4480109237495817E-4</v>
      </c>
      <c r="BRH6" s="177">
        <f t="shared" si="28"/>
        <v>8.0626734127631217E-4</v>
      </c>
      <c r="BRI6" s="177">
        <f t="shared" si="28"/>
        <v>1.8852108794280564E-3</v>
      </c>
      <c r="BRJ6" s="177">
        <f t="shared" si="28"/>
        <v>1.1947586880443062E-3</v>
      </c>
      <c r="BRK6" s="177">
        <f t="shared" si="28"/>
        <v>-8.2265186543628577E-4</v>
      </c>
      <c r="BRL6" s="177">
        <f t="shared" si="28"/>
        <v>2.6001581573047439E-3</v>
      </c>
      <c r="BRM6" s="177">
        <f t="shared" si="28"/>
        <v>9.7374776038017252E-4</v>
      </c>
      <c r="BRN6" s="177">
        <f t="shared" si="28"/>
        <v>5.7395229386347779E-4</v>
      </c>
      <c r="BRO6" s="177">
        <f t="shared" si="28"/>
        <v>1.562069580153258E-3</v>
      </c>
      <c r="BRP6" s="177">
        <f t="shared" si="28"/>
        <v>9.7719764307702128E-4</v>
      </c>
      <c r="BRQ6" s="177">
        <f t="shared" si="28"/>
        <v>1.044128152992263E-3</v>
      </c>
      <c r="BRR6" s="177">
        <f t="shared" si="28"/>
        <v>1.0268929706269692E-3</v>
      </c>
      <c r="BRS6" s="177">
        <f t="shared" si="28"/>
        <v>-1.5806961514897022E-4</v>
      </c>
      <c r="BRT6" s="177">
        <f t="shared" si="28"/>
        <v>1.922946625325439E-3</v>
      </c>
      <c r="BRU6" s="177">
        <f t="shared" si="28"/>
        <v>1.6745186563915659E-4</v>
      </c>
      <c r="BRV6" s="177">
        <f t="shared" si="28"/>
        <v>9.62687023687403E-4</v>
      </c>
      <c r="BRW6" s="177">
        <f t="shared" si="28"/>
        <v>9.5211137129780354E-4</v>
      </c>
      <c r="BRX6" s="177">
        <f t="shared" si="28"/>
        <v>2.8921795464986744E-5</v>
      </c>
      <c r="BRY6" s="177">
        <f t="shared" si="28"/>
        <v>1.0957830028310855E-3</v>
      </c>
      <c r="BRZ6" s="177">
        <f t="shared" si="28"/>
        <v>4.6864868682061633E-4</v>
      </c>
      <c r="BSA6" s="177">
        <f t="shared" si="28"/>
        <v>5.1655544147832799E-4</v>
      </c>
      <c r="BSB6" s="177">
        <f t="shared" si="28"/>
        <v>4.8422112550960961E-4</v>
      </c>
      <c r="BSC6" s="177">
        <f t="shared" ref="BSC6:BUN6" si="29">BSC5/BSB5-1</f>
        <v>1.8590220262049151E-4</v>
      </c>
      <c r="BSD6" s="177">
        <f t="shared" si="29"/>
        <v>1.9227687870548849E-5</v>
      </c>
      <c r="BSE6" s="177">
        <f t="shared" si="29"/>
        <v>2.2431871202766018E-5</v>
      </c>
      <c r="BSF6" s="177">
        <f t="shared" si="29"/>
        <v>2.5635849171479208E-5</v>
      </c>
      <c r="BSG6" s="177">
        <f t="shared" si="29"/>
        <v>1.0894956596430028E-4</v>
      </c>
      <c r="BSH6" s="177">
        <f t="shared" si="29"/>
        <v>-1.7622274555040285E-4</v>
      </c>
      <c r="BSI6" s="177">
        <f t="shared" si="29"/>
        <v>1.0895689793311014E-4</v>
      </c>
      <c r="BSJ6" s="177">
        <f t="shared" si="29"/>
        <v>-1.9225593109517547E-5</v>
      </c>
      <c r="BSK6" s="177">
        <f t="shared" si="29"/>
        <v>-8.0108178083682091E-5</v>
      </c>
      <c r="BSL6" s="177">
        <f t="shared" si="29"/>
        <v>-3.2045838367356083E-6</v>
      </c>
      <c r="BSM6" s="177">
        <f t="shared" si="29"/>
        <v>1.2818376424528211E-5</v>
      </c>
      <c r="BSN6" s="177">
        <f t="shared" si="29"/>
        <v>2.5636424231478827E-5</v>
      </c>
      <c r="BSO6" s="177">
        <f t="shared" si="29"/>
        <v>1.2817883511040407E-5</v>
      </c>
      <c r="BSP6" s="177">
        <f t="shared" si="29"/>
        <v>1.121550431317786E-4</v>
      </c>
      <c r="BSQ6" s="177">
        <f t="shared" si="29"/>
        <v>-1.4738724075069598E-4</v>
      </c>
      <c r="BSR6" s="177">
        <f t="shared" si="29"/>
        <v>3.2045427598159648E-5</v>
      </c>
      <c r="BSS6" s="177">
        <f t="shared" si="29"/>
        <v>2.5635520577216298E-5</v>
      </c>
      <c r="BST6" s="177">
        <f t="shared" si="29"/>
        <v>9.2926379876567822E-5</v>
      </c>
      <c r="BSU6" s="177">
        <f t="shared" si="29"/>
        <v>-1.6020300925401187E-5</v>
      </c>
      <c r="BSV6" s="177">
        <f t="shared" si="29"/>
        <v>4.5177972374155217E-4</v>
      </c>
      <c r="BSW6" s="177">
        <f t="shared" si="29"/>
        <v>8.1667947732499968E-4</v>
      </c>
      <c r="BSX6" s="177">
        <f t="shared" si="29"/>
        <v>6.3681018896311059E-4</v>
      </c>
      <c r="BSY6" s="177">
        <f t="shared" si="29"/>
        <v>8.3787984419259054E-4</v>
      </c>
      <c r="BSZ6" s="177">
        <f t="shared" si="29"/>
        <v>7.0936489474560105E-4</v>
      </c>
      <c r="BTA6" s="177">
        <f t="shared" si="29"/>
        <v>1.6923283244674181E-4</v>
      </c>
      <c r="BTB6" s="177">
        <f t="shared" si="29"/>
        <v>6.28928809728313E-4</v>
      </c>
      <c r="BTC6" s="177">
        <f t="shared" si="29"/>
        <v>-5.7429457483104684E-5</v>
      </c>
      <c r="BTD6" s="177">
        <f t="shared" si="29"/>
        <v>1.2028971634598928E-3</v>
      </c>
      <c r="BTE6" s="177">
        <f t="shared" si="29"/>
        <v>7.0429941329619439E-4</v>
      </c>
      <c r="BTF6" s="177">
        <f t="shared" si="29"/>
        <v>7.0698835698457252E-4</v>
      </c>
      <c r="BTG6" s="177">
        <f t="shared" si="29"/>
        <v>7.5104223021349448E-4</v>
      </c>
      <c r="BTH6" s="177">
        <f t="shared" si="29"/>
        <v>1.7489967118877736E-4</v>
      </c>
      <c r="BTI6" s="177">
        <f t="shared" si="29"/>
        <v>7.3445016389994677E-4</v>
      </c>
      <c r="BTJ6" s="177">
        <f t="shared" si="29"/>
        <v>8.3240138267592911E-4</v>
      </c>
      <c r="BTK6" s="177">
        <f t="shared" si="29"/>
        <v>1.1301085031141245E-3</v>
      </c>
      <c r="BTL6" s="177">
        <f t="shared" si="29"/>
        <v>3.5830928750368862E-4</v>
      </c>
      <c r="BTM6" s="177">
        <f t="shared" si="29"/>
        <v>5.4836552207260247E-4</v>
      </c>
      <c r="BTN6" s="177">
        <f t="shared" si="29"/>
        <v>3.3897660744619529E-4</v>
      </c>
      <c r="BTO6" s="177">
        <f t="shared" si="29"/>
        <v>6.3338643222921043E-4</v>
      </c>
      <c r="BTP6" s="177">
        <f t="shared" si="29"/>
        <v>3.7979130467791222E-4</v>
      </c>
      <c r="BTQ6" s="177">
        <f t="shared" si="29"/>
        <v>9.0166190525908796E-4</v>
      </c>
      <c r="BTR6" s="177">
        <f t="shared" si="29"/>
        <v>6.4797956809803381E-4</v>
      </c>
      <c r="BTS6" s="177">
        <f t="shared" si="29"/>
        <v>7.4548366411542055E-4</v>
      </c>
      <c r="BTT6" s="177">
        <f t="shared" si="29"/>
        <v>2.0832741494092311E-4</v>
      </c>
      <c r="BTU6" s="177">
        <f t="shared" si="29"/>
        <v>3.3767258382644272E-4</v>
      </c>
      <c r="BTV6" s="177">
        <f t="shared" si="29"/>
        <v>1.4354127363698233E-3</v>
      </c>
      <c r="BTW6" s="177">
        <f t="shared" si="29"/>
        <v>4.1898077413793366E-4</v>
      </c>
      <c r="BTX6" s="177">
        <f t="shared" si="29"/>
        <v>5.1012375224379625E-4</v>
      </c>
      <c r="BTY6" s="177">
        <f t="shared" si="29"/>
        <v>3.1787796004167923E-4</v>
      </c>
      <c r="BTZ6" s="177">
        <f t="shared" si="29"/>
        <v>3.240695585418063E-4</v>
      </c>
      <c r="BUA6" s="177">
        <f t="shared" si="29"/>
        <v>2.4218710683920897E-4</v>
      </c>
      <c r="BUB6" s="177">
        <f t="shared" si="29"/>
        <v>4.119328455125526E-4</v>
      </c>
      <c r="BUC6" s="177">
        <f t="shared" si="29"/>
        <v>6.569352243008808E-4</v>
      </c>
      <c r="BUD6" s="177">
        <f t="shared" si="29"/>
        <v>2.1045820205856103E-4</v>
      </c>
      <c r="BUE6" s="177">
        <f t="shared" si="29"/>
        <v>6.3124175617113032E-4</v>
      </c>
      <c r="BUF6" s="177">
        <f t="shared" si="29"/>
        <v>3.9545416027175762E-4</v>
      </c>
      <c r="BUG6" s="177">
        <f t="shared" si="29"/>
        <v>2.9176745192915909E-4</v>
      </c>
      <c r="BUH6" s="177">
        <f t="shared" si="29"/>
        <v>8.844561535565898E-4</v>
      </c>
      <c r="BUI6" s="177">
        <f t="shared" si="29"/>
        <v>4.3870369325960112E-5</v>
      </c>
      <c r="BUJ6" s="177">
        <f t="shared" si="29"/>
        <v>4.3241752732359195E-4</v>
      </c>
      <c r="BUK6" s="345">
        <f t="shared" si="29"/>
        <v>2.9755006671394746E-4</v>
      </c>
      <c r="BUL6" s="345">
        <f t="shared" si="29"/>
        <v>1.1898462280313105E-4</v>
      </c>
      <c r="BUM6" s="345">
        <f t="shared" si="29"/>
        <v>7.7643883822209325E-4</v>
      </c>
      <c r="BUN6" s="345">
        <f t="shared" si="29"/>
        <v>0</v>
      </c>
      <c r="BUO6" s="345">
        <f t="shared" ref="BUO6:BWZ6" si="30">BUO5/BUN5-1</f>
        <v>0</v>
      </c>
      <c r="BUP6" s="345">
        <f t="shared" si="30"/>
        <v>2.7216843159028059E-4</v>
      </c>
      <c r="BUQ6" s="345">
        <f t="shared" si="30"/>
        <v>5.8171901095271927E-4</v>
      </c>
      <c r="BUR6" s="345">
        <f t="shared" si="30"/>
        <v>2.9381610862433405E-4</v>
      </c>
      <c r="BUS6" s="345">
        <f t="shared" si="30"/>
        <v>5.5933654561268753E-4</v>
      </c>
      <c r="BUT6" s="345">
        <f t="shared" si="30"/>
        <v>1.6083647458937644E-3</v>
      </c>
      <c r="BUU6" s="345">
        <f t="shared" si="30"/>
        <v>7.8262387907068742E-4</v>
      </c>
      <c r="BUV6" s="345">
        <f t="shared" si="30"/>
        <v>1.3272392488947737E-3</v>
      </c>
      <c r="BUW6" s="345">
        <f t="shared" si="30"/>
        <v>6.160681782116928E-4</v>
      </c>
      <c r="BUX6" s="345">
        <f t="shared" si="30"/>
        <v>1.2655826811074355E-3</v>
      </c>
      <c r="BUY6" s="345">
        <f t="shared" si="30"/>
        <v>2.73293622941706E-4</v>
      </c>
      <c r="BUZ6" s="345">
        <f t="shared" si="30"/>
        <v>2.2788944567599945E-3</v>
      </c>
      <c r="BVA6" s="345">
        <f t="shared" si="30"/>
        <v>2.0258967845858677E-3</v>
      </c>
      <c r="BVB6" s="345">
        <f t="shared" si="30"/>
        <v>4.7917297835375905E-4</v>
      </c>
      <c r="BVC6" s="345">
        <f t="shared" si="30"/>
        <v>2.731522823974375E-3</v>
      </c>
      <c r="BVD6" s="345">
        <f t="shared" si="30"/>
        <v>1.1833116084716266E-3</v>
      </c>
      <c r="BVE6" s="345">
        <f t="shared" si="30"/>
        <v>4.598380409791325E-3</v>
      </c>
      <c r="BVF6" s="345">
        <f t="shared" si="30"/>
        <v>5.6986865446662094E-4</v>
      </c>
      <c r="BVG6" s="345">
        <f t="shared" si="30"/>
        <v>7.5633005386155361E-4</v>
      </c>
      <c r="BVH6" s="345">
        <f t="shared" si="30"/>
        <v>3.197439600518992E-3</v>
      </c>
      <c r="BVI6" s="345">
        <f t="shared" si="30"/>
        <v>2.1715990227804127E-3</v>
      </c>
      <c r="BVJ6" s="345">
        <f t="shared" si="30"/>
        <v>4.6959501614518562E-3</v>
      </c>
      <c r="BVK6" s="345">
        <f t="shared" si="30"/>
        <v>2.7777441203911124E-3</v>
      </c>
      <c r="BVL6" s="345">
        <f t="shared" si="30"/>
        <v>3.5765962524278994E-3</v>
      </c>
      <c r="BVM6" s="345">
        <f t="shared" si="30"/>
        <v>3.2417789148919685E-3</v>
      </c>
      <c r="BVN6" s="345">
        <f t="shared" si="30"/>
        <v>3.3213122033470821E-3</v>
      </c>
      <c r="BVO6" s="345">
        <f t="shared" si="30"/>
        <v>-2.4431160644600158E-3</v>
      </c>
      <c r="BVP6" s="345">
        <f t="shared" si="30"/>
        <v>4.9461617784598566E-3</v>
      </c>
      <c r="BVQ6" s="345">
        <f t="shared" si="30"/>
        <v>-7.1590075229277517E-5</v>
      </c>
      <c r="BVR6" s="345">
        <f t="shared" si="30"/>
        <v>7.4876647435395682E-4</v>
      </c>
      <c r="BVS6" s="345">
        <f t="shared" si="30"/>
        <v>1.5321833015866648E-3</v>
      </c>
      <c r="BVT6" s="345">
        <f t="shared" si="30"/>
        <v>7.1432185557007699E-4</v>
      </c>
      <c r="BVU6" s="345">
        <f t="shared" si="30"/>
        <v>9.4282663589351223E-4</v>
      </c>
      <c r="BVV6" s="345">
        <f t="shared" si="30"/>
        <v>4.6651215308712857E-4</v>
      </c>
      <c r="BVW6" s="345">
        <f t="shared" si="30"/>
        <v>9.6228953628929581E-4</v>
      </c>
      <c r="BVX6" s="345">
        <f t="shared" si="30"/>
        <v>-2.077021906654597E-5</v>
      </c>
      <c r="BVY6" s="345">
        <f t="shared" si="30"/>
        <v>1.3946008177700975E-4</v>
      </c>
      <c r="BVZ6" s="345">
        <f t="shared" si="30"/>
        <v>3.1151631307091421E-4</v>
      </c>
      <c r="BWA6" s="345">
        <f t="shared" si="30"/>
        <v>5.9021372261747196E-4</v>
      </c>
      <c r="BWB6" s="345">
        <f t="shared" si="30"/>
        <v>2.6084507877222052E-4</v>
      </c>
      <c r="BWC6" s="345">
        <f t="shared" si="30"/>
        <v>5.8674837681094161E-4</v>
      </c>
      <c r="BWD6" s="345">
        <f t="shared" si="30"/>
        <v>4.7090042677200294E-4</v>
      </c>
      <c r="BWE6" s="345">
        <f t="shared" si="30"/>
        <v>1.2699446434385475E-3</v>
      </c>
      <c r="BWF6" s="345">
        <f t="shared" si="30"/>
        <v>4.9373372083061362E-4</v>
      </c>
      <c r="BWG6" s="345">
        <f t="shared" si="30"/>
        <v>6.323764945066479E-4</v>
      </c>
      <c r="BWH6" s="345">
        <f t="shared" si="30"/>
        <v>8.6232354852056048E-4</v>
      </c>
      <c r="BWI6" s="345">
        <f t="shared" si="30"/>
        <v>5.5176565008019374E-4</v>
      </c>
      <c r="BWJ6" s="345">
        <f t="shared" si="30"/>
        <v>2.3591930380373327E-5</v>
      </c>
      <c r="BWK6" s="345">
        <f t="shared" si="30"/>
        <v>-2.6245403368263531E-4</v>
      </c>
      <c r="BWL6" s="345">
        <f t="shared" si="30"/>
        <v>6.8727914152066916E-4</v>
      </c>
      <c r="BWM6" s="345">
        <f t="shared" si="30"/>
        <v>1.3470851965062813E-3</v>
      </c>
      <c r="BWN6" s="345">
        <f t="shared" si="30"/>
        <v>1.0008595617416738E-4</v>
      </c>
      <c r="BWO6" s="345">
        <f t="shared" si="30"/>
        <v>7.5351295983416833E-4</v>
      </c>
      <c r="BWP6" s="345">
        <f t="shared" si="30"/>
        <v>-1.2058894464084258E-4</v>
      </c>
      <c r="BWQ6" s="345">
        <f t="shared" si="30"/>
        <v>6.7361460419990138E-4</v>
      </c>
      <c r="BWR6" s="345">
        <f t="shared" si="30"/>
        <v>6.5552374289357118E-4</v>
      </c>
      <c r="BWS6" s="345">
        <f t="shared" si="30"/>
        <v>8.812927977814855E-4</v>
      </c>
      <c r="BWT6" s="345">
        <f t="shared" si="30"/>
        <v>3.2872627374080921E-4</v>
      </c>
      <c r="BWU6" s="345">
        <f t="shared" si="30"/>
        <v>7.6286379066869969E-5</v>
      </c>
      <c r="BWV6" s="345">
        <f t="shared" si="30"/>
        <v>2.1123847356729897E-4</v>
      </c>
      <c r="BWW6" s="345">
        <f t="shared" si="30"/>
        <v>6.0718235123302655E-4</v>
      </c>
      <c r="BWX6" s="345">
        <f t="shared" si="30"/>
        <v>5.0421251971410896E-4</v>
      </c>
      <c r="BWY6" s="345">
        <f t="shared" si="30"/>
        <v>3.8089880397773612E-5</v>
      </c>
      <c r="BWZ6" s="345">
        <f t="shared" si="30"/>
        <v>8.8775339792723784E-4</v>
      </c>
      <c r="BXA6" s="345">
        <f t="shared" ref="BXA6:BZL6" si="31">BXA5/BWZ5-1</f>
        <v>1.3465490290220927E-4</v>
      </c>
      <c r="BXB6" s="345">
        <f t="shared" si="31"/>
        <v>5.736697301410576E-4</v>
      </c>
      <c r="BXC6" s="345">
        <f t="shared" si="31"/>
        <v>3.2469811850610597E-4</v>
      </c>
      <c r="BXD6" s="345">
        <f t="shared" si="31"/>
        <v>1.1404609216669748E-4</v>
      </c>
      <c r="BXE6" s="345">
        <f t="shared" si="31"/>
        <v>1.4912019087387485E-4</v>
      </c>
      <c r="BXF6" s="345">
        <f t="shared" si="31"/>
        <v>5.3792204223257478E-4</v>
      </c>
      <c r="BXG6" s="345">
        <f t="shared" si="31"/>
        <v>-9.3501363074510735E-5</v>
      </c>
      <c r="BXH6" s="345">
        <f t="shared" si="31"/>
        <v>3.4189632651404622E-4</v>
      </c>
      <c r="BXI6" s="345">
        <f t="shared" si="31"/>
        <v>2.2785298224481387E-4</v>
      </c>
      <c r="BXJ6" s="345">
        <f t="shared" si="31"/>
        <v>3.7382740855829155E-4</v>
      </c>
      <c r="BXK6" s="345">
        <f t="shared" si="31"/>
        <v>3.5033223173308592E-4</v>
      </c>
      <c r="BXL6" s="345">
        <f t="shared" si="31"/>
        <v>4.3776192755418109E-5</v>
      </c>
      <c r="BXM6" s="345">
        <f t="shared" si="31"/>
        <v>5.8073873468988957E-4</v>
      </c>
      <c r="BXN6" s="345">
        <f t="shared" si="31"/>
        <v>6.1248417749126816E-5</v>
      </c>
      <c r="BXO6" s="345">
        <f t="shared" si="31"/>
        <v>1.3415498400348724E-4</v>
      </c>
      <c r="BXP6" s="345">
        <f t="shared" si="31"/>
        <v>7.9898989015347865E-4</v>
      </c>
      <c r="BXQ6" s="345">
        <f t="shared" si="31"/>
        <v>2.3600917230703899E-4</v>
      </c>
      <c r="BXR6" s="345">
        <f t="shared" si="31"/>
        <v>9.0303185663387353E-5</v>
      </c>
      <c r="BXS6" s="345">
        <f t="shared" si="31"/>
        <v>6.7866910948710668E-4</v>
      </c>
      <c r="BXT6" s="345">
        <f t="shared" si="31"/>
        <v>3.4347056631878203E-4</v>
      </c>
      <c r="BXU6" s="345">
        <f t="shared" si="31"/>
        <v>7.9727645706650918E-4</v>
      </c>
      <c r="BXV6" s="345">
        <f t="shared" si="31"/>
        <v>8.7223501500144351E-5</v>
      </c>
      <c r="BXW6" s="345">
        <f t="shared" si="31"/>
        <v>5.9306808072712158E-4</v>
      </c>
      <c r="BXX6" s="345">
        <f t="shared" si="31"/>
        <v>4.6197025957495086E-4</v>
      </c>
      <c r="BXY6" s="345">
        <f t="shared" si="31"/>
        <v>3.5720820010620713E-4</v>
      </c>
      <c r="BXZ6" s="345">
        <f t="shared" si="31"/>
        <v>7.7512628461939848E-4</v>
      </c>
      <c r="BYA6" s="345">
        <f t="shared" si="31"/>
        <v>3.68407464457432E-4</v>
      </c>
      <c r="BYB6" s="345">
        <f t="shared" si="31"/>
        <v>5.7415601964883045E-4</v>
      </c>
      <c r="BYC6" s="345">
        <f t="shared" si="31"/>
        <v>1.6519249272572978E-4</v>
      </c>
      <c r="BYD6" s="345">
        <f t="shared" si="31"/>
        <v>7.9684969096716074E-4</v>
      </c>
      <c r="BYE6" s="345">
        <f t="shared" si="31"/>
        <v>4.3429921478654876E-5</v>
      </c>
      <c r="BYF6" s="345">
        <f t="shared" si="31"/>
        <v>5.0087000830933981E-4</v>
      </c>
      <c r="BYG6" s="345">
        <f t="shared" si="31"/>
        <v>5.7296308728727041E-4</v>
      </c>
      <c r="BYH6" s="345">
        <f t="shared" si="31"/>
        <v>5.9577175579161867E-4</v>
      </c>
      <c r="BYI6" s="345">
        <f t="shared" si="31"/>
        <v>7.6594908317328958E-4</v>
      </c>
      <c r="BYJ6" s="345">
        <f t="shared" si="31"/>
        <v>5.7763234279017972E-4</v>
      </c>
      <c r="BYK6" s="345">
        <f t="shared" si="31"/>
        <v>6.1193680886506563E-4</v>
      </c>
      <c r="BYL6" s="345">
        <f t="shared" si="31"/>
        <v>1.122159623600405E-3</v>
      </c>
      <c r="BYM6" s="345">
        <f t="shared" si="31"/>
        <v>2.1323067524958716E-4</v>
      </c>
      <c r="BYN6" s="345">
        <f t="shared" si="31"/>
        <v>1.2675877804537716E-3</v>
      </c>
      <c r="BYO6" s="345">
        <f t="shared" si="31"/>
        <v>6.6751832798161992E-4</v>
      </c>
      <c r="BYP6" s="345">
        <f t="shared" si="31"/>
        <v>3.1340931832035679E-4</v>
      </c>
      <c r="BYQ6" s="345">
        <f t="shared" si="31"/>
        <v>1.144016763582334E-3</v>
      </c>
      <c r="BYR6" s="345">
        <f t="shared" si="31"/>
        <v>1.5791211473037414E-4</v>
      </c>
      <c r="BYS6" s="345">
        <f t="shared" si="31"/>
        <v>8.0953064446687151E-4</v>
      </c>
      <c r="BYT6" s="345">
        <f t="shared" si="31"/>
        <v>6.7979990362321274E-4</v>
      </c>
      <c r="BYU6" s="345">
        <f t="shared" si="31"/>
        <v>7.939943073187461E-4</v>
      </c>
      <c r="BYV6" s="345">
        <f t="shared" si="31"/>
        <v>6.2724476293585241E-4</v>
      </c>
      <c r="BYW6" s="345">
        <f t="shared" si="31"/>
        <v>1.5456614142794756E-4</v>
      </c>
      <c r="BYX6" s="345">
        <f t="shared" si="31"/>
        <v>7.7557316574083934E-4</v>
      </c>
      <c r="BYY6" s="345">
        <f t="shared" si="31"/>
        <v>4.2037232977776284E-4</v>
      </c>
      <c r="BYZ6" s="345">
        <f t="shared" si="31"/>
        <v>3.5445078708096212E-4</v>
      </c>
      <c r="BZA6" s="345">
        <f t="shared" si="31"/>
        <v>9.8296667342934185E-4</v>
      </c>
      <c r="BZB6" s="345">
        <f t="shared" si="31"/>
        <v>2.7119224675642428E-4</v>
      </c>
      <c r="BZC6" s="345">
        <f t="shared" si="31"/>
        <v>8.2477168949757207E-4</v>
      </c>
      <c r="BZD6" s="345">
        <f t="shared" si="31"/>
        <v>6.5870329551254159E-4</v>
      </c>
      <c r="BZE6" s="345">
        <f t="shared" si="31"/>
        <v>1.4248261712079824E-4</v>
      </c>
      <c r="BZF6" s="345">
        <f t="shared" si="31"/>
        <v>1.2308744337123922E-3</v>
      </c>
      <c r="BZG6" s="345">
        <f t="shared" si="31"/>
        <v>7.1143590531619338E-5</v>
      </c>
      <c r="BZH6" s="345">
        <f t="shared" si="31"/>
        <v>2.2479775316064377E-4</v>
      </c>
      <c r="BZI6" s="345">
        <f t="shared" si="31"/>
        <v>5.4337621548428139E-4</v>
      </c>
      <c r="BZJ6" s="345">
        <f t="shared" si="31"/>
        <v>2.1893846123233196E-4</v>
      </c>
      <c r="BZK6" s="345">
        <f t="shared" si="31"/>
        <v>1.0802390170963072E-3</v>
      </c>
      <c r="BZL6" s="345">
        <f t="shared" si="31"/>
        <v>9.3709002311426204E-5</v>
      </c>
      <c r="BZM6" s="345">
        <f t="shared" ref="BZM6" si="32">BZM5/BZL5-1</f>
        <v>-2.7542186395290713E-4</v>
      </c>
      <c r="BZN6" s="345">
        <f t="shared" ref="BZN6" si="33">BZN5/BZM5-1</f>
        <v>2.27214632622319E-4</v>
      </c>
      <c r="BZO6" s="345">
        <f t="shared" ref="BZO6" si="34">BZO5/BZN5-1</f>
        <v>5.7642615782160789E-4</v>
      </c>
      <c r="BZP6" s="345">
        <f t="shared" ref="BZP6" si="35">BZP5/BZO5-1</f>
        <v>2.8946599200274648E-4</v>
      </c>
      <c r="BZQ6" s="345">
        <f t="shared" ref="BZQ6" si="36">BZQ5/BZP5-1</f>
        <v>1.3901695155671412E-4</v>
      </c>
      <c r="BZR6" s="345">
        <f t="shared" ref="BZR6" si="37">BZR5/BZQ5-1</f>
        <v>2.3828164890904446E-4</v>
      </c>
      <c r="BZS6" s="345">
        <f t="shared" ref="BZS6" si="38">BZS5/BZR5-1</f>
        <v>2.8076504219987086E-4</v>
      </c>
      <c r="BZT6" s="345">
        <f t="shared" ref="BZT6" si="39">BZT5/BZS5-1</f>
        <v>-1.8428894237998428E-4</v>
      </c>
      <c r="BZU6" s="345">
        <f t="shared" ref="BZU6" si="40">BZU5/BZT5-1</f>
        <v>1.5880127721601411E-4</v>
      </c>
      <c r="BZV6" s="345">
        <f t="shared" ref="BZV6" si="41">BZV5/BZU5-1</f>
        <v>1.1341147383880923E-4</v>
      </c>
      <c r="BZW6" s="345">
        <f t="shared" ref="BZW6" si="42">BZW5/BZV5-1</f>
        <v>5.3864341239107105E-5</v>
      </c>
      <c r="BZX6" s="345">
        <f t="shared" ref="BZX6" si="43">BZX5/BZW5-1</f>
        <v>1.3607100638690639E-4</v>
      </c>
      <c r="BZY6" s="345">
        <f t="shared" ref="BZY6" si="44">BZY5/BZX5-1</f>
        <v>-1.4739020138598846E-4</v>
      </c>
      <c r="BZZ6" s="345">
        <f t="shared" ref="BZZ6" si="45">BZZ5/BZY5-1</f>
        <v>-1.1339379112462744E-5</v>
      </c>
      <c r="CAA6" s="345">
        <f t="shared" ref="CAA6" si="46">CAA5/BZZ5-1</f>
        <v>-3.1183646161947465E-5</v>
      </c>
      <c r="CAB6" s="345">
        <f t="shared" ref="CAB6" si="47">CAB5/CAA5-1</f>
        <v>-2.9483639415084362E-4</v>
      </c>
      <c r="CAC6" s="345">
        <f t="shared" ref="CAC6" si="48">CAC5/CAB5-1</f>
        <v>-2.3537151834474024E-4</v>
      </c>
      <c r="CAD6" s="345">
        <f t="shared" ref="CAD6" si="49">CAD5/CAC5-1</f>
        <v>-2.4960927638839614E-4</v>
      </c>
      <c r="CAE6" s="345">
        <f t="shared" ref="CAE6" si="50">CAE5/CAD5-1</f>
        <v>-1.9860240649383076E-4</v>
      </c>
      <c r="CAF6" s="345">
        <f t="shared" ref="CAF6" si="51">CAF5/CAE5-1</f>
        <v>-5.5052171864933275E-4</v>
      </c>
      <c r="CAG6" s="345">
        <f t="shared" ref="CAG6" si="52">CAG5/CAF5-1</f>
        <v>-3.7478811694513503E-4</v>
      </c>
      <c r="CAH6" s="345">
        <f t="shared" ref="CAH6" si="53">CAH5/CAG5-1</f>
        <v>-7.1861321850674731E-4</v>
      </c>
      <c r="CAI6" s="345">
        <f t="shared" ref="CAI6" si="54">CAI5/CAH5-1</f>
        <v>-3.0982280409530549E-4</v>
      </c>
      <c r="CAJ6" s="345">
        <f t="shared" ref="CAJ6" si="55">CAJ5/CAI5-1</f>
        <v>-5.7718826857744432E-4</v>
      </c>
      <c r="CAK6" s="345">
        <f t="shared" ref="CAK6" si="56">CAK5/CAJ5-1</f>
        <v>-3.6699648935145657E-4</v>
      </c>
      <c r="CAL6" s="345">
        <f t="shared" ref="CAL6" si="57">CAL5/CAK5-1</f>
        <v>-7.4849234289486866E-4</v>
      </c>
      <c r="CAM6" s="345">
        <f t="shared" ref="CAM6" si="58">CAM5/CAL5-1</f>
        <v>-3.0474779983469258E-4</v>
      </c>
      <c r="CAN6" s="345">
        <f t="shared" ref="CAN6" si="59">CAN5/CAM5-1</f>
        <v>-8.5184457112907896E-4</v>
      </c>
      <c r="CAO6" s="345">
        <f t="shared" ref="CAO6" si="60">CAO5/CAN5-1</f>
        <v>-5.4461882385137272E-4</v>
      </c>
      <c r="CAP6" s="345">
        <f t="shared" ref="CAP6" si="61">CAP5/CAO5-1</f>
        <v>-9.842716247330241E-4</v>
      </c>
      <c r="CAQ6" s="345">
        <f t="shared" ref="CAQ6" si="62">CAQ5/CAP5-1</f>
        <v>-8.5387585387575182E-4</v>
      </c>
      <c r="CAR6" s="345">
        <f t="shared" ref="CAR6" si="63">CAR5/CAQ5-1</f>
        <v>-7.5742635100572997E-4</v>
      </c>
      <c r="CAS6" s="345">
        <f t="shared" ref="CAS6" si="64">CAS5/CAR5-1</f>
        <v>-2.7745677967061511E-4</v>
      </c>
      <c r="CAT6" s="345">
        <f t="shared" ref="CAT6" si="65">CAT5/CAS5-1</f>
        <v>-4.6351002984212908E-4</v>
      </c>
      <c r="CAU6" s="345">
        <f t="shared" ref="CAU6" si="66">CAU5/CAT5-1</f>
        <v>-5.7249996421870897E-4</v>
      </c>
      <c r="CAV6" s="345">
        <f t="shared" ref="CAV6" si="67">CAV5/CAU5-1</f>
        <v>-5.2700167552155452E-4</v>
      </c>
      <c r="CAW6" s="345">
        <f t="shared" ref="CAW6" si="68">CAW5/CAV5-1</f>
        <v>-8.5396362344214438E-4</v>
      </c>
      <c r="CAX6" s="345">
        <f t="shared" ref="CAX6" si="69">CAX5/CAW5-1</f>
        <v>-8.0306771868543514E-4</v>
      </c>
      <c r="CAY6" s="345">
        <f t="shared" ref="CAY6" si="70">CAY5/CAX5-1</f>
        <v>-2.6694758355028103E-4</v>
      </c>
      <c r="CAZ6" s="345">
        <f t="shared" ref="CAZ6" si="71">CAZ5/CAY5-1</f>
        <v>-7.7521605558594775E-4</v>
      </c>
      <c r="CBA6" s="345">
        <f t="shared" ref="CBA6" si="72">CBA5/CAZ5-1</f>
        <v>-9.5109476466870291E-4</v>
      </c>
      <c r="CBB6" s="345">
        <f t="shared" ref="CBB6" si="73">CBB5/CBA5-1</f>
        <v>-3.4225989318037442E-4</v>
      </c>
      <c r="CBC6" s="345">
        <f t="shared" ref="CBC6" si="74">CBC5/CBB5-1</f>
        <v>-5.3802111804812647E-4</v>
      </c>
      <c r="CBD6" s="345">
        <f t="shared" ref="CBD6" si="75">CBD5/CBC5-1</f>
        <v>-2.6483736970439598E-4</v>
      </c>
      <c r="CBE6" s="345">
        <f t="shared" ref="CBE6" si="76">CBE5/CBD5-1</f>
        <v>-3.9736129067546866E-4</v>
      </c>
      <c r="CBF6" s="345">
        <f t="shared" ref="CBF6" si="77">CBF5/CBE5-1</f>
        <v>-2.0164019899016061E-5</v>
      </c>
      <c r="CBG6" s="345">
        <f t="shared" ref="CBG6" si="78">CBG5/CBF5-1</f>
        <v>-3.370339857005078E-4</v>
      </c>
      <c r="CBH6" s="345">
        <f t="shared" ref="CBH6" si="79">CBH5/CBG5-1</f>
        <v>-1.8730423105850491E-4</v>
      </c>
      <c r="CBI6" s="345">
        <f t="shared" ref="CBI6" si="80">CBI5/CBH5-1</f>
        <v>-4.6402508617604532E-4</v>
      </c>
      <c r="CBJ6" s="345">
        <f t="shared" ref="CBJ6" si="81">CBJ5/CBI5-1</f>
        <v>-7.4682168262674153E-4</v>
      </c>
      <c r="CBK6" s="345">
        <f t="shared" ref="CBK6" si="82">CBK5/CBJ5-1</f>
        <v>-1.7025255090263869E-4</v>
      </c>
      <c r="CBL6" s="345">
        <f t="shared" ref="CBL6" si="83">CBL5/CBK5-1</f>
        <v>-2.886127826601248E-4</v>
      </c>
      <c r="CBM6" s="345">
        <f t="shared" ref="CBM6" si="84">CBM5/CBL5-1</f>
        <v>-4.8500945479734714E-4</v>
      </c>
      <c r="CBN6" s="345">
        <f t="shared" ref="CBN6" si="85">CBN5/CBM5-1</f>
        <v>-1.9352024886132302E-4</v>
      </c>
      <c r="CBO6" s="345">
        <f t="shared" ref="CBO6" si="86">CBO5/CBN5-1</f>
        <v>-4.2467138523760717E-4</v>
      </c>
      <c r="CBP6" s="345">
        <f t="shared" ref="CBP6" si="87">CBP5/CBO5-1</f>
        <v>-2.0231038459217476E-4</v>
      </c>
      <c r="CBQ6" s="345">
        <f t="shared" ref="CBQ6" si="88">CBQ5/CBP5-1</f>
        <v>-3.7868604614188506E-4</v>
      </c>
      <c r="CBR6" s="345">
        <f t="shared" ref="CBR6" si="89">CBR5/CBQ5-1</f>
        <v>-3.6147853395873675E-4</v>
      </c>
      <c r="CBS6" s="345">
        <f t="shared" ref="CBS6" si="90">CBS5/CBR5-1</f>
        <v>-2.6614440648353721E-4</v>
      </c>
      <c r="CBT6" s="345">
        <f t="shared" ref="CBT6" si="91">CBT5/CBS5-1</f>
        <v>-5.0928136348504793E-4</v>
      </c>
    </row>
    <row r="7" spans="1:2131" ht="12" customHeight="1">
      <c r="A7" s="182" t="s">
        <v>138</v>
      </c>
      <c r="B7" s="191">
        <v>1900.5</v>
      </c>
      <c r="C7" s="191">
        <v>1907.5</v>
      </c>
      <c r="D7" s="191">
        <v>1917.5</v>
      </c>
      <c r="E7" s="191">
        <v>1928</v>
      </c>
      <c r="F7" s="191">
        <v>1931.5</v>
      </c>
      <c r="G7" s="191">
        <v>1932</v>
      </c>
      <c r="H7" s="191">
        <v>1935.5</v>
      </c>
      <c r="I7" s="191">
        <v>1941</v>
      </c>
      <c r="J7" s="191">
        <v>1944.5</v>
      </c>
      <c r="K7" s="191">
        <v>1934.5</v>
      </c>
      <c r="L7" s="191">
        <v>1936.5</v>
      </c>
      <c r="M7" s="191">
        <v>1943.5</v>
      </c>
      <c r="N7" s="191">
        <v>1945</v>
      </c>
      <c r="O7" s="191">
        <v>1947</v>
      </c>
      <c r="P7" s="191">
        <v>1945.5</v>
      </c>
      <c r="Q7" s="191">
        <v>1947</v>
      </c>
      <c r="R7" s="191">
        <v>1947.5</v>
      </c>
      <c r="S7" s="191">
        <v>1946</v>
      </c>
      <c r="T7" s="191">
        <v>1945</v>
      </c>
      <c r="U7" s="191">
        <v>1942.5</v>
      </c>
      <c r="V7" s="191">
        <v>1946</v>
      </c>
      <c r="W7" s="191">
        <v>1946.5</v>
      </c>
      <c r="X7" s="191">
        <v>1947.5</v>
      </c>
      <c r="Y7" s="191">
        <v>1950.5</v>
      </c>
      <c r="Z7" s="191">
        <v>1953</v>
      </c>
      <c r="AA7" s="191">
        <v>1954.5</v>
      </c>
      <c r="AB7" s="191">
        <v>1954.5</v>
      </c>
      <c r="AC7" s="191">
        <v>1957.5</v>
      </c>
      <c r="AD7" s="191">
        <v>1960</v>
      </c>
      <c r="AE7" s="191">
        <v>1962.5</v>
      </c>
      <c r="AF7" s="191">
        <v>1963.5</v>
      </c>
      <c r="AG7" s="191">
        <v>1966</v>
      </c>
      <c r="AH7" s="191">
        <v>1970</v>
      </c>
      <c r="AI7" s="191">
        <v>1977.5</v>
      </c>
      <c r="AJ7" s="191">
        <v>1978</v>
      </c>
      <c r="AK7" s="191">
        <v>1980.5</v>
      </c>
      <c r="AL7" s="191">
        <v>1975</v>
      </c>
      <c r="AM7" s="191">
        <v>1973.5</v>
      </c>
      <c r="AN7" s="191">
        <v>1981.5</v>
      </c>
      <c r="AO7" s="191">
        <v>1976</v>
      </c>
      <c r="AP7" s="191">
        <v>1981.5</v>
      </c>
      <c r="AQ7" s="191">
        <v>1983.5</v>
      </c>
      <c r="AR7" s="191">
        <v>1986.5</v>
      </c>
      <c r="AS7" s="191">
        <v>1985.5</v>
      </c>
      <c r="AT7" s="191">
        <v>1991.5</v>
      </c>
      <c r="AU7" s="191">
        <v>1989.5</v>
      </c>
      <c r="AV7" s="191">
        <v>1991.5</v>
      </c>
      <c r="AW7" s="191">
        <v>1988.5</v>
      </c>
      <c r="AX7" s="191">
        <v>1983.5</v>
      </c>
      <c r="AY7" s="191">
        <v>1989.5</v>
      </c>
      <c r="AZ7" s="191">
        <v>1990.5</v>
      </c>
      <c r="BA7" s="191">
        <v>1988.5</v>
      </c>
      <c r="BB7" s="191">
        <v>1989.5</v>
      </c>
      <c r="BC7" s="191">
        <v>1990</v>
      </c>
      <c r="BD7" s="191">
        <v>1993.5</v>
      </c>
      <c r="BE7" s="191">
        <v>1993.5</v>
      </c>
      <c r="BF7" s="191">
        <v>1994.5</v>
      </c>
      <c r="BG7" s="191">
        <v>1985.5</v>
      </c>
      <c r="BH7" s="191">
        <v>1980.5</v>
      </c>
      <c r="BI7" s="191">
        <v>1984.5</v>
      </c>
      <c r="BJ7" s="191">
        <v>1985</v>
      </c>
      <c r="BK7" s="191">
        <v>1986.5</v>
      </c>
      <c r="BL7" s="191">
        <v>1986</v>
      </c>
      <c r="BM7" s="191">
        <v>1986.5</v>
      </c>
      <c r="BN7" s="191">
        <v>1988.5</v>
      </c>
      <c r="BO7" s="191">
        <v>1987.5</v>
      </c>
      <c r="BP7" s="191">
        <v>1987.5</v>
      </c>
      <c r="BQ7" s="191">
        <v>1987</v>
      </c>
      <c r="BR7" s="191">
        <v>1986.5</v>
      </c>
      <c r="BS7" s="191">
        <v>1987.5</v>
      </c>
      <c r="BT7" s="191">
        <v>1985</v>
      </c>
      <c r="BU7" s="191">
        <v>1984</v>
      </c>
      <c r="BV7" s="191">
        <v>1970.5</v>
      </c>
      <c r="BW7" s="191">
        <v>1967.5</v>
      </c>
      <c r="BX7" s="191">
        <v>1970</v>
      </c>
      <c r="BY7" s="191">
        <v>1964</v>
      </c>
      <c r="BZ7" s="191">
        <v>1960.5</v>
      </c>
      <c r="CA7" s="191">
        <v>1963.5</v>
      </c>
      <c r="CB7" s="191">
        <v>1965.5</v>
      </c>
      <c r="CC7" s="191">
        <v>1966.5</v>
      </c>
      <c r="CD7" s="191">
        <v>1964.5</v>
      </c>
      <c r="CE7" s="191">
        <v>1962</v>
      </c>
      <c r="CF7" s="191">
        <v>1960</v>
      </c>
      <c r="CG7" s="191">
        <v>1958</v>
      </c>
      <c r="CH7" s="191">
        <v>1958.5</v>
      </c>
      <c r="CI7" s="191">
        <v>1952</v>
      </c>
      <c r="CJ7" s="191">
        <v>1945.5</v>
      </c>
      <c r="CK7" s="191">
        <v>1944.5</v>
      </c>
      <c r="CL7" s="191">
        <v>1944.5</v>
      </c>
      <c r="CM7" s="191">
        <v>1946.5</v>
      </c>
      <c r="CN7" s="191">
        <v>1943.5</v>
      </c>
      <c r="CO7" s="191">
        <v>1943</v>
      </c>
      <c r="CP7" s="191">
        <v>1943</v>
      </c>
      <c r="CQ7" s="191">
        <v>1943.5</v>
      </c>
      <c r="CR7" s="191">
        <v>1941.5</v>
      </c>
      <c r="CS7" s="191">
        <v>1938.5</v>
      </c>
      <c r="CT7" s="191">
        <v>1936.5</v>
      </c>
      <c r="CU7" s="191">
        <v>1930.5</v>
      </c>
      <c r="CV7" s="191">
        <v>1926</v>
      </c>
      <c r="CW7" s="191">
        <v>1923</v>
      </c>
      <c r="CX7" s="191">
        <v>1917.5</v>
      </c>
      <c r="CY7" s="191">
        <v>1914</v>
      </c>
      <c r="CZ7" s="191">
        <v>1910</v>
      </c>
      <c r="DA7" s="191">
        <v>1902.5</v>
      </c>
      <c r="DB7" s="191">
        <v>1895</v>
      </c>
      <c r="DC7" s="191">
        <v>1887.5</v>
      </c>
      <c r="DD7" s="191">
        <v>1874.5</v>
      </c>
      <c r="DE7" s="191">
        <v>1872</v>
      </c>
      <c r="DF7" s="191">
        <v>1867.5</v>
      </c>
      <c r="DG7" s="191">
        <v>1866</v>
      </c>
      <c r="DH7" s="191">
        <v>1864.15</v>
      </c>
      <c r="DI7" s="191">
        <v>1863.65</v>
      </c>
      <c r="DJ7" s="191">
        <v>1870.5</v>
      </c>
      <c r="DK7" s="191">
        <v>1879.5</v>
      </c>
      <c r="DL7" s="191">
        <v>1894.5</v>
      </c>
      <c r="DM7" s="191">
        <v>1914.5</v>
      </c>
      <c r="DN7" s="191">
        <v>1919.5</v>
      </c>
      <c r="DO7" s="191">
        <v>1927.5</v>
      </c>
      <c r="DP7" s="191">
        <v>1930</v>
      </c>
      <c r="DQ7" s="191">
        <v>1935.5</v>
      </c>
      <c r="DR7" s="191">
        <v>1942.5</v>
      </c>
      <c r="DS7" s="191">
        <v>1948.5</v>
      </c>
      <c r="DT7" s="191">
        <v>1957.5</v>
      </c>
      <c r="DU7" s="191">
        <v>1959.5</v>
      </c>
      <c r="DV7" s="191">
        <v>1974.5</v>
      </c>
      <c r="DW7" s="191">
        <v>1974.5</v>
      </c>
      <c r="DX7" s="191">
        <v>1982.5</v>
      </c>
      <c r="DY7" s="191">
        <v>1966.5</v>
      </c>
      <c r="DZ7" s="191">
        <v>1975</v>
      </c>
      <c r="EA7" s="191">
        <v>1970</v>
      </c>
      <c r="EB7" s="191">
        <v>1972.5</v>
      </c>
      <c r="EC7" s="191">
        <v>1975.5</v>
      </c>
      <c r="ED7" s="191">
        <v>1979</v>
      </c>
      <c r="EE7" s="191">
        <v>1986</v>
      </c>
      <c r="EF7" s="191">
        <v>1987.5</v>
      </c>
      <c r="EG7" s="191">
        <v>1976</v>
      </c>
      <c r="EH7" s="191">
        <v>1981.5</v>
      </c>
      <c r="EI7" s="191">
        <v>1986.5</v>
      </c>
      <c r="EJ7" s="191">
        <v>1986</v>
      </c>
      <c r="EK7" s="191">
        <v>1987</v>
      </c>
      <c r="EL7" s="191">
        <v>1979</v>
      </c>
      <c r="EM7" s="191">
        <v>1985.5</v>
      </c>
      <c r="EN7" s="191">
        <v>1987.5</v>
      </c>
      <c r="EO7" s="191">
        <v>1987.5</v>
      </c>
      <c r="EP7" s="191">
        <v>1987.5</v>
      </c>
      <c r="EQ7" s="191">
        <v>1988.5</v>
      </c>
      <c r="ER7" s="191">
        <v>1988</v>
      </c>
      <c r="ES7" s="191">
        <v>1988</v>
      </c>
      <c r="ET7" s="191">
        <v>1990.5</v>
      </c>
      <c r="EU7" s="191">
        <v>1989.5</v>
      </c>
      <c r="EV7" s="191">
        <v>1986.8664852634552</v>
      </c>
      <c r="EW7" s="191">
        <v>1989.4621067404371</v>
      </c>
      <c r="EX7" s="191">
        <v>1989.2178545891138</v>
      </c>
      <c r="EY7" s="191">
        <v>1991.5000589595086</v>
      </c>
      <c r="EZ7" s="191">
        <v>1990.7466470631734</v>
      </c>
      <c r="FA7" s="191">
        <v>1992.4520637333217</v>
      </c>
      <c r="FB7" s="191">
        <v>1992.609680279023</v>
      </c>
      <c r="FC7" s="191">
        <v>1991.8056915194047</v>
      </c>
      <c r="FD7" s="191">
        <v>1992.7180765135263</v>
      </c>
      <c r="FE7" s="191">
        <v>1991.5359002423729</v>
      </c>
      <c r="FF7" s="191">
        <v>1990.0952910015155</v>
      </c>
      <c r="FG7" s="191">
        <v>1990.7690632398687</v>
      </c>
      <c r="FH7" s="191">
        <v>1992.1178075056459</v>
      </c>
      <c r="FI7" s="191">
        <v>1992.5280070276181</v>
      </c>
      <c r="FJ7" s="191">
        <v>1991.430478969366</v>
      </c>
      <c r="FK7" s="191">
        <v>1991.5323785376418</v>
      </c>
      <c r="FL7" s="191">
        <v>1991.8793826849535</v>
      </c>
      <c r="FM7" s="191">
        <v>1991.5739954006353</v>
      </c>
      <c r="FN7" s="191">
        <v>1992.8605628315099</v>
      </c>
      <c r="FO7" s="191">
        <v>1993.5145767537877</v>
      </c>
      <c r="FP7" s="191">
        <v>1990.2697769440529</v>
      </c>
      <c r="FQ7" s="191">
        <v>1993.5041747311093</v>
      </c>
      <c r="FR7" s="191">
        <v>1994.1917250294912</v>
      </c>
      <c r="FS7" s="191">
        <v>1995.8086603019401</v>
      </c>
      <c r="FT7" s="191">
        <v>1997.3150296491208</v>
      </c>
      <c r="FU7" s="191">
        <v>1993.5786653715963</v>
      </c>
      <c r="FV7" s="191">
        <v>1986.8788051810925</v>
      </c>
      <c r="FW7" s="191">
        <v>1989.0354439699806</v>
      </c>
      <c r="FX7" s="191">
        <v>1992.6383616143362</v>
      </c>
      <c r="FY7" s="191">
        <v>1993.0170153699091</v>
      </c>
      <c r="FZ7" s="191">
        <v>1994.0227704689789</v>
      </c>
      <c r="GA7" s="191">
        <v>1995.2102701722556</v>
      </c>
      <c r="GB7" s="191">
        <v>1994.5975361512733</v>
      </c>
      <c r="GC7" s="191">
        <v>1996.360632260717</v>
      </c>
      <c r="GD7" s="191">
        <v>1997.0184577265729</v>
      </c>
      <c r="GE7" s="191">
        <v>1993.0255109627738</v>
      </c>
      <c r="GF7" s="191">
        <v>1997.1950821487956</v>
      </c>
      <c r="GG7" s="191">
        <v>1996.7237739323034</v>
      </c>
      <c r="GH7" s="191">
        <v>1996.5</v>
      </c>
      <c r="GI7" s="191">
        <v>1996.5</v>
      </c>
      <c r="GJ7" s="191">
        <v>1998</v>
      </c>
      <c r="GK7" s="191">
        <v>1997</v>
      </c>
      <c r="GL7" s="191">
        <v>1997.5</v>
      </c>
      <c r="GM7" s="191">
        <v>1996</v>
      </c>
      <c r="GN7" s="191">
        <v>1995.5</v>
      </c>
      <c r="GO7" s="191">
        <v>1996.5</v>
      </c>
      <c r="GP7" s="191">
        <v>1996</v>
      </c>
      <c r="GQ7" s="191">
        <v>1995.5</v>
      </c>
      <c r="GR7" s="191">
        <v>1992</v>
      </c>
      <c r="GS7" s="191">
        <v>1992.5</v>
      </c>
      <c r="GT7" s="191">
        <v>1994</v>
      </c>
      <c r="GU7" s="191">
        <v>1994</v>
      </c>
      <c r="GV7" s="191">
        <v>1994</v>
      </c>
      <c r="GW7" s="191">
        <v>1993</v>
      </c>
      <c r="GX7" s="191">
        <v>1992.5</v>
      </c>
      <c r="GY7" s="191">
        <v>1994</v>
      </c>
      <c r="GZ7" s="191">
        <v>1991.5</v>
      </c>
      <c r="HA7" s="191">
        <v>1993</v>
      </c>
      <c r="HB7" s="191">
        <v>1993.5</v>
      </c>
      <c r="HC7" s="191">
        <v>1994</v>
      </c>
      <c r="HD7" s="191">
        <v>1993.5</v>
      </c>
      <c r="HE7" s="191">
        <v>1993.5</v>
      </c>
      <c r="HF7" s="191">
        <v>1993</v>
      </c>
      <c r="HG7" s="191">
        <v>1994</v>
      </c>
      <c r="HH7" s="191">
        <v>1992</v>
      </c>
      <c r="HI7" s="191">
        <v>1994</v>
      </c>
      <c r="HJ7" s="191">
        <v>1994.5</v>
      </c>
      <c r="HK7" s="191">
        <v>1994</v>
      </c>
      <c r="HL7" s="191">
        <v>1994</v>
      </c>
      <c r="HM7" s="191">
        <v>1994</v>
      </c>
      <c r="HN7" s="191">
        <v>1993.5</v>
      </c>
      <c r="HO7" s="191">
        <v>1993.5</v>
      </c>
      <c r="HP7" s="191">
        <v>1993.9749999999999</v>
      </c>
      <c r="HQ7" s="191">
        <v>1993.5</v>
      </c>
      <c r="HR7" s="191">
        <v>1994.5</v>
      </c>
      <c r="HS7" s="191">
        <v>1994.5</v>
      </c>
      <c r="HT7" s="191">
        <v>1995.5</v>
      </c>
      <c r="HU7" s="191">
        <v>1995</v>
      </c>
      <c r="HV7" s="191">
        <v>1996</v>
      </c>
      <c r="HW7" s="191">
        <v>1995</v>
      </c>
      <c r="HX7" s="191">
        <v>1996.5</v>
      </c>
      <c r="HY7" s="191">
        <v>1997</v>
      </c>
      <c r="HZ7" s="191">
        <v>1998</v>
      </c>
      <c r="IA7" s="191">
        <v>1998</v>
      </c>
      <c r="IB7" s="191">
        <v>1999</v>
      </c>
      <c r="IC7" s="191">
        <v>1999</v>
      </c>
      <c r="ID7" s="191">
        <v>1999</v>
      </c>
      <c r="IE7" s="191">
        <v>1999</v>
      </c>
      <c r="IF7" s="191">
        <v>2000</v>
      </c>
      <c r="IG7" s="191">
        <v>1999</v>
      </c>
      <c r="IH7" s="191">
        <v>1998</v>
      </c>
      <c r="II7" s="191">
        <v>1997</v>
      </c>
      <c r="IJ7" s="191">
        <v>1997.5</v>
      </c>
      <c r="IK7" s="191">
        <v>1997.5</v>
      </c>
      <c r="IL7" s="191">
        <v>1997</v>
      </c>
      <c r="IM7" s="191">
        <v>1996</v>
      </c>
      <c r="IN7" s="191">
        <v>1996</v>
      </c>
      <c r="IO7" s="191">
        <v>1997</v>
      </c>
      <c r="IP7" s="191">
        <v>1997</v>
      </c>
      <c r="IQ7" s="191">
        <v>1997</v>
      </c>
      <c r="IR7" s="191">
        <v>1996.5</v>
      </c>
      <c r="IS7" s="191">
        <v>1996.5</v>
      </c>
      <c r="IT7" s="191">
        <v>1997.5</v>
      </c>
      <c r="IU7" s="191">
        <v>1997.5</v>
      </c>
      <c r="IV7" s="191">
        <v>1999</v>
      </c>
      <c r="IW7" s="191">
        <v>2000</v>
      </c>
      <c r="IX7" s="191">
        <v>2000</v>
      </c>
      <c r="IY7" s="191">
        <v>1999</v>
      </c>
      <c r="IZ7" s="191">
        <v>2001</v>
      </c>
      <c r="JA7" s="191">
        <v>2001.5</v>
      </c>
      <c r="JB7" s="191">
        <v>2001.5</v>
      </c>
      <c r="JC7" s="191">
        <v>2003.5</v>
      </c>
      <c r="JD7" s="191">
        <v>2007</v>
      </c>
      <c r="JE7" s="191">
        <v>2008.5</v>
      </c>
      <c r="JF7" s="191">
        <v>2009</v>
      </c>
      <c r="JG7" s="191">
        <v>2008.5</v>
      </c>
      <c r="JH7" s="191">
        <v>2007.5</v>
      </c>
      <c r="JI7" s="191">
        <v>2008</v>
      </c>
      <c r="JJ7" s="191">
        <v>2008</v>
      </c>
      <c r="JK7" s="191">
        <v>2009</v>
      </c>
      <c r="JL7" s="191">
        <v>2009.5</v>
      </c>
      <c r="JM7" s="191">
        <v>2011</v>
      </c>
      <c r="JN7" s="191">
        <v>2011.5</v>
      </c>
      <c r="JO7" s="191">
        <v>2011.5</v>
      </c>
      <c r="JP7" s="191">
        <v>2015</v>
      </c>
      <c r="JQ7" s="191">
        <v>2018.5</v>
      </c>
      <c r="JR7" s="191">
        <v>2019</v>
      </c>
      <c r="JS7" s="191">
        <v>2019.5</v>
      </c>
      <c r="JT7" s="191">
        <v>2020.5</v>
      </c>
      <c r="JU7" s="191">
        <v>2022.5</v>
      </c>
      <c r="JV7" s="191">
        <v>2022.5</v>
      </c>
      <c r="JW7" s="191">
        <v>2026</v>
      </c>
      <c r="JX7" s="191">
        <v>2027.5</v>
      </c>
      <c r="JY7" s="191">
        <v>2033.5</v>
      </c>
      <c r="JZ7" s="191">
        <v>2033</v>
      </c>
      <c r="KA7" s="191">
        <v>2035</v>
      </c>
      <c r="KB7" s="191">
        <v>2037</v>
      </c>
      <c r="KC7" s="191">
        <v>2038.5</v>
      </c>
      <c r="KD7" s="191">
        <v>2039</v>
      </c>
      <c r="KE7" s="191">
        <v>2032.5</v>
      </c>
      <c r="KF7" s="191">
        <v>2037.5</v>
      </c>
      <c r="KG7" s="191">
        <v>2037.5</v>
      </c>
      <c r="KH7" s="191">
        <v>2044</v>
      </c>
      <c r="KI7" s="191">
        <v>2044.5</v>
      </c>
      <c r="KJ7" s="191">
        <v>2048.5</v>
      </c>
      <c r="KK7" s="191">
        <v>2050</v>
      </c>
      <c r="KL7" s="191">
        <v>2050</v>
      </c>
      <c r="KM7" s="191">
        <v>2047.5</v>
      </c>
      <c r="KN7" s="191">
        <v>2046.5</v>
      </c>
      <c r="KO7" s="191">
        <v>2044</v>
      </c>
      <c r="KP7" s="191">
        <v>2047.5</v>
      </c>
      <c r="KQ7" s="191">
        <v>2049</v>
      </c>
      <c r="KR7" s="191">
        <v>2047.5</v>
      </c>
      <c r="KS7" s="191">
        <v>2049.5</v>
      </c>
      <c r="KT7" s="191">
        <v>2049</v>
      </c>
      <c r="KU7" s="191">
        <v>2050</v>
      </c>
      <c r="KV7" s="191">
        <v>2052</v>
      </c>
      <c r="KW7" s="191">
        <v>2052.5</v>
      </c>
      <c r="KX7" s="191">
        <v>2052.5</v>
      </c>
      <c r="KY7" s="191">
        <v>2051.5</v>
      </c>
      <c r="KZ7" s="191">
        <v>2051</v>
      </c>
      <c r="LA7" s="191">
        <v>2050</v>
      </c>
      <c r="LB7" s="191">
        <v>2051.5</v>
      </c>
      <c r="LC7" s="191">
        <v>2045.5</v>
      </c>
      <c r="LD7" s="191">
        <v>2040.5</v>
      </c>
      <c r="LE7" s="191">
        <v>2034</v>
      </c>
      <c r="LF7" s="191">
        <v>2033.5</v>
      </c>
      <c r="LG7" s="191">
        <v>2027.5</v>
      </c>
      <c r="LH7" s="191">
        <v>2024.5</v>
      </c>
      <c r="LI7" s="191">
        <v>2010</v>
      </c>
      <c r="LJ7" s="191">
        <v>2010.5</v>
      </c>
      <c r="LK7" s="191">
        <v>2005.5</v>
      </c>
      <c r="LL7" s="191">
        <v>2001.5</v>
      </c>
      <c r="LM7" s="191">
        <v>1996</v>
      </c>
      <c r="LN7" s="191">
        <v>1981</v>
      </c>
      <c r="LO7" s="191">
        <v>1982.5</v>
      </c>
      <c r="LP7" s="191">
        <v>1986</v>
      </c>
      <c r="LQ7" s="191">
        <v>1998.5</v>
      </c>
      <c r="LR7" s="191">
        <v>1999.5</v>
      </c>
      <c r="LS7" s="191">
        <v>2005.5</v>
      </c>
      <c r="LT7" s="191">
        <v>2010.5</v>
      </c>
      <c r="LU7" s="191">
        <v>2015</v>
      </c>
      <c r="LV7" s="191">
        <v>2015.5</v>
      </c>
      <c r="LW7" s="191">
        <v>2017</v>
      </c>
      <c r="LX7" s="191">
        <v>2020.5</v>
      </c>
      <c r="LY7" s="191">
        <v>2022</v>
      </c>
      <c r="LZ7" s="191">
        <v>2022</v>
      </c>
      <c r="MA7" s="191">
        <v>2021.5</v>
      </c>
      <c r="MB7" s="191">
        <v>2021.5</v>
      </c>
      <c r="MC7" s="191">
        <v>2021</v>
      </c>
      <c r="MD7" s="191">
        <v>2014.5</v>
      </c>
      <c r="ME7" s="191">
        <v>2009.5</v>
      </c>
      <c r="MF7" s="191">
        <v>2010</v>
      </c>
      <c r="MG7" s="191">
        <v>2008</v>
      </c>
      <c r="MH7" s="191">
        <v>2002</v>
      </c>
      <c r="MI7" s="191">
        <v>2000</v>
      </c>
      <c r="MJ7" s="191">
        <v>2004.5</v>
      </c>
      <c r="MK7" s="191">
        <v>2002</v>
      </c>
      <c r="ML7" s="191">
        <v>2001.5</v>
      </c>
      <c r="MM7" s="191">
        <v>2000.5</v>
      </c>
      <c r="MN7" s="191">
        <v>2001</v>
      </c>
      <c r="MO7" s="191">
        <v>1999.5</v>
      </c>
      <c r="MP7" s="191">
        <v>1996.5</v>
      </c>
      <c r="MQ7" s="191">
        <v>1993.5</v>
      </c>
      <c r="MR7" s="191">
        <v>1992</v>
      </c>
      <c r="MS7" s="191">
        <v>1990.5</v>
      </c>
      <c r="MT7" s="191">
        <v>1988</v>
      </c>
      <c r="MU7" s="191">
        <v>1987.5</v>
      </c>
      <c r="MV7" s="191">
        <v>1982.5</v>
      </c>
      <c r="MW7" s="191">
        <v>1982.5</v>
      </c>
      <c r="MX7" s="191">
        <v>1980.5</v>
      </c>
      <c r="MY7" s="191">
        <v>1975.5</v>
      </c>
      <c r="MZ7" s="191">
        <v>1971.5</v>
      </c>
      <c r="NA7" s="191">
        <v>1970</v>
      </c>
      <c r="NB7" s="191">
        <v>1966.5</v>
      </c>
      <c r="NC7" s="191">
        <v>1963.5</v>
      </c>
      <c r="ND7" s="191">
        <v>1955.5</v>
      </c>
      <c r="NE7" s="191">
        <v>1950.5</v>
      </c>
      <c r="NF7" s="191">
        <v>1949.5</v>
      </c>
      <c r="NG7" s="191">
        <v>1946.5</v>
      </c>
      <c r="NH7" s="191">
        <v>1945</v>
      </c>
      <c r="NI7" s="191">
        <v>1944.5</v>
      </c>
      <c r="NJ7" s="191">
        <v>1965</v>
      </c>
      <c r="NK7" s="191">
        <v>1990</v>
      </c>
      <c r="NL7" s="191">
        <v>2015</v>
      </c>
      <c r="NM7" s="191">
        <v>1997.5</v>
      </c>
      <c r="NN7" s="191">
        <v>2010</v>
      </c>
      <c r="NO7" s="191">
        <v>2013.5</v>
      </c>
      <c r="NP7" s="191">
        <v>2010</v>
      </c>
      <c r="NQ7" s="191">
        <v>2022.5</v>
      </c>
      <c r="NR7" s="191">
        <v>2024.5</v>
      </c>
      <c r="NS7" s="191">
        <v>2030</v>
      </c>
      <c r="NT7" s="191">
        <v>2040</v>
      </c>
      <c r="NU7" s="191">
        <v>2044</v>
      </c>
      <c r="NV7" s="191">
        <v>2044</v>
      </c>
      <c r="NW7" s="191">
        <v>2052.5</v>
      </c>
      <c r="NX7" s="191">
        <v>2058.5</v>
      </c>
      <c r="NY7" s="191">
        <v>2065.5</v>
      </c>
      <c r="NZ7" s="191">
        <v>2072.5</v>
      </c>
      <c r="OA7" s="191">
        <v>2077.5</v>
      </c>
      <c r="OB7" s="191">
        <v>2081.5</v>
      </c>
      <c r="OC7" s="191">
        <v>2085.5</v>
      </c>
      <c r="OD7" s="191">
        <v>2089.5</v>
      </c>
      <c r="OE7" s="191">
        <v>2102.5</v>
      </c>
      <c r="OF7" s="191">
        <v>2115.5</v>
      </c>
      <c r="OG7" s="191">
        <v>2130</v>
      </c>
      <c r="OH7" s="191">
        <v>2135.5</v>
      </c>
      <c r="OI7" s="191">
        <v>2151.5</v>
      </c>
      <c r="OJ7" s="191">
        <v>2160.5</v>
      </c>
      <c r="OK7" s="191">
        <v>2180</v>
      </c>
      <c r="OL7" s="191">
        <v>2190</v>
      </c>
      <c r="OM7" s="191">
        <v>2222.5</v>
      </c>
      <c r="ON7" s="191">
        <v>2270</v>
      </c>
      <c r="OO7" s="191">
        <v>2270</v>
      </c>
      <c r="OP7" s="191">
        <v>2260</v>
      </c>
      <c r="OQ7" s="191">
        <v>2250</v>
      </c>
      <c r="OR7" s="191">
        <v>2260</v>
      </c>
      <c r="OS7" s="191">
        <v>2250</v>
      </c>
      <c r="OT7" s="191">
        <v>2249</v>
      </c>
      <c r="OU7" s="191">
        <v>2242.5</v>
      </c>
      <c r="OV7" s="191">
        <v>2220</v>
      </c>
      <c r="OW7" s="191">
        <v>2240</v>
      </c>
      <c r="OX7" s="191">
        <v>2207.5</v>
      </c>
      <c r="OY7" s="191">
        <v>2175</v>
      </c>
      <c r="OZ7" s="191">
        <v>2207.5</v>
      </c>
      <c r="PA7" s="191">
        <v>2210</v>
      </c>
      <c r="PB7" s="191">
        <v>2222.5</v>
      </c>
      <c r="PC7" s="191">
        <v>2225.5</v>
      </c>
      <c r="PD7" s="191">
        <v>2229.5</v>
      </c>
      <c r="PE7" s="191">
        <v>2234.5</v>
      </c>
      <c r="PF7" s="191">
        <v>2238.5</v>
      </c>
      <c r="PG7" s="191">
        <v>2239.5</v>
      </c>
      <c r="PH7" s="191">
        <v>2244.5</v>
      </c>
      <c r="PI7" s="191">
        <v>2247</v>
      </c>
      <c r="PJ7" s="191">
        <v>2248</v>
      </c>
      <c r="PK7" s="191">
        <v>2250</v>
      </c>
      <c r="PL7" s="191">
        <v>2250.5</v>
      </c>
      <c r="PM7" s="191">
        <v>2250.5</v>
      </c>
      <c r="PN7" s="191">
        <v>2253.5</v>
      </c>
      <c r="PO7" s="191">
        <v>2262</v>
      </c>
      <c r="PP7" s="191">
        <v>2264.5</v>
      </c>
      <c r="PQ7" s="191">
        <v>2269.5</v>
      </c>
      <c r="PR7" s="191">
        <v>2275</v>
      </c>
      <c r="PS7" s="191">
        <v>2282.5</v>
      </c>
      <c r="PT7" s="191">
        <v>2287.5</v>
      </c>
      <c r="PU7" s="191">
        <v>2290</v>
      </c>
      <c r="PV7" s="191">
        <v>2290</v>
      </c>
      <c r="PW7" s="191">
        <v>2283.5</v>
      </c>
      <c r="PX7" s="191">
        <v>2270</v>
      </c>
      <c r="PY7" s="191">
        <v>2277.5</v>
      </c>
      <c r="PZ7" s="191">
        <v>2272.5</v>
      </c>
      <c r="QA7" s="191">
        <v>2275.5</v>
      </c>
      <c r="QB7" s="191">
        <v>2273.5</v>
      </c>
      <c r="QC7" s="191">
        <v>2280.5</v>
      </c>
      <c r="QD7" s="191">
        <v>2296</v>
      </c>
      <c r="QE7" s="191">
        <v>2299.5</v>
      </c>
      <c r="QF7" s="191">
        <v>2311.5</v>
      </c>
      <c r="QG7" s="191">
        <v>2330</v>
      </c>
      <c r="QH7" s="191">
        <v>2332.5</v>
      </c>
      <c r="QI7" s="191">
        <v>2337.5</v>
      </c>
      <c r="QJ7" s="191">
        <v>2342.5</v>
      </c>
      <c r="QK7" s="191">
        <v>2349.5</v>
      </c>
      <c r="QL7" s="191">
        <v>2354.5</v>
      </c>
      <c r="QM7" s="191">
        <v>2372.5</v>
      </c>
      <c r="QN7" s="191">
        <v>2395</v>
      </c>
      <c r="QO7" s="191">
        <v>2390</v>
      </c>
      <c r="QP7" s="191">
        <v>2396.5</v>
      </c>
      <c r="QQ7" s="191">
        <v>2400.5</v>
      </c>
      <c r="QR7" s="191">
        <v>2412.5</v>
      </c>
      <c r="QS7" s="191">
        <v>2425.5</v>
      </c>
      <c r="QT7" s="191">
        <v>2445</v>
      </c>
      <c r="QU7" s="191">
        <v>2480</v>
      </c>
      <c r="QV7" s="191">
        <v>2560</v>
      </c>
      <c r="QW7" s="191">
        <v>2450</v>
      </c>
      <c r="QX7" s="191">
        <v>2460</v>
      </c>
      <c r="QY7" s="191">
        <v>2440</v>
      </c>
      <c r="QZ7" s="191">
        <v>2435</v>
      </c>
      <c r="RA7" s="191">
        <v>2436.5</v>
      </c>
      <c r="RB7" s="191">
        <v>2440</v>
      </c>
      <c r="RC7" s="191">
        <v>2443.5</v>
      </c>
      <c r="RD7" s="191">
        <v>2455</v>
      </c>
      <c r="RE7" s="191">
        <v>2467.5</v>
      </c>
      <c r="RF7" s="191">
        <v>2467.5</v>
      </c>
      <c r="RG7" s="191">
        <v>2467.5</v>
      </c>
      <c r="RH7" s="191">
        <v>2465.5</v>
      </c>
      <c r="RI7" s="191">
        <v>2467.5</v>
      </c>
      <c r="RJ7" s="191">
        <v>2469.5</v>
      </c>
      <c r="RK7" s="191">
        <v>2473.5</v>
      </c>
      <c r="RL7" s="191">
        <v>2474.5</v>
      </c>
      <c r="RM7" s="191">
        <v>2478.5</v>
      </c>
      <c r="RN7" s="191">
        <v>2476.5</v>
      </c>
      <c r="RO7" s="191">
        <v>2480</v>
      </c>
      <c r="RP7" s="191">
        <v>2481.5</v>
      </c>
      <c r="RQ7" s="191">
        <v>2483.5</v>
      </c>
      <c r="RR7" s="191">
        <v>2487</v>
      </c>
      <c r="RS7" s="191">
        <v>2490</v>
      </c>
      <c r="RT7" s="191">
        <v>2484</v>
      </c>
      <c r="RU7" s="191">
        <v>2492.5</v>
      </c>
      <c r="RV7" s="191">
        <v>2490</v>
      </c>
      <c r="RW7" s="191">
        <v>2490</v>
      </c>
      <c r="RX7" s="191">
        <v>2490.5</v>
      </c>
      <c r="RY7" s="191">
        <v>2491.5</v>
      </c>
      <c r="RZ7" s="191">
        <v>2490.5</v>
      </c>
      <c r="SA7" s="191">
        <v>2493.5</v>
      </c>
      <c r="SB7" s="191">
        <v>2485.5</v>
      </c>
      <c r="SC7" s="191">
        <v>2489.5</v>
      </c>
      <c r="SD7" s="246">
        <v>2494.5</v>
      </c>
      <c r="SE7" s="246">
        <v>2497</v>
      </c>
      <c r="SF7" s="246">
        <v>2497.5</v>
      </c>
      <c r="SG7" s="246">
        <v>2505.5</v>
      </c>
      <c r="SH7" s="246">
        <v>2497.5</v>
      </c>
      <c r="SI7" s="246">
        <v>2501.5</v>
      </c>
      <c r="SJ7" s="246">
        <v>2499.5</v>
      </c>
      <c r="SK7" s="246">
        <v>2497</v>
      </c>
      <c r="SL7" s="246">
        <v>2497</v>
      </c>
      <c r="SM7" s="246">
        <v>2497.5</v>
      </c>
      <c r="SN7" s="246">
        <v>2495</v>
      </c>
      <c r="SO7" s="246">
        <v>2493.5</v>
      </c>
      <c r="SP7" s="246">
        <v>2493.5</v>
      </c>
      <c r="SQ7" s="246">
        <v>2490</v>
      </c>
      <c r="SR7" s="246">
        <v>2489</v>
      </c>
      <c r="SS7" s="246">
        <v>2486</v>
      </c>
      <c r="ST7" s="246">
        <v>2483.5</v>
      </c>
      <c r="SU7" s="246">
        <v>2477.5</v>
      </c>
      <c r="SV7" s="246">
        <v>2479</v>
      </c>
      <c r="SW7" s="246">
        <v>2465</v>
      </c>
      <c r="SX7" s="246">
        <v>2456.5</v>
      </c>
      <c r="SY7" s="246">
        <v>2452.5</v>
      </c>
      <c r="SZ7" s="246">
        <v>2466.5</v>
      </c>
      <c r="TA7" s="246">
        <v>2472.5</v>
      </c>
      <c r="TB7" s="246">
        <v>2479.5</v>
      </c>
      <c r="TC7" s="246">
        <v>2478.5</v>
      </c>
      <c r="TD7" s="246">
        <v>2479</v>
      </c>
      <c r="TE7" s="246">
        <v>2480</v>
      </c>
      <c r="TF7" s="246">
        <v>2483.5</v>
      </c>
      <c r="TG7" s="246">
        <v>2486.5</v>
      </c>
      <c r="TH7" s="246">
        <v>2486.5</v>
      </c>
      <c r="TI7" s="246">
        <v>2485.5</v>
      </c>
      <c r="TJ7" s="246">
        <v>2486.5</v>
      </c>
      <c r="TK7" s="246">
        <v>2482.5</v>
      </c>
      <c r="TL7" s="246">
        <v>2483.5</v>
      </c>
      <c r="TM7" s="246">
        <v>2483.5</v>
      </c>
      <c r="TN7" s="246">
        <v>2480.5</v>
      </c>
      <c r="TO7" s="246">
        <v>2477.5</v>
      </c>
      <c r="TP7" s="246">
        <v>2472.5</v>
      </c>
      <c r="TQ7" s="246">
        <v>2469.5</v>
      </c>
      <c r="TR7" s="246">
        <v>2474.5</v>
      </c>
      <c r="TS7" s="246">
        <v>2472</v>
      </c>
      <c r="TT7" s="246">
        <v>2469.5</v>
      </c>
      <c r="TU7" s="246">
        <v>2467.5</v>
      </c>
      <c r="TV7" s="246">
        <v>2465.5</v>
      </c>
      <c r="TW7" s="246">
        <v>2459.5</v>
      </c>
      <c r="TX7" s="246">
        <v>2461.5</v>
      </c>
      <c r="TY7" s="246">
        <v>2456.5</v>
      </c>
      <c r="TZ7" s="246">
        <v>2455.5</v>
      </c>
      <c r="UA7" s="246">
        <v>2455.5</v>
      </c>
      <c r="UB7" s="246">
        <v>2459</v>
      </c>
      <c r="UC7" s="246">
        <v>2459</v>
      </c>
      <c r="UD7" s="246">
        <v>2460.5</v>
      </c>
      <c r="UE7" s="246">
        <v>2461</v>
      </c>
      <c r="UF7" s="246">
        <v>2459.5</v>
      </c>
      <c r="UG7" s="246">
        <v>2459.5</v>
      </c>
      <c r="UH7" s="246">
        <v>2459</v>
      </c>
      <c r="UI7" s="246">
        <v>2455.5</v>
      </c>
      <c r="UJ7" s="246">
        <v>2454.5</v>
      </c>
      <c r="UK7" s="246">
        <v>2451.5</v>
      </c>
      <c r="UL7" s="246">
        <v>2449.5</v>
      </c>
      <c r="UM7" s="246">
        <v>2443</v>
      </c>
      <c r="UN7" s="246">
        <v>2443</v>
      </c>
      <c r="UO7" s="246">
        <v>2437.5</v>
      </c>
      <c r="UP7" s="246">
        <v>2437.5</v>
      </c>
      <c r="UQ7" s="246">
        <v>2431.5</v>
      </c>
      <c r="UR7" s="246">
        <v>2425.5</v>
      </c>
      <c r="US7" s="246">
        <v>2417.5</v>
      </c>
      <c r="UT7" s="246">
        <v>2412.5</v>
      </c>
      <c r="UU7" s="246">
        <v>2409.5</v>
      </c>
      <c r="UV7" s="246">
        <v>2407.5</v>
      </c>
      <c r="UW7" s="246">
        <v>2406.5</v>
      </c>
      <c r="UX7" s="246">
        <v>2407</v>
      </c>
      <c r="UY7" s="246">
        <v>2412</v>
      </c>
      <c r="UZ7" s="246">
        <v>2425.5</v>
      </c>
      <c r="VA7" s="246">
        <v>2424.5</v>
      </c>
      <c r="VB7" s="246">
        <v>2424</v>
      </c>
      <c r="VC7" s="246">
        <v>2424.5</v>
      </c>
      <c r="VD7" s="246">
        <v>2421.5</v>
      </c>
      <c r="VE7" s="246">
        <v>2422.5</v>
      </c>
      <c r="VF7" s="246">
        <v>2421.5</v>
      </c>
      <c r="VG7" s="246">
        <v>2418.5</v>
      </c>
      <c r="VH7" s="246">
        <v>2420</v>
      </c>
      <c r="VI7" s="246">
        <v>2419.5</v>
      </c>
      <c r="VJ7" s="246">
        <v>2418.5</v>
      </c>
      <c r="VK7" s="246">
        <v>2416.5</v>
      </c>
      <c r="VL7" s="246">
        <v>2411.5</v>
      </c>
      <c r="VM7" s="246">
        <v>2412.5</v>
      </c>
      <c r="VN7" s="246">
        <v>2412.5</v>
      </c>
      <c r="VO7" s="246">
        <v>2412.5</v>
      </c>
      <c r="VP7" s="246">
        <v>2412.5</v>
      </c>
      <c r="VQ7" s="246">
        <v>2413.5</v>
      </c>
      <c r="VR7" s="246">
        <v>2422.5</v>
      </c>
      <c r="VS7" s="246">
        <v>2421.5</v>
      </c>
      <c r="VT7" s="246">
        <v>2420</v>
      </c>
      <c r="VU7" s="246">
        <v>2419.5</v>
      </c>
      <c r="VV7" s="246">
        <v>2418.5</v>
      </c>
      <c r="VW7" s="246">
        <v>2416.5</v>
      </c>
      <c r="VX7" s="246">
        <v>2412</v>
      </c>
      <c r="VY7" s="246">
        <v>2412.5</v>
      </c>
      <c r="VZ7" s="246">
        <v>2409</v>
      </c>
      <c r="WA7" s="246">
        <v>2404.5</v>
      </c>
      <c r="WB7" s="246">
        <v>2400.5</v>
      </c>
      <c r="WC7" s="246">
        <v>2399.5</v>
      </c>
      <c r="WD7" s="246">
        <v>2392.5</v>
      </c>
      <c r="WE7" s="246">
        <v>2392</v>
      </c>
      <c r="WF7" s="246">
        <v>2389.5</v>
      </c>
      <c r="WG7" s="246">
        <v>2381.5</v>
      </c>
      <c r="WH7" s="246">
        <v>2377.5</v>
      </c>
      <c r="WI7" s="246">
        <v>2375</v>
      </c>
      <c r="WJ7" s="246">
        <v>2374.5</v>
      </c>
      <c r="WK7" s="246">
        <v>2372.5</v>
      </c>
      <c r="WL7" s="246">
        <v>2371.5</v>
      </c>
      <c r="WM7" s="246">
        <v>2371.5</v>
      </c>
      <c r="WN7" s="246">
        <v>2365.5</v>
      </c>
      <c r="WO7" s="246">
        <v>2363</v>
      </c>
      <c r="WP7" s="246">
        <v>2362</v>
      </c>
      <c r="WQ7" s="246">
        <v>2360</v>
      </c>
      <c r="WR7" s="246">
        <v>2362</v>
      </c>
      <c r="WS7" s="246">
        <v>2363.5</v>
      </c>
      <c r="WT7" s="246">
        <v>2371.5</v>
      </c>
      <c r="WU7" s="246">
        <v>2354.5</v>
      </c>
      <c r="WV7" s="246">
        <v>2351.5</v>
      </c>
      <c r="WW7" s="246">
        <v>2351.5</v>
      </c>
      <c r="WX7" s="246">
        <v>2355.5</v>
      </c>
      <c r="WY7" s="246">
        <v>2360</v>
      </c>
      <c r="WZ7" s="246">
        <v>2373.5</v>
      </c>
      <c r="XA7" s="246">
        <v>2397.5</v>
      </c>
      <c r="XB7" s="246">
        <v>2410</v>
      </c>
      <c r="XC7" s="246">
        <v>2405</v>
      </c>
      <c r="XD7" s="246">
        <v>2410</v>
      </c>
      <c r="XE7" s="246">
        <v>2418.5</v>
      </c>
      <c r="XF7" s="246">
        <v>2420</v>
      </c>
      <c r="XG7" s="246">
        <v>2424.5</v>
      </c>
      <c r="XH7" s="246">
        <v>2426.5</v>
      </c>
      <c r="XI7" s="246">
        <v>2427.5</v>
      </c>
      <c r="XJ7" s="246">
        <v>2431.5</v>
      </c>
      <c r="XK7" s="246">
        <v>2439.5</v>
      </c>
      <c r="XL7" s="246">
        <v>2444.5</v>
      </c>
      <c r="XM7" s="246">
        <v>2448</v>
      </c>
      <c r="XN7" s="246">
        <v>2450</v>
      </c>
      <c r="XO7" s="246">
        <v>2457.5</v>
      </c>
      <c r="XP7" s="246">
        <v>2466.5</v>
      </c>
      <c r="XQ7" s="246">
        <v>2462.5</v>
      </c>
      <c r="XR7" s="246">
        <v>2447.5</v>
      </c>
      <c r="XS7" s="246">
        <v>2449.5</v>
      </c>
      <c r="XT7" s="246">
        <v>2452</v>
      </c>
      <c r="XU7" s="246">
        <v>2444</v>
      </c>
      <c r="XV7" s="246">
        <v>2440</v>
      </c>
      <c r="XW7" s="246">
        <v>2445</v>
      </c>
      <c r="XX7" s="246">
        <v>2441.5</v>
      </c>
      <c r="XY7" s="246">
        <v>2443.5</v>
      </c>
      <c r="XZ7" s="246">
        <v>2446.5</v>
      </c>
      <c r="YA7" s="246">
        <v>2447.5</v>
      </c>
      <c r="YB7" s="246">
        <v>2445.5</v>
      </c>
      <c r="YC7" s="246">
        <v>2444.5</v>
      </c>
      <c r="YD7" s="246">
        <v>2444.5</v>
      </c>
      <c r="YE7" s="246">
        <v>2442.5</v>
      </c>
      <c r="YF7" s="246">
        <v>2437.5</v>
      </c>
      <c r="YG7" s="246">
        <v>2437</v>
      </c>
      <c r="YH7" s="246">
        <v>2434.5</v>
      </c>
      <c r="YI7" s="246">
        <v>2430.5</v>
      </c>
      <c r="YJ7" s="246">
        <v>2429.5</v>
      </c>
      <c r="YK7" s="246">
        <v>2432.5</v>
      </c>
      <c r="YL7" s="246">
        <v>2434.5</v>
      </c>
      <c r="YM7" s="246">
        <v>2438</v>
      </c>
      <c r="YN7" s="246">
        <v>2438.5</v>
      </c>
      <c r="YO7" s="246">
        <v>2442</v>
      </c>
      <c r="YP7" s="246">
        <v>2442.5</v>
      </c>
      <c r="YQ7" s="246">
        <v>2447.5</v>
      </c>
      <c r="YR7" s="246">
        <v>2452.5</v>
      </c>
      <c r="YS7" s="246">
        <v>2458</v>
      </c>
      <c r="YT7" s="246">
        <v>2458</v>
      </c>
      <c r="YU7" s="246">
        <v>2460</v>
      </c>
      <c r="YV7" s="246">
        <v>2461.5</v>
      </c>
      <c r="YW7" s="246">
        <v>2478.5</v>
      </c>
      <c r="YX7" s="246">
        <v>2480.5</v>
      </c>
      <c r="YY7" s="246">
        <v>2468.5</v>
      </c>
      <c r="YZ7" s="246">
        <v>2465</v>
      </c>
      <c r="ZA7" s="246">
        <v>2468.5</v>
      </c>
      <c r="ZB7" s="246">
        <v>2471.5</v>
      </c>
      <c r="ZC7" s="246">
        <v>2469.5</v>
      </c>
      <c r="ZD7" s="246">
        <v>2462.5</v>
      </c>
      <c r="ZE7" s="246">
        <v>2463.5</v>
      </c>
      <c r="ZF7" s="246">
        <v>2464.5</v>
      </c>
      <c r="ZG7" s="246">
        <v>2465.5</v>
      </c>
      <c r="ZH7" s="246">
        <v>2467.5</v>
      </c>
      <c r="ZI7" s="246">
        <v>2464.5</v>
      </c>
      <c r="ZJ7" s="246">
        <v>2464.5</v>
      </c>
      <c r="ZK7" s="246">
        <v>2464</v>
      </c>
      <c r="ZL7" s="246">
        <v>2462.5</v>
      </c>
      <c r="ZM7" s="246">
        <v>2462.5</v>
      </c>
      <c r="ZN7" s="246">
        <v>2462.5</v>
      </c>
      <c r="ZO7" s="246">
        <v>2463.5</v>
      </c>
      <c r="ZP7" s="246">
        <v>2462</v>
      </c>
      <c r="ZQ7" s="246">
        <v>2461.5</v>
      </c>
      <c r="ZR7" s="246">
        <v>2460</v>
      </c>
      <c r="ZS7" s="246">
        <v>2457.5</v>
      </c>
      <c r="ZT7" s="246">
        <v>2458.5</v>
      </c>
      <c r="ZU7" s="246">
        <v>2458</v>
      </c>
      <c r="ZV7" s="246">
        <v>2455.5</v>
      </c>
      <c r="ZW7" s="246">
        <v>2456.5</v>
      </c>
      <c r="ZX7" s="246">
        <v>2458.5</v>
      </c>
      <c r="ZY7" s="246">
        <v>2456.5</v>
      </c>
      <c r="ZZ7" s="246">
        <v>2457.5</v>
      </c>
      <c r="AAA7" s="246">
        <v>2456.5</v>
      </c>
      <c r="AAB7" s="246">
        <v>2456.5</v>
      </c>
      <c r="AAC7" s="246">
        <v>2457.5</v>
      </c>
      <c r="AAD7" s="246">
        <v>2456.5</v>
      </c>
      <c r="AAE7" s="246">
        <v>2457.5</v>
      </c>
      <c r="AAF7" s="246">
        <v>2457.5</v>
      </c>
      <c r="AAG7" s="246">
        <v>2457</v>
      </c>
      <c r="AAH7" s="246">
        <v>2456.5</v>
      </c>
      <c r="AAI7" s="246">
        <v>2454</v>
      </c>
      <c r="AAJ7" s="246">
        <v>2454.5</v>
      </c>
      <c r="AAK7" s="246">
        <v>2452.5</v>
      </c>
      <c r="AAL7" s="246">
        <v>2452.5</v>
      </c>
      <c r="AAM7" s="246">
        <v>2452.5</v>
      </c>
      <c r="AAN7" s="246">
        <v>2447</v>
      </c>
      <c r="AAO7" s="246">
        <v>2448.5</v>
      </c>
      <c r="AAP7" s="246">
        <v>2446</v>
      </c>
      <c r="AAQ7" s="246">
        <v>2445.5</v>
      </c>
      <c r="AAR7" s="246">
        <v>2443.5</v>
      </c>
      <c r="AAS7" s="246">
        <v>2443.5</v>
      </c>
      <c r="AAT7" s="246">
        <v>2444.5</v>
      </c>
      <c r="AAU7" s="246">
        <v>2445.5</v>
      </c>
      <c r="AAV7" s="246">
        <v>2445</v>
      </c>
      <c r="AAW7" s="246">
        <v>2446.5</v>
      </c>
      <c r="AAX7" s="246">
        <v>2446.5</v>
      </c>
      <c r="AAY7" s="246">
        <v>2445.5</v>
      </c>
      <c r="AAZ7" s="246">
        <v>2445.5</v>
      </c>
      <c r="ABA7" s="246">
        <v>2443.5</v>
      </c>
      <c r="ABB7" s="246">
        <v>2443.5</v>
      </c>
      <c r="ABC7" s="246">
        <v>2441</v>
      </c>
      <c r="ABD7" s="246">
        <v>2438.5</v>
      </c>
      <c r="ABE7" s="246">
        <v>2438.5</v>
      </c>
      <c r="ABF7" s="246">
        <v>2437.5</v>
      </c>
      <c r="ABG7" s="246">
        <v>2437.5</v>
      </c>
      <c r="ABH7" s="246">
        <v>2437.5</v>
      </c>
      <c r="ABI7" s="246">
        <v>2435.5</v>
      </c>
      <c r="ABJ7" s="246">
        <v>2430.5</v>
      </c>
      <c r="ABK7" s="246">
        <v>2428.5</v>
      </c>
      <c r="ABL7" s="246">
        <v>2427.5</v>
      </c>
      <c r="ABM7" s="246">
        <v>2428</v>
      </c>
      <c r="ABN7" s="246">
        <v>2427.5</v>
      </c>
      <c r="ABO7" s="246">
        <v>2427.5</v>
      </c>
      <c r="ABP7" s="246">
        <v>2429.5</v>
      </c>
      <c r="ABQ7" s="246">
        <v>2428.5</v>
      </c>
      <c r="ABR7" s="246">
        <v>2428.5</v>
      </c>
      <c r="ABS7" s="246">
        <v>2428.5</v>
      </c>
      <c r="ABT7" s="246">
        <v>2430.5</v>
      </c>
      <c r="ABU7" s="246">
        <v>2429.5</v>
      </c>
      <c r="ABV7" s="246">
        <v>2431.5</v>
      </c>
      <c r="ABW7" s="246">
        <v>2434.5</v>
      </c>
      <c r="ABX7" s="246">
        <v>2438</v>
      </c>
      <c r="ABY7" s="246">
        <v>2437</v>
      </c>
      <c r="ABZ7" s="246">
        <v>2437</v>
      </c>
      <c r="ACA7" s="246">
        <v>2437.5</v>
      </c>
      <c r="ACB7" s="246">
        <v>2436.5</v>
      </c>
      <c r="ACC7" s="246">
        <v>2434</v>
      </c>
      <c r="ACD7" s="246">
        <v>2434</v>
      </c>
      <c r="ACE7" s="246">
        <v>2427.5</v>
      </c>
      <c r="ACF7" s="246">
        <v>2427.5</v>
      </c>
      <c r="ACG7" s="246">
        <v>2424</v>
      </c>
      <c r="ACH7" s="246">
        <v>2419.5</v>
      </c>
      <c r="ACI7" s="246">
        <v>2421.5</v>
      </c>
      <c r="ACJ7" s="246">
        <v>2420.5</v>
      </c>
      <c r="ACK7" s="246">
        <v>2421.5</v>
      </c>
      <c r="ACL7" s="246">
        <v>2420.5</v>
      </c>
      <c r="ACM7" s="246">
        <v>2419</v>
      </c>
      <c r="ACN7" s="246">
        <v>2420.5</v>
      </c>
      <c r="ACO7" s="246">
        <v>2419</v>
      </c>
      <c r="ACP7" s="246">
        <v>2419</v>
      </c>
      <c r="ACQ7" s="246">
        <v>2416.5</v>
      </c>
      <c r="ACR7" s="246">
        <v>2415.5</v>
      </c>
      <c r="ACS7" s="246">
        <v>2413.5</v>
      </c>
      <c r="ACT7" s="246">
        <v>2413.5</v>
      </c>
      <c r="ACU7" s="246">
        <v>2410</v>
      </c>
      <c r="ACV7" s="246">
        <v>2408</v>
      </c>
      <c r="ACW7" s="246">
        <v>2403.5</v>
      </c>
      <c r="ACX7" s="246">
        <v>2400.5</v>
      </c>
      <c r="ACY7" s="246">
        <v>2397.5</v>
      </c>
      <c r="ACZ7" s="246">
        <v>2392.5</v>
      </c>
      <c r="ADA7" s="246">
        <v>2392.5</v>
      </c>
      <c r="ADB7" s="246">
        <v>2400</v>
      </c>
      <c r="ADC7" s="246">
        <v>2397.5</v>
      </c>
      <c r="ADD7" s="246">
        <v>2400.5</v>
      </c>
      <c r="ADE7" s="246">
        <v>2400</v>
      </c>
      <c r="ADF7" s="246">
        <v>2398.5</v>
      </c>
      <c r="ADG7" s="246">
        <v>2396</v>
      </c>
      <c r="ADH7" s="246">
        <v>2394.5</v>
      </c>
      <c r="ADI7" s="246">
        <v>2393.5</v>
      </c>
      <c r="ADJ7" s="246">
        <v>2395</v>
      </c>
      <c r="ADK7" s="246">
        <v>2395.5</v>
      </c>
      <c r="ADL7" s="246">
        <v>2395.5</v>
      </c>
      <c r="ADM7" s="246">
        <v>2395.5</v>
      </c>
      <c r="ADN7" s="246">
        <v>2395.5</v>
      </c>
      <c r="ADO7" s="246">
        <v>2396</v>
      </c>
      <c r="ADP7" s="246">
        <v>2396.5</v>
      </c>
      <c r="ADQ7" s="246">
        <v>2395.5</v>
      </c>
      <c r="ADR7" s="246">
        <v>2396.5</v>
      </c>
      <c r="ADS7" s="246">
        <v>2396.5</v>
      </c>
      <c r="ADT7" s="246">
        <v>2398.5</v>
      </c>
      <c r="ADU7" s="246">
        <v>2400.5</v>
      </c>
      <c r="ADV7" s="246">
        <v>2400.5</v>
      </c>
      <c r="ADW7" s="246">
        <v>2399</v>
      </c>
      <c r="ADX7" s="246">
        <v>2398.5</v>
      </c>
      <c r="ADY7" s="246">
        <v>2396.5</v>
      </c>
      <c r="ADZ7" s="246">
        <v>2395.5</v>
      </c>
      <c r="AEA7" s="246">
        <v>2395.5</v>
      </c>
      <c r="AEB7" s="246">
        <v>2393.5</v>
      </c>
      <c r="AEC7" s="246">
        <v>2393.5</v>
      </c>
      <c r="AED7" s="246">
        <v>2391.5</v>
      </c>
      <c r="AEE7" s="246">
        <v>2391.5</v>
      </c>
      <c r="AEF7" s="246">
        <v>2392.5</v>
      </c>
      <c r="AEG7" s="246">
        <v>2390.5</v>
      </c>
      <c r="AEH7" s="246">
        <v>2392.5</v>
      </c>
      <c r="AEI7" s="246">
        <v>2392.5</v>
      </c>
      <c r="AEJ7" s="246">
        <v>2392.5</v>
      </c>
      <c r="AEK7" s="246">
        <v>2392.5</v>
      </c>
      <c r="AEL7" s="246">
        <v>2394</v>
      </c>
      <c r="AEM7" s="246">
        <v>2394</v>
      </c>
      <c r="AEN7" s="246">
        <v>2397.5</v>
      </c>
      <c r="AEO7" s="246">
        <v>2394.5</v>
      </c>
      <c r="AEP7" s="246">
        <v>2395</v>
      </c>
      <c r="AEQ7" s="246">
        <v>2395</v>
      </c>
      <c r="AER7" s="246">
        <v>2395</v>
      </c>
      <c r="AES7" s="246">
        <v>2397</v>
      </c>
      <c r="AET7" s="246">
        <v>2397</v>
      </c>
      <c r="AEU7" s="246">
        <v>2398.5</v>
      </c>
      <c r="AEV7" s="246">
        <v>2398.5</v>
      </c>
      <c r="AEW7" s="246">
        <v>2402.5</v>
      </c>
      <c r="AEX7" s="246">
        <v>2403.5</v>
      </c>
      <c r="AEY7" s="246">
        <v>2402</v>
      </c>
      <c r="AEZ7" s="246">
        <v>2404</v>
      </c>
      <c r="AFA7" s="246">
        <v>2404</v>
      </c>
      <c r="AFB7" s="246">
        <v>2403.5</v>
      </c>
      <c r="AFC7" s="246">
        <v>2404.5</v>
      </c>
      <c r="AFD7" s="246">
        <v>2405</v>
      </c>
      <c r="AFE7" s="246">
        <v>2402.5</v>
      </c>
      <c r="AFF7" s="246">
        <v>2401.5</v>
      </c>
      <c r="AFG7" s="246">
        <v>2404.5</v>
      </c>
      <c r="AFH7" s="246">
        <v>2402</v>
      </c>
      <c r="AFI7" s="246">
        <v>2401</v>
      </c>
      <c r="AFJ7" s="246">
        <v>2403</v>
      </c>
      <c r="AFK7" s="246">
        <v>2404.5</v>
      </c>
      <c r="AFL7" s="246">
        <v>2406.5</v>
      </c>
      <c r="AFM7" s="246">
        <v>2407.5</v>
      </c>
      <c r="AFN7" s="246">
        <v>2408.5</v>
      </c>
      <c r="AFO7" s="246">
        <v>2413</v>
      </c>
      <c r="AFP7" s="246">
        <v>2414.5</v>
      </c>
      <c r="AFQ7" s="246">
        <v>2414</v>
      </c>
      <c r="AFR7" s="246">
        <v>2413</v>
      </c>
      <c r="AFS7" s="246">
        <v>2411.5</v>
      </c>
      <c r="AFT7" s="246">
        <v>2409.5</v>
      </c>
      <c r="AFU7" s="246">
        <v>2409.5</v>
      </c>
      <c r="AFV7" s="246">
        <v>2410</v>
      </c>
      <c r="AFW7" s="246">
        <v>2412</v>
      </c>
      <c r="AFX7" s="246">
        <v>2411.5</v>
      </c>
      <c r="AFY7" s="246">
        <v>2412.5</v>
      </c>
      <c r="AFZ7" s="246">
        <v>2412.5</v>
      </c>
      <c r="AGA7" s="246">
        <v>2414.5</v>
      </c>
      <c r="AGB7" s="246">
        <v>2415.5</v>
      </c>
      <c r="AGC7" s="246">
        <v>2415.5</v>
      </c>
      <c r="AGD7" s="246">
        <v>2416.5</v>
      </c>
      <c r="AGE7" s="246">
        <v>2418.5</v>
      </c>
      <c r="AGF7" s="246">
        <v>2424</v>
      </c>
      <c r="AGG7" s="246">
        <v>2427</v>
      </c>
      <c r="AGH7" s="246">
        <v>2437.5</v>
      </c>
      <c r="AGI7" s="246">
        <v>2447.5</v>
      </c>
      <c r="AGJ7" s="246">
        <v>2467.5</v>
      </c>
      <c r="AGK7" s="246">
        <v>2465</v>
      </c>
      <c r="AGL7" s="246">
        <v>2470.5</v>
      </c>
      <c r="AGM7" s="246">
        <v>2467.5</v>
      </c>
      <c r="AGN7" s="246">
        <v>2465.5</v>
      </c>
      <c r="AGO7" s="246">
        <v>2465</v>
      </c>
      <c r="AGP7" s="246">
        <v>2462.5</v>
      </c>
      <c r="AGQ7" s="246">
        <v>2463.5</v>
      </c>
      <c r="AGR7" s="246">
        <v>2463.5</v>
      </c>
      <c r="AGS7" s="246">
        <v>2464.5</v>
      </c>
      <c r="AGT7" s="246">
        <v>2463.5</v>
      </c>
      <c r="AGU7" s="246">
        <v>2464.5</v>
      </c>
      <c r="AGV7" s="246">
        <v>2464.5</v>
      </c>
      <c r="AGW7" s="246">
        <v>2464.5</v>
      </c>
      <c r="AGX7" s="246">
        <v>2460</v>
      </c>
      <c r="AGY7" s="246">
        <v>2462.5</v>
      </c>
      <c r="AGZ7" s="246">
        <v>2462.5</v>
      </c>
      <c r="AHA7" s="246">
        <v>2460</v>
      </c>
      <c r="AHB7" s="246">
        <v>2463.5</v>
      </c>
      <c r="AHC7" s="246">
        <v>2467.5</v>
      </c>
      <c r="AHD7" s="246">
        <v>2466.5</v>
      </c>
      <c r="AHE7" s="246">
        <v>2466.5</v>
      </c>
      <c r="AHF7" s="246">
        <v>2466.5</v>
      </c>
      <c r="AHG7" s="246">
        <v>2465.5</v>
      </c>
      <c r="AHH7" s="246">
        <v>2465</v>
      </c>
      <c r="AHI7" s="246">
        <v>2463.5</v>
      </c>
      <c r="AHJ7" s="246">
        <v>2463</v>
      </c>
      <c r="AHK7" s="246">
        <v>2460</v>
      </c>
      <c r="AHL7" s="246">
        <v>2457.5</v>
      </c>
      <c r="AHM7" s="246">
        <v>2455</v>
      </c>
      <c r="AHN7" s="246">
        <v>2456.5</v>
      </c>
      <c r="AHO7" s="246">
        <v>2455</v>
      </c>
      <c r="AHP7" s="246">
        <v>2455.5</v>
      </c>
      <c r="AHQ7" s="246">
        <v>2458</v>
      </c>
      <c r="AHR7" s="246">
        <v>2460</v>
      </c>
      <c r="AHS7" s="246">
        <v>2460.5</v>
      </c>
      <c r="AHT7" s="246">
        <v>2467.5</v>
      </c>
      <c r="AHU7" s="246">
        <v>2466</v>
      </c>
      <c r="AHV7" s="246">
        <v>2468.5</v>
      </c>
      <c r="AHW7" s="246">
        <v>2468.5</v>
      </c>
      <c r="AHX7" s="246">
        <v>2471.5</v>
      </c>
      <c r="AHY7" s="246">
        <v>2471.5</v>
      </c>
      <c r="AHZ7" s="246">
        <v>2470.5</v>
      </c>
      <c r="AIA7" s="246">
        <v>2474.5</v>
      </c>
      <c r="AIB7" s="246">
        <v>2472.5</v>
      </c>
      <c r="AIC7" s="246">
        <v>2476.5</v>
      </c>
      <c r="AID7" s="246">
        <v>2473.5</v>
      </c>
      <c r="AIE7" s="246">
        <v>2474.5</v>
      </c>
      <c r="AIF7" s="246">
        <v>2473.5</v>
      </c>
      <c r="AIG7" s="246">
        <v>2474.5</v>
      </c>
      <c r="AIH7" s="246">
        <v>2476.5</v>
      </c>
      <c r="AII7" s="246">
        <v>2477.5</v>
      </c>
      <c r="AIJ7" s="246">
        <v>2479.5</v>
      </c>
      <c r="AIK7" s="246">
        <v>2481.5</v>
      </c>
      <c r="AIL7" s="246">
        <v>2484.5</v>
      </c>
      <c r="AIM7" s="246">
        <v>2488.5</v>
      </c>
      <c r="AIN7" s="246">
        <v>2494.5</v>
      </c>
      <c r="AIO7" s="246">
        <v>2497.5</v>
      </c>
      <c r="AIP7" s="246">
        <v>2497</v>
      </c>
      <c r="AIQ7" s="246">
        <v>2503.5</v>
      </c>
      <c r="AIR7" s="246">
        <v>2506.5</v>
      </c>
      <c r="AIS7" s="246">
        <v>2517.5</v>
      </c>
      <c r="AIT7" s="246">
        <v>2525</v>
      </c>
      <c r="AIU7" s="246">
        <v>2530</v>
      </c>
      <c r="AIV7" s="246">
        <v>2528.5</v>
      </c>
      <c r="AIW7" s="246">
        <v>2541.5</v>
      </c>
      <c r="AIX7" s="246">
        <v>2547</v>
      </c>
      <c r="AIY7" s="246">
        <v>2555.5</v>
      </c>
      <c r="AIZ7" s="246">
        <v>2563.5</v>
      </c>
      <c r="AJA7" s="246">
        <v>2569</v>
      </c>
      <c r="AJB7" s="246">
        <v>2570.5</v>
      </c>
      <c r="AJC7" s="246">
        <v>2574.5</v>
      </c>
      <c r="AJD7" s="246">
        <v>2567.5</v>
      </c>
      <c r="AJE7" s="246">
        <v>2566.5</v>
      </c>
      <c r="AJF7" s="246">
        <v>2566.5</v>
      </c>
      <c r="AJG7" s="246">
        <v>2566.5</v>
      </c>
      <c r="AJH7" s="246">
        <v>2566.5</v>
      </c>
      <c r="AJI7" s="246">
        <v>2564.5</v>
      </c>
      <c r="AJJ7" s="246">
        <v>2565</v>
      </c>
      <c r="AJK7" s="246">
        <v>2566</v>
      </c>
      <c r="AJL7" s="246">
        <v>2566.5</v>
      </c>
      <c r="AJM7" s="246">
        <v>2566</v>
      </c>
      <c r="AJN7" s="246">
        <v>2564.5</v>
      </c>
      <c r="AJO7" s="246">
        <v>2563.5</v>
      </c>
      <c r="AJP7" s="246">
        <v>2564.5</v>
      </c>
      <c r="AJQ7" s="246">
        <v>2565</v>
      </c>
      <c r="AJR7" s="246">
        <v>2565</v>
      </c>
      <c r="AJS7" s="246">
        <v>2566.5</v>
      </c>
      <c r="AJT7" s="246">
        <v>2566</v>
      </c>
      <c r="AJU7" s="246">
        <v>2566.5</v>
      </c>
      <c r="AJV7" s="246">
        <v>2566.5</v>
      </c>
      <c r="AJW7" s="246">
        <v>2566.5</v>
      </c>
      <c r="AJX7" s="246">
        <v>2566.5</v>
      </c>
      <c r="AJY7" s="246">
        <v>2566.5</v>
      </c>
      <c r="AJZ7" s="246">
        <v>2566.5</v>
      </c>
      <c r="AKA7" s="246">
        <v>2567.5</v>
      </c>
      <c r="AKB7" s="246">
        <v>2566.5</v>
      </c>
      <c r="AKC7" s="246">
        <v>2566.5</v>
      </c>
      <c r="AKD7" s="246">
        <v>2566.5</v>
      </c>
      <c r="AKE7" s="246">
        <v>2567.5</v>
      </c>
      <c r="AKF7" s="246">
        <v>2567.5</v>
      </c>
      <c r="AKG7" s="246">
        <v>2571.5</v>
      </c>
      <c r="AKH7" s="246">
        <v>2571.5</v>
      </c>
      <c r="AKI7" s="246">
        <v>2571</v>
      </c>
      <c r="AKJ7" s="246">
        <v>2571</v>
      </c>
      <c r="AKK7" s="246">
        <v>2575</v>
      </c>
      <c r="AKL7" s="246">
        <v>2576.5</v>
      </c>
      <c r="AKM7" s="246">
        <v>2580.5</v>
      </c>
      <c r="AKN7" s="246">
        <v>2586</v>
      </c>
      <c r="AKO7" s="246">
        <v>2590.5</v>
      </c>
      <c r="AKP7" s="246">
        <v>2596.5</v>
      </c>
      <c r="AKQ7" s="246">
        <v>2604.5</v>
      </c>
      <c r="AKR7" s="246">
        <v>2610.5</v>
      </c>
      <c r="AKS7" s="246">
        <v>2619.5</v>
      </c>
      <c r="AKT7" s="246">
        <v>2637.5</v>
      </c>
      <c r="AKU7" s="246">
        <v>2655</v>
      </c>
      <c r="AKV7" s="246">
        <v>2644</v>
      </c>
      <c r="AKW7" s="246">
        <v>2665</v>
      </c>
      <c r="AKX7" s="246">
        <v>2635</v>
      </c>
      <c r="AKY7" s="246">
        <v>2642.5</v>
      </c>
      <c r="AKZ7" s="246">
        <v>2637.5</v>
      </c>
      <c r="ALA7" s="246">
        <v>2638.5</v>
      </c>
      <c r="ALB7" s="246">
        <v>2635.5</v>
      </c>
      <c r="ALC7" s="246">
        <v>2636.5</v>
      </c>
      <c r="ALD7" s="246">
        <v>2637.5</v>
      </c>
      <c r="ALE7" s="246">
        <v>2635.5</v>
      </c>
      <c r="ALF7" s="246">
        <v>2637.5</v>
      </c>
      <c r="ALG7" s="246">
        <v>2640</v>
      </c>
      <c r="ALH7" s="246">
        <v>2642.5</v>
      </c>
      <c r="ALI7" s="246">
        <v>2642.5</v>
      </c>
      <c r="ALJ7" s="246">
        <v>2644</v>
      </c>
      <c r="ALK7" s="246">
        <v>2645</v>
      </c>
      <c r="ALL7" s="246">
        <v>2644</v>
      </c>
      <c r="ALM7" s="246">
        <v>2648</v>
      </c>
      <c r="ALN7" s="246">
        <v>2647.5</v>
      </c>
      <c r="ALO7" s="246">
        <v>2648</v>
      </c>
      <c r="ALP7" s="246">
        <v>2652.5</v>
      </c>
      <c r="ALQ7" s="246">
        <v>2659</v>
      </c>
      <c r="ALR7" s="246">
        <v>2662.5</v>
      </c>
      <c r="ALS7" s="246">
        <v>2666.5</v>
      </c>
      <c r="ALT7" s="246">
        <v>2667.5</v>
      </c>
      <c r="ALU7" s="246">
        <v>2668</v>
      </c>
      <c r="ALV7" s="246">
        <v>2670.5</v>
      </c>
      <c r="ALW7" s="246">
        <v>2667.5</v>
      </c>
      <c r="ALX7" s="246">
        <v>2664.5</v>
      </c>
      <c r="ALY7" s="246">
        <v>2665.5</v>
      </c>
      <c r="ALZ7" s="246">
        <v>2662</v>
      </c>
      <c r="AMA7" s="246">
        <v>2655.5</v>
      </c>
      <c r="AMB7" s="246">
        <v>2652.5</v>
      </c>
      <c r="AMC7" s="246">
        <v>2649.5</v>
      </c>
      <c r="AMD7" s="246">
        <v>2647.5</v>
      </c>
      <c r="AME7" s="246">
        <v>2643.5</v>
      </c>
      <c r="AMF7" s="246">
        <v>2642.5</v>
      </c>
      <c r="AMG7" s="246">
        <v>2632.5</v>
      </c>
      <c r="AMH7" s="246">
        <v>2630</v>
      </c>
      <c r="AMI7" s="246">
        <v>2631.5</v>
      </c>
      <c r="AMJ7" s="246">
        <v>2631.5</v>
      </c>
      <c r="AMK7" s="246">
        <v>2630.5</v>
      </c>
      <c r="AML7" s="246">
        <v>2630</v>
      </c>
      <c r="AMM7" s="246">
        <v>2632.5</v>
      </c>
      <c r="AMN7" s="191">
        <v>2632.5</v>
      </c>
      <c r="AMO7" s="191">
        <v>2632.5</v>
      </c>
      <c r="AMP7" s="191">
        <v>2635.5</v>
      </c>
      <c r="AMQ7" s="246">
        <v>2634.5</v>
      </c>
      <c r="AMR7" s="246">
        <v>2632</v>
      </c>
      <c r="AMS7" s="246">
        <v>2633</v>
      </c>
      <c r="AMT7" s="246">
        <v>2635</v>
      </c>
      <c r="AMU7" s="246">
        <v>2639</v>
      </c>
      <c r="AMV7" s="246">
        <v>2637.5</v>
      </c>
      <c r="AMW7" s="246">
        <v>2637.5</v>
      </c>
      <c r="AMX7" s="246">
        <v>2637.5</v>
      </c>
      <c r="AMY7" s="246">
        <v>2637.5</v>
      </c>
      <c r="AMZ7" s="246">
        <v>2637.5</v>
      </c>
      <c r="ANA7" s="246">
        <v>2639.5</v>
      </c>
      <c r="ANB7" s="246">
        <v>2638.5</v>
      </c>
      <c r="ANC7" s="246">
        <v>2636.5</v>
      </c>
      <c r="AND7" s="246">
        <v>2636.5</v>
      </c>
      <c r="ANE7" s="246">
        <v>2635.5</v>
      </c>
      <c r="ANF7" s="246">
        <v>2634.5</v>
      </c>
      <c r="ANG7" s="246">
        <v>2634.5</v>
      </c>
      <c r="ANH7" s="246">
        <v>2634.5</v>
      </c>
      <c r="ANI7" s="246">
        <v>2634.5</v>
      </c>
      <c r="ANJ7" s="246">
        <v>2633.5</v>
      </c>
      <c r="ANK7" s="246">
        <v>2632.5</v>
      </c>
      <c r="ANL7" s="246">
        <v>2632</v>
      </c>
      <c r="ANM7" s="246">
        <v>2631.5</v>
      </c>
      <c r="ANN7" s="246">
        <v>2632.5</v>
      </c>
      <c r="ANO7" s="246">
        <v>2633</v>
      </c>
      <c r="ANP7" s="246">
        <v>2631.5</v>
      </c>
      <c r="ANQ7" s="246">
        <v>2631.5</v>
      </c>
      <c r="ANR7" s="246">
        <v>2630.5</v>
      </c>
      <c r="ANS7" s="246">
        <v>2631</v>
      </c>
      <c r="ANT7" s="246">
        <v>2632</v>
      </c>
      <c r="ANU7" s="246">
        <v>2632</v>
      </c>
      <c r="ANV7" s="246">
        <v>2632.5</v>
      </c>
      <c r="ANW7" s="246">
        <v>2633.5</v>
      </c>
      <c r="ANX7" s="246">
        <v>2632.5</v>
      </c>
      <c r="ANY7" s="246">
        <v>2633</v>
      </c>
      <c r="ANZ7" s="246">
        <v>2632.5</v>
      </c>
      <c r="AOA7" s="246">
        <v>2633</v>
      </c>
      <c r="AOB7" s="246">
        <v>2632</v>
      </c>
      <c r="AOC7" s="246">
        <v>2633</v>
      </c>
      <c r="AOD7" s="246">
        <v>2633.5</v>
      </c>
      <c r="AOE7" s="246">
        <v>2633.5</v>
      </c>
      <c r="AOF7" s="246">
        <v>2634</v>
      </c>
      <c r="AOG7" s="246">
        <v>2634</v>
      </c>
      <c r="AOH7" s="246">
        <v>2634</v>
      </c>
      <c r="AOI7" s="246">
        <v>2635</v>
      </c>
      <c r="AOJ7" s="246">
        <v>2638.5</v>
      </c>
      <c r="AOK7" s="246">
        <v>2638.5</v>
      </c>
      <c r="AOL7" s="246">
        <v>2639</v>
      </c>
      <c r="AOM7" s="246">
        <v>2639.5</v>
      </c>
      <c r="AON7" s="246">
        <v>2641</v>
      </c>
      <c r="AOO7" s="246">
        <v>2642.5</v>
      </c>
      <c r="AOP7" s="246">
        <v>2643</v>
      </c>
      <c r="AOQ7" s="246">
        <v>2643.5</v>
      </c>
      <c r="AOR7" s="246">
        <v>2644.5</v>
      </c>
      <c r="AOS7" s="246">
        <v>2644.5</v>
      </c>
      <c r="AOT7" s="246">
        <v>2644.5</v>
      </c>
      <c r="AOU7" s="246">
        <v>2644</v>
      </c>
      <c r="AOV7" s="246">
        <v>2645</v>
      </c>
      <c r="AOW7" s="246">
        <v>2643.5</v>
      </c>
      <c r="AOX7" s="246">
        <v>2644.5</v>
      </c>
      <c r="AOY7" s="246">
        <v>2644.5</v>
      </c>
      <c r="AOZ7" s="246">
        <v>2644.5</v>
      </c>
      <c r="APA7" s="246">
        <v>2644.5</v>
      </c>
      <c r="APB7" s="246">
        <v>2644.5</v>
      </c>
      <c r="APC7" s="246">
        <v>2644.5</v>
      </c>
      <c r="APD7" s="246">
        <v>2646.5</v>
      </c>
      <c r="APE7" s="246">
        <v>2647</v>
      </c>
      <c r="APF7" s="246">
        <v>2648.5</v>
      </c>
      <c r="APG7" s="246">
        <v>2648.5</v>
      </c>
      <c r="APH7" s="246">
        <v>2647.5</v>
      </c>
      <c r="API7" s="246">
        <v>2648.5</v>
      </c>
      <c r="APJ7" s="247">
        <v>2648.5</v>
      </c>
      <c r="APK7" s="247">
        <v>2649</v>
      </c>
      <c r="APL7" s="247">
        <v>2650</v>
      </c>
      <c r="APM7" s="247">
        <v>2651</v>
      </c>
      <c r="APN7" s="247">
        <v>2651.5</v>
      </c>
      <c r="APO7" s="247">
        <v>2651.5</v>
      </c>
      <c r="APP7" s="247">
        <v>2651.5</v>
      </c>
      <c r="APQ7" s="247">
        <v>2654.5</v>
      </c>
      <c r="APR7" s="247">
        <v>2654.5</v>
      </c>
      <c r="APS7" s="247">
        <v>2653.5</v>
      </c>
      <c r="APT7" s="247">
        <v>2653.5</v>
      </c>
      <c r="APU7" s="247">
        <v>2654.5</v>
      </c>
      <c r="APV7" s="247">
        <v>2654.5</v>
      </c>
      <c r="APW7" s="247">
        <v>2654.5</v>
      </c>
      <c r="APX7" s="247">
        <v>2654.5</v>
      </c>
      <c r="APY7" s="247">
        <v>2655</v>
      </c>
      <c r="APZ7" s="247">
        <v>2655.5</v>
      </c>
      <c r="AQA7" s="247">
        <v>2657.5</v>
      </c>
      <c r="AQB7" s="247">
        <v>2657.5</v>
      </c>
      <c r="AQC7" s="247">
        <v>2657.5</v>
      </c>
      <c r="AQD7" s="247">
        <v>2657</v>
      </c>
      <c r="AQE7" s="247">
        <v>2657.5</v>
      </c>
      <c r="AQF7" s="247">
        <v>2658.5</v>
      </c>
      <c r="AQG7" s="247">
        <v>2659</v>
      </c>
      <c r="AQH7" s="247">
        <v>2659</v>
      </c>
      <c r="AQI7" s="247">
        <v>2660.5</v>
      </c>
      <c r="AQJ7" s="247">
        <v>2659.5</v>
      </c>
      <c r="AQK7" s="247">
        <v>2659.5</v>
      </c>
      <c r="AQL7" s="247">
        <v>2660</v>
      </c>
      <c r="AQM7" s="247">
        <v>2660</v>
      </c>
      <c r="AQN7" s="247">
        <v>2660</v>
      </c>
      <c r="AQO7" s="247">
        <v>2660</v>
      </c>
      <c r="AQP7" s="247">
        <v>2659.5</v>
      </c>
      <c r="AQQ7" s="247">
        <v>2660</v>
      </c>
      <c r="AQR7" s="247">
        <v>2661</v>
      </c>
      <c r="AQS7" s="247">
        <v>2661.5</v>
      </c>
      <c r="AQT7" s="247">
        <v>2662</v>
      </c>
      <c r="AQU7" s="247">
        <v>2664.5</v>
      </c>
      <c r="AQV7" s="247">
        <v>2663.5</v>
      </c>
      <c r="AQW7" s="247">
        <v>2664</v>
      </c>
      <c r="AQX7" s="247">
        <v>2665.5</v>
      </c>
      <c r="AQY7" s="247">
        <v>2665.5</v>
      </c>
      <c r="AQZ7" s="247">
        <v>2666.5</v>
      </c>
      <c r="ARA7" s="247">
        <v>2667</v>
      </c>
      <c r="ARB7" s="247">
        <v>2668</v>
      </c>
      <c r="ARC7" s="247">
        <v>2666.5</v>
      </c>
      <c r="ARD7" s="247">
        <v>2665</v>
      </c>
      <c r="ARE7" s="247">
        <v>2666.5</v>
      </c>
      <c r="ARF7" s="247">
        <v>2667.5</v>
      </c>
      <c r="ARG7" s="247">
        <v>2669.5</v>
      </c>
      <c r="ARH7" s="247">
        <v>2668.5</v>
      </c>
      <c r="ARI7" s="247">
        <v>2668.5</v>
      </c>
      <c r="ARJ7" s="247">
        <v>2669</v>
      </c>
      <c r="ARK7" s="247">
        <v>2670</v>
      </c>
      <c r="ARL7" s="247">
        <v>2672.5</v>
      </c>
      <c r="ARM7" s="247">
        <v>2673.5</v>
      </c>
      <c r="ARN7" s="247">
        <v>2673.5</v>
      </c>
      <c r="ARO7" s="246">
        <v>2673.5</v>
      </c>
      <c r="ARP7" s="246">
        <v>2674.5</v>
      </c>
      <c r="ARQ7" s="246">
        <v>2673.5</v>
      </c>
      <c r="ARR7" s="246">
        <v>2673.5</v>
      </c>
      <c r="ARS7" s="246">
        <v>2674.5</v>
      </c>
      <c r="ART7" s="246">
        <v>2674.5</v>
      </c>
      <c r="ARU7" s="246">
        <v>2673.5</v>
      </c>
      <c r="ARV7" s="246">
        <v>2672.5</v>
      </c>
      <c r="ARW7" s="246">
        <v>2674</v>
      </c>
      <c r="ARX7" s="246">
        <v>2673.5</v>
      </c>
      <c r="ARY7" s="246">
        <v>2672.5</v>
      </c>
      <c r="ARZ7" s="246">
        <v>2672.5</v>
      </c>
      <c r="ASA7" s="246">
        <v>2672</v>
      </c>
      <c r="ASB7" s="246">
        <v>2673.5</v>
      </c>
      <c r="ASC7" s="246">
        <v>2673.5</v>
      </c>
      <c r="ASD7" s="246">
        <v>2674</v>
      </c>
      <c r="ASE7" s="246">
        <v>2673.5</v>
      </c>
      <c r="ASF7" s="246">
        <v>2672</v>
      </c>
      <c r="ASG7" s="246">
        <v>2672.5</v>
      </c>
      <c r="ASH7" s="246">
        <v>2671.5</v>
      </c>
      <c r="ASI7" s="246">
        <v>2670</v>
      </c>
      <c r="ASJ7" s="246">
        <v>2670</v>
      </c>
      <c r="ASK7" s="246">
        <v>2670</v>
      </c>
      <c r="ASL7" s="246">
        <v>2670</v>
      </c>
      <c r="ASM7" s="246">
        <v>2669.5</v>
      </c>
      <c r="ASN7" s="246">
        <v>2670</v>
      </c>
      <c r="ASO7" s="246">
        <v>2669.5</v>
      </c>
      <c r="ASP7" s="246">
        <v>2667.5</v>
      </c>
      <c r="ASQ7" s="246">
        <v>2668.5</v>
      </c>
      <c r="ASR7" s="246">
        <v>2668.5</v>
      </c>
      <c r="ASS7" s="246">
        <v>2668.5</v>
      </c>
      <c r="AST7" s="246">
        <v>2669</v>
      </c>
      <c r="ASU7" s="246">
        <v>2669</v>
      </c>
      <c r="ASV7" s="246">
        <v>2669.5</v>
      </c>
      <c r="ASW7" s="246">
        <v>2669</v>
      </c>
      <c r="ASX7" s="246">
        <v>2669</v>
      </c>
      <c r="ASY7" s="246">
        <v>2669</v>
      </c>
      <c r="ASZ7" s="246">
        <v>2669</v>
      </c>
      <c r="ATA7" s="246">
        <v>2671.5</v>
      </c>
      <c r="ATB7" s="246">
        <v>2671.5</v>
      </c>
      <c r="ATC7" s="246">
        <v>2673</v>
      </c>
      <c r="ATD7" s="246">
        <v>2674</v>
      </c>
      <c r="ATE7" s="246">
        <v>2674.5</v>
      </c>
      <c r="ATF7" s="246">
        <v>2674.5</v>
      </c>
      <c r="ATG7" s="246">
        <v>2677.5</v>
      </c>
      <c r="ATH7" s="246">
        <v>2683</v>
      </c>
      <c r="ATI7" s="246">
        <v>2690</v>
      </c>
      <c r="ATJ7" s="246">
        <v>2715</v>
      </c>
      <c r="ATK7" s="246">
        <v>2702.5</v>
      </c>
      <c r="ATL7" s="246">
        <v>2705</v>
      </c>
      <c r="ATM7" s="246">
        <v>2692.5</v>
      </c>
      <c r="ATN7" s="246">
        <v>2696</v>
      </c>
      <c r="ATO7" s="246">
        <v>2697.5</v>
      </c>
      <c r="ATP7" s="246">
        <v>2705</v>
      </c>
      <c r="ATQ7" s="246">
        <v>2705</v>
      </c>
      <c r="ATR7" s="246">
        <v>2702.5</v>
      </c>
      <c r="ATS7" s="246">
        <v>2705.5</v>
      </c>
      <c r="ATT7" s="246">
        <v>2705.5</v>
      </c>
      <c r="ATU7" s="246">
        <v>2705</v>
      </c>
      <c r="ATV7" s="246">
        <v>2706</v>
      </c>
      <c r="ATW7" s="246">
        <v>2707.5</v>
      </c>
      <c r="ATX7" s="246">
        <v>2705</v>
      </c>
      <c r="ATY7" s="246">
        <v>2705.5</v>
      </c>
      <c r="ATZ7" s="246">
        <v>2706</v>
      </c>
      <c r="AUA7" s="246">
        <v>2705.5</v>
      </c>
      <c r="AUB7" s="246">
        <v>2705.5</v>
      </c>
      <c r="AUC7" s="246">
        <v>2706.5</v>
      </c>
      <c r="AUD7" s="246">
        <v>2708</v>
      </c>
      <c r="AUE7" s="246">
        <v>2708.5</v>
      </c>
      <c r="AUF7" s="246">
        <v>2709.5</v>
      </c>
      <c r="AUG7" s="246">
        <v>2710.5</v>
      </c>
      <c r="AUH7" s="246">
        <v>2711.5</v>
      </c>
      <c r="AUI7" s="246">
        <v>2716.5</v>
      </c>
      <c r="AUJ7" s="246">
        <v>2717</v>
      </c>
      <c r="AUK7" s="246">
        <v>2718.5</v>
      </c>
      <c r="AUL7" s="246">
        <v>2721.5</v>
      </c>
      <c r="AUM7" s="246">
        <v>2722.5</v>
      </c>
      <c r="AUN7" s="246">
        <v>2723</v>
      </c>
      <c r="AUO7" s="246">
        <v>2724</v>
      </c>
      <c r="AUP7" s="246">
        <v>2724.5</v>
      </c>
      <c r="AUQ7" s="246">
        <v>2723.5</v>
      </c>
      <c r="AUR7" s="246">
        <v>2725</v>
      </c>
      <c r="AUS7" s="246">
        <v>2726.5</v>
      </c>
      <c r="AUT7" s="246">
        <v>2726.5</v>
      </c>
      <c r="AUU7" s="246">
        <v>2728.5</v>
      </c>
      <c r="AUV7" s="246">
        <v>2730.5</v>
      </c>
      <c r="AUW7" s="246">
        <v>2732</v>
      </c>
      <c r="AUX7" s="246">
        <v>2733</v>
      </c>
      <c r="AUY7" s="246">
        <v>2733.5</v>
      </c>
      <c r="AUZ7" s="246">
        <v>2734</v>
      </c>
      <c r="AVA7" s="246">
        <v>2736</v>
      </c>
      <c r="AVB7" s="246">
        <v>2736</v>
      </c>
      <c r="AVC7" s="246">
        <v>2735.5</v>
      </c>
      <c r="AVD7" s="246">
        <v>2736</v>
      </c>
      <c r="AVE7" s="246">
        <v>2734.5</v>
      </c>
      <c r="AVF7" s="246">
        <v>2734.5</v>
      </c>
      <c r="AVG7" s="246">
        <v>2734.5</v>
      </c>
      <c r="AVH7" s="246">
        <v>2738</v>
      </c>
      <c r="AVI7" s="246">
        <v>2738</v>
      </c>
      <c r="AVJ7" s="246">
        <v>2740</v>
      </c>
      <c r="AVK7" s="246">
        <v>2741.5</v>
      </c>
      <c r="AVL7" s="246">
        <v>2741.5</v>
      </c>
      <c r="AVM7" s="246">
        <v>2742</v>
      </c>
      <c r="AVN7" s="246">
        <v>2741.5</v>
      </c>
      <c r="AVO7" s="246">
        <v>2746</v>
      </c>
      <c r="AVP7" s="246">
        <v>2745.5</v>
      </c>
      <c r="AVQ7" s="246">
        <v>2746</v>
      </c>
      <c r="AVR7" s="246">
        <v>2747.5</v>
      </c>
      <c r="AVS7" s="246">
        <v>2749.5</v>
      </c>
      <c r="AVT7" s="246">
        <v>2750</v>
      </c>
      <c r="AVU7" s="246">
        <v>2751</v>
      </c>
      <c r="AVV7" s="246">
        <v>2752</v>
      </c>
      <c r="AVW7" s="246">
        <v>2750.5</v>
      </c>
      <c r="AVX7" s="246">
        <v>2750.5</v>
      </c>
      <c r="AVY7" s="246">
        <v>2752</v>
      </c>
      <c r="AVZ7" s="246">
        <v>2752.5</v>
      </c>
      <c r="AWA7" s="246">
        <v>2752.5</v>
      </c>
      <c r="AWB7" s="246">
        <v>2753</v>
      </c>
      <c r="AWC7" s="246">
        <v>2754</v>
      </c>
      <c r="AWD7" s="246">
        <v>2755.5</v>
      </c>
      <c r="AWE7" s="246">
        <v>2755.5</v>
      </c>
      <c r="AWF7" s="246">
        <v>2756.5</v>
      </c>
      <c r="AWG7" s="246">
        <v>2756.5</v>
      </c>
      <c r="AWH7" s="246">
        <v>2755.5</v>
      </c>
      <c r="AWI7" s="246">
        <v>2756.5</v>
      </c>
      <c r="AWJ7" s="246">
        <v>2757.5</v>
      </c>
      <c r="AWK7" s="246">
        <v>2758</v>
      </c>
      <c r="AWL7" s="246">
        <v>2758</v>
      </c>
      <c r="AWM7" s="246">
        <v>2759.5</v>
      </c>
      <c r="AWN7" s="246">
        <v>2761</v>
      </c>
      <c r="AWO7" s="246">
        <v>2761.5</v>
      </c>
      <c r="AWP7" s="246">
        <v>2761.5</v>
      </c>
      <c r="AWQ7" s="246">
        <v>2762</v>
      </c>
      <c r="AWR7" s="246">
        <v>2763.5</v>
      </c>
      <c r="AWS7" s="246">
        <v>2765</v>
      </c>
      <c r="AWT7" s="246">
        <v>2766.5</v>
      </c>
      <c r="AWU7" s="246">
        <v>2768</v>
      </c>
      <c r="AWV7" s="246">
        <v>2768</v>
      </c>
      <c r="AWW7" s="246">
        <v>2768</v>
      </c>
      <c r="AWX7" s="246">
        <v>2768.5</v>
      </c>
      <c r="AWY7" s="246">
        <v>2768.5</v>
      </c>
      <c r="AWZ7" s="246">
        <v>2768.5</v>
      </c>
      <c r="AXA7" s="246">
        <v>2768.5</v>
      </c>
      <c r="AXB7" s="246">
        <v>2769.5</v>
      </c>
      <c r="AXC7" s="246">
        <v>2768.5</v>
      </c>
      <c r="AXD7" s="246">
        <v>2769.5</v>
      </c>
      <c r="AXE7" s="246">
        <v>2769.5</v>
      </c>
      <c r="AXF7" s="246">
        <v>2770.5</v>
      </c>
      <c r="AXG7" s="246">
        <v>2771</v>
      </c>
      <c r="AXH7" s="246">
        <v>2770.5</v>
      </c>
      <c r="AXI7" s="246">
        <v>2772.5</v>
      </c>
      <c r="AXJ7" s="246">
        <v>2772.5</v>
      </c>
      <c r="AXK7" s="246">
        <v>2773.5</v>
      </c>
      <c r="AXL7" s="246">
        <v>2775.5</v>
      </c>
      <c r="AXM7" s="246">
        <v>2776.5</v>
      </c>
      <c r="AXN7" s="246">
        <v>2778.5</v>
      </c>
      <c r="AXO7" s="246">
        <v>2779.5</v>
      </c>
      <c r="AXP7" s="246">
        <v>2781.5</v>
      </c>
      <c r="AXQ7" s="246">
        <v>2783.5</v>
      </c>
      <c r="AXR7" s="246">
        <v>2783</v>
      </c>
      <c r="AXS7" s="246">
        <v>2782</v>
      </c>
      <c r="AXT7" s="246">
        <v>2782.5</v>
      </c>
      <c r="AXU7" s="246">
        <v>2783.5</v>
      </c>
      <c r="AXV7" s="246">
        <v>2784</v>
      </c>
      <c r="AXW7" s="246">
        <v>2783.5</v>
      </c>
      <c r="AXX7" s="246">
        <v>2784.5</v>
      </c>
      <c r="AXY7" s="246">
        <v>2784.5</v>
      </c>
      <c r="AXZ7" s="246">
        <v>2785.5</v>
      </c>
      <c r="AYA7" s="246">
        <v>2786</v>
      </c>
      <c r="AYB7" s="246">
        <v>2785.5</v>
      </c>
      <c r="AYC7" s="246">
        <v>2786</v>
      </c>
      <c r="AYD7" s="246">
        <v>2787.5</v>
      </c>
      <c r="AYE7" s="246">
        <v>2788.5</v>
      </c>
      <c r="AYF7" s="246">
        <v>2789</v>
      </c>
      <c r="AYG7" s="246">
        <v>2789</v>
      </c>
      <c r="AYH7" s="246">
        <v>2790.5</v>
      </c>
      <c r="AYI7" s="246">
        <v>2791</v>
      </c>
      <c r="AYJ7" s="246">
        <v>2791</v>
      </c>
      <c r="AYK7" s="246">
        <v>2791</v>
      </c>
      <c r="AYL7" s="246">
        <v>2791.5</v>
      </c>
      <c r="AYM7" s="246">
        <v>2789.3383450624101</v>
      </c>
      <c r="AYN7" s="246">
        <v>2789.2613700752372</v>
      </c>
      <c r="AYO7" s="246">
        <v>2790.6357857177863</v>
      </c>
      <c r="AYP7" s="246">
        <v>2790.8931519892503</v>
      </c>
      <c r="AYQ7" s="246">
        <v>2790.1269897281104</v>
      </c>
      <c r="AYR7" s="246">
        <v>2792.004447983144</v>
      </c>
      <c r="AYS7" s="246">
        <v>2792.4336950934885</v>
      </c>
      <c r="AYT7" s="246">
        <v>2793.5815007514811</v>
      </c>
      <c r="AYU7" s="246">
        <v>2794.2521174975554</v>
      </c>
      <c r="AYV7" s="246">
        <v>2795.8702179175466</v>
      </c>
      <c r="AYW7" s="246">
        <v>2795.8973517695686</v>
      </c>
      <c r="AYX7" s="246">
        <v>2797.7868596130206</v>
      </c>
      <c r="AYY7" s="246">
        <v>2799.1388498308979</v>
      </c>
      <c r="AYZ7" s="246">
        <v>2800.2073359625015</v>
      </c>
      <c r="AZA7" s="246">
        <v>2800.535654384742</v>
      </c>
      <c r="AZB7" s="246">
        <v>2801.7515867938901</v>
      </c>
      <c r="AZC7" s="246">
        <v>2802.9710615043268</v>
      </c>
      <c r="AZD7" s="246">
        <v>2809</v>
      </c>
      <c r="AZE7" s="246">
        <v>2811</v>
      </c>
      <c r="AZF7" s="246">
        <v>2811</v>
      </c>
      <c r="AZG7" s="246">
        <v>2813</v>
      </c>
      <c r="AZH7" s="246">
        <v>2812.5</v>
      </c>
      <c r="AZI7" s="246">
        <v>2812</v>
      </c>
      <c r="AZJ7" s="246">
        <v>2812</v>
      </c>
      <c r="AZK7" s="246">
        <v>2813.5</v>
      </c>
      <c r="AZL7" s="246">
        <v>2814.5</v>
      </c>
      <c r="AZM7" s="246">
        <v>2817.5</v>
      </c>
      <c r="AZN7" s="246">
        <v>2818</v>
      </c>
      <c r="AZO7" s="246">
        <v>2819</v>
      </c>
      <c r="AZP7" s="246">
        <v>2821.5</v>
      </c>
      <c r="AZQ7" s="246">
        <v>2822.5</v>
      </c>
      <c r="AZR7" s="246">
        <v>2823</v>
      </c>
      <c r="AZS7" s="246">
        <v>2823.5</v>
      </c>
      <c r="AZT7" s="246">
        <v>2823.5</v>
      </c>
      <c r="AZU7" s="246">
        <v>2824</v>
      </c>
      <c r="AZV7" s="246">
        <v>2825</v>
      </c>
      <c r="AZW7" s="246">
        <v>2824.5</v>
      </c>
      <c r="AZX7" s="246">
        <v>2826</v>
      </c>
      <c r="AZY7" s="246">
        <v>2827.5</v>
      </c>
      <c r="AZZ7" s="246">
        <v>2829</v>
      </c>
      <c r="BAA7" s="246">
        <v>2830.5</v>
      </c>
      <c r="BAB7" s="246">
        <v>2831.5</v>
      </c>
      <c r="BAC7" s="246">
        <v>2832.5</v>
      </c>
      <c r="BAD7" s="246">
        <v>2834</v>
      </c>
      <c r="BAE7" s="246">
        <v>2834</v>
      </c>
      <c r="BAF7" s="246">
        <v>2836.5</v>
      </c>
      <c r="BAG7" s="246">
        <v>2836.5</v>
      </c>
      <c r="BAH7" s="246">
        <v>2837.5</v>
      </c>
      <c r="BAI7" s="246">
        <v>2841.5</v>
      </c>
      <c r="BAJ7" s="246">
        <v>2842</v>
      </c>
      <c r="BAK7" s="246">
        <v>2843</v>
      </c>
      <c r="BAL7" s="246">
        <v>2845</v>
      </c>
      <c r="BAM7" s="246">
        <v>2845</v>
      </c>
      <c r="BAN7" s="246">
        <v>2845</v>
      </c>
      <c r="BAO7" s="246">
        <v>2846.5</v>
      </c>
      <c r="BAP7" s="246">
        <v>2847</v>
      </c>
      <c r="BAQ7" s="246">
        <v>2847.5</v>
      </c>
      <c r="BAR7" s="246">
        <v>2848</v>
      </c>
      <c r="BAS7" s="246">
        <v>2848</v>
      </c>
      <c r="BAT7" s="246">
        <v>2848.5</v>
      </c>
      <c r="BAU7" s="246">
        <v>2849.5</v>
      </c>
      <c r="BAV7" s="246">
        <v>2849.5</v>
      </c>
      <c r="BAW7" s="246">
        <v>2850.75</v>
      </c>
      <c r="BAX7" s="246">
        <v>2849.5</v>
      </c>
      <c r="BAY7" s="246">
        <v>2849.5</v>
      </c>
      <c r="BAZ7" s="246">
        <v>2850</v>
      </c>
      <c r="BBA7" s="246">
        <v>2850</v>
      </c>
      <c r="BBB7" s="246">
        <v>2850</v>
      </c>
      <c r="BBC7" s="246">
        <v>2851.5</v>
      </c>
      <c r="BBD7" s="246">
        <v>2851</v>
      </c>
      <c r="BBE7" s="246">
        <v>2851.5</v>
      </c>
      <c r="BBF7" s="246">
        <v>2852</v>
      </c>
      <c r="BBG7" s="246">
        <v>2853</v>
      </c>
      <c r="BBH7" s="246">
        <v>2853</v>
      </c>
      <c r="BBI7" s="246">
        <v>2853</v>
      </c>
      <c r="BBJ7" s="246">
        <v>2853.5</v>
      </c>
      <c r="BBK7" s="191">
        <v>2853.5</v>
      </c>
      <c r="BBL7" s="191">
        <v>2854.5</v>
      </c>
      <c r="BBM7" s="191">
        <v>2853.5</v>
      </c>
      <c r="BBN7" s="191">
        <v>2853.5</v>
      </c>
      <c r="BBO7" s="191">
        <v>2854.5</v>
      </c>
      <c r="BBP7" s="191">
        <v>2854</v>
      </c>
      <c r="BBQ7" s="191">
        <v>2853.75</v>
      </c>
      <c r="BBR7" s="191">
        <v>2854</v>
      </c>
      <c r="BBS7" s="191">
        <v>2854</v>
      </c>
      <c r="BBT7" s="191">
        <v>2854.5</v>
      </c>
      <c r="BBU7" s="191">
        <v>2854.5</v>
      </c>
      <c r="BBV7" s="191">
        <v>2855</v>
      </c>
      <c r="BBW7" s="191">
        <v>2854</v>
      </c>
      <c r="BBX7" s="191">
        <v>2854</v>
      </c>
      <c r="BBY7" s="191">
        <v>2854.5</v>
      </c>
      <c r="BBZ7" s="191">
        <v>2854.5</v>
      </c>
      <c r="BCA7" s="191">
        <v>2854</v>
      </c>
      <c r="BCB7" s="191">
        <v>2854.5</v>
      </c>
      <c r="BCC7" s="191">
        <v>2854.5</v>
      </c>
      <c r="BCD7" s="191">
        <v>2854.5</v>
      </c>
      <c r="BCE7" s="191">
        <v>2855</v>
      </c>
      <c r="BCF7" s="191">
        <v>2855</v>
      </c>
      <c r="BCG7" s="191">
        <v>2856</v>
      </c>
      <c r="BCH7" s="191">
        <v>2855</v>
      </c>
      <c r="BCI7" s="191">
        <v>2854</v>
      </c>
      <c r="BCJ7" s="191">
        <v>2854.5</v>
      </c>
      <c r="BCK7" s="191">
        <v>2854.5</v>
      </c>
      <c r="BCL7" s="191">
        <v>2854.5</v>
      </c>
      <c r="BCM7" s="191">
        <v>2854.5</v>
      </c>
      <c r="BCN7" s="191">
        <v>2853.5</v>
      </c>
      <c r="BCO7" s="191">
        <v>2854</v>
      </c>
      <c r="BCP7" s="191">
        <v>2854</v>
      </c>
      <c r="BCQ7" s="191">
        <v>2854</v>
      </c>
      <c r="BCR7" s="191">
        <v>2854</v>
      </c>
      <c r="BCS7" s="191">
        <v>2854.5</v>
      </c>
      <c r="BCT7" s="191">
        <v>2854.5</v>
      </c>
      <c r="BCU7" s="191">
        <v>2854.5</v>
      </c>
      <c r="BCV7" s="191">
        <v>2854.5</v>
      </c>
      <c r="BCW7" s="191">
        <v>2853.5</v>
      </c>
      <c r="BCX7" s="191">
        <v>2853.5</v>
      </c>
      <c r="BCY7" s="191">
        <v>2853</v>
      </c>
      <c r="BCZ7" s="191">
        <v>2852.5</v>
      </c>
      <c r="BDA7" s="191">
        <v>2851.5</v>
      </c>
      <c r="BDB7" s="191">
        <v>2851.5</v>
      </c>
      <c r="BDC7" s="191">
        <v>2851.5</v>
      </c>
      <c r="BDD7" s="191">
        <v>2852.5</v>
      </c>
      <c r="BDE7" s="191">
        <v>2852.5</v>
      </c>
      <c r="BDF7" s="191">
        <v>2851.5</v>
      </c>
      <c r="BDG7" s="191">
        <v>2850</v>
      </c>
      <c r="BDH7" s="191">
        <v>2851.5</v>
      </c>
      <c r="BDI7" s="191">
        <v>2851.5</v>
      </c>
      <c r="BDJ7" s="191">
        <v>2850.5</v>
      </c>
      <c r="BDK7" s="191">
        <v>2849</v>
      </c>
      <c r="BDL7" s="191">
        <v>2848.5</v>
      </c>
      <c r="BDM7" s="191">
        <v>2850.5</v>
      </c>
      <c r="BDN7" s="191">
        <v>2851.5</v>
      </c>
      <c r="BDO7" s="191">
        <v>2851.5</v>
      </c>
      <c r="BDP7" s="191">
        <v>2851.5</v>
      </c>
      <c r="BDQ7" s="191">
        <v>2851.5</v>
      </c>
      <c r="BDR7" s="191">
        <v>2851.5</v>
      </c>
      <c r="BDS7" s="191">
        <v>2851.5</v>
      </c>
      <c r="BDT7" s="191">
        <v>2851.5</v>
      </c>
      <c r="BDU7" s="191">
        <v>2851.5</v>
      </c>
      <c r="BDV7" s="191">
        <v>2851.5</v>
      </c>
      <c r="BDW7" s="191">
        <v>2851.5</v>
      </c>
      <c r="BDX7" s="191">
        <v>2851.5</v>
      </c>
      <c r="BDY7" s="191">
        <v>2851.5</v>
      </c>
      <c r="BDZ7" s="191">
        <v>2851.5</v>
      </c>
      <c r="BEA7" s="248">
        <v>2851.5</v>
      </c>
      <c r="BEB7" s="248">
        <v>2851.5</v>
      </c>
      <c r="BEC7" s="248">
        <v>2851.5</v>
      </c>
      <c r="BED7" s="248">
        <v>2851.5</v>
      </c>
      <c r="BEE7" s="248">
        <v>2851.5</v>
      </c>
      <c r="BEF7" s="248">
        <v>2851.5</v>
      </c>
      <c r="BEG7" s="248">
        <v>2851.5</v>
      </c>
      <c r="BEH7" s="248">
        <v>2851.5</v>
      </c>
      <c r="BEI7" s="248">
        <v>2851.5</v>
      </c>
      <c r="BEJ7" s="248">
        <v>2852.5</v>
      </c>
      <c r="BEK7" s="248">
        <v>2851.5</v>
      </c>
      <c r="BEL7" s="248">
        <v>2850</v>
      </c>
      <c r="BEM7" s="248">
        <v>2850</v>
      </c>
      <c r="BEN7" s="248">
        <v>2850.5</v>
      </c>
      <c r="BEO7" s="248">
        <v>2850.5</v>
      </c>
      <c r="BEP7" s="248">
        <v>2850.5</v>
      </c>
      <c r="BEQ7" s="248">
        <v>2850.5</v>
      </c>
      <c r="BER7" s="248">
        <v>2850.5</v>
      </c>
      <c r="BES7" s="248">
        <v>2850.5</v>
      </c>
      <c r="BET7" s="248">
        <v>2850.5</v>
      </c>
      <c r="BEU7" s="248">
        <v>2850.5</v>
      </c>
      <c r="BEV7" s="248">
        <v>2850.5</v>
      </c>
      <c r="BEW7" s="248">
        <v>2850.5</v>
      </c>
      <c r="BEX7" s="248">
        <v>2850.5</v>
      </c>
      <c r="BEY7" s="248">
        <v>2850.5</v>
      </c>
      <c r="BEZ7" s="248">
        <v>2850.5</v>
      </c>
      <c r="BFA7" s="248">
        <v>2850.5</v>
      </c>
      <c r="BFB7" s="248">
        <v>2850</v>
      </c>
      <c r="BFC7" s="248">
        <v>2850</v>
      </c>
      <c r="BFD7" s="248">
        <v>2851</v>
      </c>
      <c r="BFE7" s="248">
        <v>2851</v>
      </c>
      <c r="BFF7" s="248">
        <v>2851.5</v>
      </c>
      <c r="BFG7" s="248">
        <v>2851.5</v>
      </c>
      <c r="BFH7" s="248">
        <v>2851</v>
      </c>
      <c r="BFI7" s="248">
        <v>2850</v>
      </c>
      <c r="BFJ7" s="248">
        <v>2850.5</v>
      </c>
      <c r="BFK7" s="248">
        <v>2850.5</v>
      </c>
      <c r="BFL7" s="248">
        <v>2849</v>
      </c>
      <c r="BFM7" s="248">
        <v>2848.5</v>
      </c>
      <c r="BFN7" s="248">
        <v>2849</v>
      </c>
      <c r="BFO7" s="248">
        <v>2849</v>
      </c>
      <c r="BFP7" s="248">
        <v>2849</v>
      </c>
      <c r="BFQ7" s="248">
        <v>2849.5</v>
      </c>
      <c r="BFR7" s="248">
        <v>2849.5</v>
      </c>
      <c r="BFS7" s="248">
        <v>2850</v>
      </c>
      <c r="BFT7" s="248">
        <v>2850</v>
      </c>
      <c r="BFU7" s="248">
        <v>2849.5</v>
      </c>
      <c r="BFV7" s="248">
        <v>2849.5</v>
      </c>
      <c r="BFW7" s="248">
        <v>2849.5</v>
      </c>
      <c r="BFX7" s="248">
        <v>2849.5</v>
      </c>
      <c r="BFY7" s="248">
        <v>2849.5</v>
      </c>
      <c r="BFZ7" s="248">
        <v>2849.5</v>
      </c>
      <c r="BGA7" s="248">
        <v>2849.5</v>
      </c>
      <c r="BGB7" s="248">
        <v>2849.5</v>
      </c>
      <c r="BGC7" s="191">
        <v>2849.5</v>
      </c>
      <c r="BGD7" s="191">
        <v>2849.5</v>
      </c>
      <c r="BGE7" s="191">
        <v>2849.5</v>
      </c>
      <c r="BGF7" s="191">
        <v>2849.5</v>
      </c>
      <c r="BGG7" s="191">
        <v>2849.5</v>
      </c>
      <c r="BGH7" s="191">
        <v>2849.5</v>
      </c>
      <c r="BGI7" s="191">
        <v>2849.5</v>
      </c>
      <c r="BGJ7" s="191">
        <v>2849</v>
      </c>
      <c r="BGK7" s="191">
        <v>2849.5</v>
      </c>
      <c r="BGL7" s="191">
        <v>2849.5</v>
      </c>
      <c r="BGM7" s="191">
        <v>2849.5</v>
      </c>
      <c r="BGN7" s="191">
        <v>2848.5</v>
      </c>
      <c r="BGO7" s="191">
        <v>2848.5</v>
      </c>
      <c r="BGP7" s="191">
        <v>2849.5</v>
      </c>
      <c r="BGQ7" s="191">
        <v>2849.5</v>
      </c>
      <c r="BGR7" s="191">
        <v>2849</v>
      </c>
      <c r="BGS7" s="191">
        <v>2849</v>
      </c>
      <c r="BGT7" s="191">
        <v>2849</v>
      </c>
      <c r="BGU7" s="191">
        <v>2849</v>
      </c>
      <c r="BGV7" s="191">
        <v>2849</v>
      </c>
      <c r="BGW7" s="191">
        <v>2849</v>
      </c>
      <c r="BGX7" s="191">
        <v>2849.5</v>
      </c>
      <c r="BGY7" s="191">
        <v>2849.5</v>
      </c>
      <c r="BGZ7" s="191">
        <v>2849.5</v>
      </c>
      <c r="BHA7" s="191">
        <v>2849.5</v>
      </c>
      <c r="BHB7" s="191">
        <v>2850.5</v>
      </c>
      <c r="BHC7" s="191">
        <v>2850</v>
      </c>
      <c r="BHD7" s="191">
        <v>2849.5</v>
      </c>
      <c r="BHE7" s="191">
        <v>2849.5</v>
      </c>
      <c r="BHF7" s="191">
        <v>2849.5</v>
      </c>
      <c r="BHG7" s="191">
        <v>2849.5</v>
      </c>
      <c r="BHH7" s="191">
        <v>2849.5</v>
      </c>
      <c r="BHI7" s="191">
        <v>2849.5</v>
      </c>
      <c r="BHJ7" s="191">
        <v>2849.5</v>
      </c>
      <c r="BHK7" s="191">
        <v>2851</v>
      </c>
      <c r="BHL7" s="191">
        <v>2850</v>
      </c>
      <c r="BHM7" s="191">
        <v>2850</v>
      </c>
      <c r="BHN7" s="191">
        <v>2850</v>
      </c>
      <c r="BHO7" s="191">
        <v>2850</v>
      </c>
      <c r="BHP7" s="191">
        <v>2850</v>
      </c>
      <c r="BHQ7" s="191">
        <v>2850</v>
      </c>
      <c r="BHR7" s="191">
        <v>2850</v>
      </c>
      <c r="BHS7" s="191">
        <v>2850</v>
      </c>
      <c r="BHT7" s="191">
        <v>2850</v>
      </c>
      <c r="BHU7" s="191">
        <v>2850</v>
      </c>
      <c r="BHV7" s="191">
        <v>2850</v>
      </c>
      <c r="BHW7" s="191">
        <v>2850</v>
      </c>
      <c r="BHX7" s="191">
        <v>2850</v>
      </c>
      <c r="BHY7" s="191">
        <v>2850</v>
      </c>
      <c r="BHZ7" s="191">
        <v>2850</v>
      </c>
      <c r="BIA7" s="191">
        <v>2850</v>
      </c>
      <c r="BIB7" s="191">
        <v>2850</v>
      </c>
      <c r="BIC7" s="191">
        <v>2850</v>
      </c>
      <c r="BID7" s="191">
        <v>2850</v>
      </c>
      <c r="BIE7" s="191">
        <v>2850</v>
      </c>
      <c r="BIF7" s="191">
        <v>2850</v>
      </c>
      <c r="BIG7" s="191">
        <v>2850</v>
      </c>
      <c r="BIH7" s="191">
        <v>2851.5</v>
      </c>
      <c r="BII7" s="191">
        <v>2851.5</v>
      </c>
      <c r="BIJ7" s="191">
        <v>2851.5</v>
      </c>
      <c r="BIK7" s="191">
        <v>2851.5</v>
      </c>
      <c r="BIL7" s="191">
        <v>2851.5</v>
      </c>
      <c r="BIM7" s="246">
        <v>2851.5</v>
      </c>
      <c r="BIN7" s="246">
        <v>2851.5</v>
      </c>
      <c r="BIO7" s="246">
        <v>2851.5</v>
      </c>
      <c r="BIP7" s="246">
        <v>2849.5</v>
      </c>
      <c r="BIQ7" s="246">
        <v>2851</v>
      </c>
      <c r="BIR7" s="246">
        <v>2850.5</v>
      </c>
      <c r="BIS7" s="246">
        <v>2850.5</v>
      </c>
      <c r="BIT7" s="246">
        <v>2851</v>
      </c>
      <c r="BIU7" s="246">
        <v>2850</v>
      </c>
      <c r="BIV7" s="246">
        <v>2850</v>
      </c>
      <c r="BIW7" s="246">
        <v>2850</v>
      </c>
      <c r="BIX7" s="246">
        <v>2850</v>
      </c>
      <c r="BIY7" s="246">
        <v>2851</v>
      </c>
      <c r="BIZ7" s="246">
        <v>2851</v>
      </c>
      <c r="BJA7" s="246">
        <v>2851.5</v>
      </c>
      <c r="BJB7" s="246">
        <v>2851.5</v>
      </c>
      <c r="BJC7" s="246">
        <v>2851.5</v>
      </c>
      <c r="BJD7" s="246">
        <v>2851.5</v>
      </c>
      <c r="BJE7" s="246">
        <v>2851.5</v>
      </c>
      <c r="BJF7" s="246">
        <v>2851.5</v>
      </c>
      <c r="BJG7" s="246">
        <v>2851</v>
      </c>
      <c r="BJH7" s="246">
        <v>2851.5</v>
      </c>
      <c r="BJI7" s="246">
        <v>2851.5</v>
      </c>
      <c r="BJJ7" s="246">
        <v>2851</v>
      </c>
      <c r="BJK7" s="246">
        <v>2851</v>
      </c>
      <c r="BJL7" s="246">
        <v>2851.5</v>
      </c>
      <c r="BJM7" s="246">
        <v>2851</v>
      </c>
      <c r="BJN7" s="246">
        <v>2851.5</v>
      </c>
      <c r="BJO7" s="246">
        <v>2851.5</v>
      </c>
      <c r="BJP7" s="246">
        <v>2851.5</v>
      </c>
      <c r="BJQ7" s="246">
        <v>2850</v>
      </c>
      <c r="BJR7" s="246">
        <v>2851</v>
      </c>
      <c r="BJS7" s="246">
        <v>2851</v>
      </c>
      <c r="BJT7" s="246">
        <v>2851</v>
      </c>
      <c r="BJU7" s="246">
        <v>2851</v>
      </c>
      <c r="BJV7" s="246">
        <v>2850</v>
      </c>
      <c r="BJW7" s="246">
        <v>2849</v>
      </c>
      <c r="BJX7" s="246">
        <v>2849.5</v>
      </c>
      <c r="BJY7" s="246">
        <v>2849.5</v>
      </c>
      <c r="BJZ7" s="246">
        <v>2850</v>
      </c>
      <c r="BKA7" s="246">
        <v>2849.5</v>
      </c>
      <c r="BKB7" s="246">
        <v>2849.5</v>
      </c>
      <c r="BKC7" s="246">
        <v>2849.5</v>
      </c>
      <c r="BKD7" s="246">
        <v>2849.5</v>
      </c>
      <c r="BKE7" s="246">
        <v>2849.5</v>
      </c>
      <c r="BKF7" s="246">
        <v>2849.5</v>
      </c>
      <c r="BKG7" s="246">
        <v>2849.5</v>
      </c>
      <c r="BKH7" s="246">
        <v>2849.5</v>
      </c>
      <c r="BKI7" s="246">
        <v>2849.5</v>
      </c>
      <c r="BKJ7" s="246">
        <v>2849.5</v>
      </c>
      <c r="BKK7" s="246">
        <v>2850</v>
      </c>
      <c r="BKL7" s="246">
        <v>2848.5</v>
      </c>
      <c r="BKM7" s="246">
        <v>2849.5</v>
      </c>
      <c r="BKN7" s="246">
        <v>2850.5</v>
      </c>
      <c r="BKO7" s="246">
        <v>2851</v>
      </c>
      <c r="BKP7" s="246">
        <v>2850.5</v>
      </c>
      <c r="BKQ7" s="246">
        <v>2849.5</v>
      </c>
      <c r="BKR7" s="246">
        <v>2849.5</v>
      </c>
      <c r="BKS7" s="246">
        <v>2850</v>
      </c>
      <c r="BKT7" s="246">
        <v>2850.5</v>
      </c>
      <c r="BKU7" s="246">
        <v>2850</v>
      </c>
      <c r="BKV7" s="246">
        <v>2849.5</v>
      </c>
      <c r="BKW7" s="246">
        <v>2850</v>
      </c>
      <c r="BKX7" s="246">
        <v>2851</v>
      </c>
      <c r="BKY7" s="246">
        <v>2852</v>
      </c>
      <c r="BKZ7" s="246">
        <f>AVERAGE(BKW7:BKY7)</f>
        <v>2851</v>
      </c>
      <c r="BLA7" s="246">
        <v>2850</v>
      </c>
      <c r="BLB7" s="246">
        <v>2851</v>
      </c>
      <c r="BLC7" s="246">
        <v>2852</v>
      </c>
      <c r="BLD7" s="246">
        <f>AVERAGE(BLA7:BLC7)</f>
        <v>2851</v>
      </c>
      <c r="BLE7" s="246">
        <v>2850</v>
      </c>
      <c r="BLF7" s="246">
        <v>2851</v>
      </c>
      <c r="BLG7" s="246">
        <v>2852</v>
      </c>
      <c r="BLH7" s="246">
        <f>AVERAGE(BLE7:BLG7)</f>
        <v>2851</v>
      </c>
      <c r="BLI7" s="246">
        <v>2850</v>
      </c>
      <c r="BLJ7" s="246">
        <v>2851</v>
      </c>
      <c r="BLK7" s="246">
        <v>2852</v>
      </c>
      <c r="BLL7" s="246">
        <f>AVERAGE(BLI7:BLK7)</f>
        <v>2851</v>
      </c>
      <c r="BLM7" s="246">
        <v>2850</v>
      </c>
      <c r="BLN7" s="246">
        <v>2851</v>
      </c>
      <c r="BLO7" s="246">
        <v>2852</v>
      </c>
      <c r="BLP7" s="246">
        <f>AVERAGE(BLM7:BLO7)</f>
        <v>2851</v>
      </c>
      <c r="BLQ7" s="246">
        <v>2850</v>
      </c>
      <c r="BLR7" s="246">
        <v>2851</v>
      </c>
      <c r="BLS7" s="246">
        <v>2852</v>
      </c>
      <c r="BLT7" s="246">
        <f>AVERAGE(BLQ7:BLS7)</f>
        <v>2851</v>
      </c>
      <c r="BLU7" s="246">
        <v>2850</v>
      </c>
      <c r="BLV7" s="246">
        <v>2851</v>
      </c>
      <c r="BLW7" s="246">
        <v>2852</v>
      </c>
      <c r="BLX7" s="246">
        <f>AVERAGE(BLU7:BLW7)</f>
        <v>2851</v>
      </c>
      <c r="BLY7" s="246">
        <v>2850</v>
      </c>
      <c r="BLZ7" s="246">
        <v>2851</v>
      </c>
      <c r="BMA7" s="246">
        <v>2852</v>
      </c>
      <c r="BMB7" s="246">
        <f>AVERAGE(BLY7:BMA7)</f>
        <v>2851</v>
      </c>
      <c r="BMC7" s="246">
        <v>2850</v>
      </c>
      <c r="BMD7" s="246">
        <v>2851</v>
      </c>
      <c r="BME7" s="246">
        <v>2852</v>
      </c>
      <c r="BMF7" s="246">
        <f>AVERAGE(BMC7:BME7)</f>
        <v>2851</v>
      </c>
      <c r="BMG7" s="246">
        <v>2850</v>
      </c>
      <c r="BMH7" s="246">
        <v>2851</v>
      </c>
      <c r="BMI7" s="246">
        <v>2852</v>
      </c>
      <c r="BMJ7" s="246">
        <f>AVERAGE(BMG7:BMI7)</f>
        <v>2851</v>
      </c>
      <c r="BMK7" s="246">
        <v>2850</v>
      </c>
      <c r="BML7" s="246">
        <v>2851</v>
      </c>
      <c r="BMM7" s="246">
        <v>2852</v>
      </c>
      <c r="BMN7" s="246">
        <f>AVERAGE(BMK7:BMM7)</f>
        <v>2851</v>
      </c>
      <c r="BMO7" s="246">
        <v>2850</v>
      </c>
      <c r="BMP7" s="246">
        <v>2851</v>
      </c>
      <c r="BMQ7" s="246">
        <v>2852</v>
      </c>
      <c r="BMR7" s="246">
        <f t="shared" ref="BMR7" si="92">AVERAGE(BMO7:BMQ7)</f>
        <v>2851</v>
      </c>
      <c r="BMS7" s="246">
        <v>2850</v>
      </c>
      <c r="BMT7" s="246">
        <v>2851</v>
      </c>
      <c r="BMU7" s="246">
        <v>2852</v>
      </c>
      <c r="BMV7" s="246">
        <f t="shared" ref="BMV7" si="93">AVERAGE(BMS7:BMU7)</f>
        <v>2851</v>
      </c>
      <c r="BMW7" s="246">
        <v>2850</v>
      </c>
      <c r="BMX7" s="246">
        <v>2851</v>
      </c>
      <c r="BMY7" s="246">
        <v>2852</v>
      </c>
      <c r="BMZ7" s="246">
        <f t="shared" ref="BMZ7" si="94">AVERAGE(BMW7:BMY7)</f>
        <v>2851</v>
      </c>
      <c r="BNA7" s="246">
        <v>2852</v>
      </c>
      <c r="BNB7" s="246">
        <v>2852</v>
      </c>
      <c r="BNC7" s="246">
        <v>2852</v>
      </c>
      <c r="BND7" s="246">
        <v>2852</v>
      </c>
      <c r="BNE7" s="246">
        <v>2851</v>
      </c>
      <c r="BNF7" s="246">
        <v>2851</v>
      </c>
      <c r="BNG7" s="246">
        <v>2851</v>
      </c>
      <c r="BNH7" s="246">
        <v>2852</v>
      </c>
      <c r="BNI7" s="246">
        <v>2852</v>
      </c>
      <c r="BNJ7" s="246">
        <v>2852</v>
      </c>
      <c r="BNK7" s="246">
        <v>2852</v>
      </c>
      <c r="BNL7" s="246">
        <v>2852</v>
      </c>
      <c r="BNM7" s="246">
        <v>2852</v>
      </c>
      <c r="BNN7" s="246">
        <v>2851</v>
      </c>
      <c r="BNO7" s="246">
        <v>2851.5</v>
      </c>
      <c r="BNP7" s="246">
        <v>2852</v>
      </c>
      <c r="BNQ7" s="246">
        <v>2852</v>
      </c>
      <c r="BNR7" s="246">
        <v>2852</v>
      </c>
      <c r="BNS7" s="246">
        <v>2852</v>
      </c>
      <c r="BNT7" s="246">
        <v>2852</v>
      </c>
      <c r="BNU7" s="246">
        <v>2853</v>
      </c>
      <c r="BNV7" s="246">
        <v>2853</v>
      </c>
      <c r="BNW7" s="246">
        <v>2853</v>
      </c>
      <c r="BNX7" s="246">
        <v>2853</v>
      </c>
      <c r="BNY7" s="246">
        <v>2853</v>
      </c>
      <c r="BNZ7" s="246">
        <v>2853</v>
      </c>
      <c r="BOA7" s="246">
        <v>2852</v>
      </c>
      <c r="BOB7" s="246">
        <v>2852</v>
      </c>
      <c r="BOC7" s="246">
        <v>2852</v>
      </c>
      <c r="BOD7" s="246">
        <v>2852</v>
      </c>
      <c r="BOE7" s="246">
        <v>2852</v>
      </c>
      <c r="BOF7" s="246">
        <v>2852</v>
      </c>
      <c r="BOG7" s="246">
        <v>2852</v>
      </c>
      <c r="BOH7" s="246">
        <v>2852.5</v>
      </c>
      <c r="BOI7" s="246">
        <v>2852</v>
      </c>
      <c r="BOJ7" s="246">
        <v>2853</v>
      </c>
      <c r="BOK7" s="246">
        <v>2852.5</v>
      </c>
      <c r="BOL7" s="246">
        <v>2853</v>
      </c>
      <c r="BOM7" s="246">
        <v>2853</v>
      </c>
      <c r="BON7" s="246">
        <v>2853</v>
      </c>
      <c r="BOO7" s="246">
        <v>2853</v>
      </c>
      <c r="BOP7" s="246">
        <v>2853</v>
      </c>
      <c r="BOQ7" s="246">
        <v>2853</v>
      </c>
      <c r="BOR7" s="246">
        <v>2852</v>
      </c>
      <c r="BOS7" s="246">
        <v>2852.5</v>
      </c>
      <c r="BOT7" s="246">
        <v>2852</v>
      </c>
      <c r="BOU7" s="246">
        <v>2853</v>
      </c>
      <c r="BOV7" s="246">
        <v>2853</v>
      </c>
      <c r="BOW7" s="246">
        <v>2852</v>
      </c>
      <c r="BOX7" s="246">
        <v>2853</v>
      </c>
      <c r="BOY7" s="246">
        <v>2853</v>
      </c>
      <c r="BOZ7" s="246">
        <v>2852</v>
      </c>
      <c r="BPA7" s="246">
        <v>2851.5</v>
      </c>
      <c r="BPB7" s="246">
        <v>2852</v>
      </c>
      <c r="BPC7" s="246">
        <v>2852</v>
      </c>
      <c r="BPD7" s="246">
        <v>2851.5</v>
      </c>
      <c r="BPE7" s="246">
        <v>2853.5</v>
      </c>
      <c r="BPF7" s="246">
        <v>2853.5</v>
      </c>
      <c r="BPG7" s="246">
        <v>2856.5</v>
      </c>
      <c r="BPH7" s="246">
        <v>2856.5</v>
      </c>
      <c r="BPI7" s="246">
        <v>2855.5</v>
      </c>
      <c r="BPJ7" s="246">
        <v>2857</v>
      </c>
      <c r="BPK7" s="246">
        <v>2859</v>
      </c>
      <c r="BPL7" s="246">
        <v>2862.5</v>
      </c>
      <c r="BPM7" s="246">
        <v>2862.5</v>
      </c>
      <c r="BPN7" s="246">
        <v>2864.5</v>
      </c>
      <c r="BPO7" s="246">
        <v>2864.5</v>
      </c>
      <c r="BPP7" s="246">
        <v>2865.5</v>
      </c>
      <c r="BPQ7" s="246">
        <v>2867.5</v>
      </c>
      <c r="BPR7" s="246">
        <v>2868</v>
      </c>
      <c r="BPS7" s="246">
        <v>2868.5</v>
      </c>
      <c r="BPT7" s="246">
        <v>2868.5</v>
      </c>
      <c r="BPU7" s="246">
        <v>2871.5</v>
      </c>
      <c r="BPV7" s="246">
        <v>2872.5</v>
      </c>
      <c r="BPW7" s="246">
        <v>2877.5</v>
      </c>
      <c r="BPX7" s="246">
        <v>2880</v>
      </c>
      <c r="BPY7" s="246">
        <v>2883</v>
      </c>
      <c r="BPZ7" s="246">
        <v>2890</v>
      </c>
      <c r="BQA7" s="246">
        <v>2895</v>
      </c>
      <c r="BQB7" s="246">
        <v>2883</v>
      </c>
      <c r="BQC7" s="246">
        <v>2887.5</v>
      </c>
      <c r="BQD7" s="246">
        <v>2897.5</v>
      </c>
      <c r="BQE7" s="246">
        <v>2902.5</v>
      </c>
      <c r="BQF7" s="246">
        <v>2912.5</v>
      </c>
      <c r="BQG7" s="246">
        <v>2920</v>
      </c>
      <c r="BQH7" s="246">
        <v>2935</v>
      </c>
      <c r="BQI7" s="246">
        <v>2980</v>
      </c>
      <c r="BQJ7" s="246">
        <v>2960</v>
      </c>
      <c r="BQK7" s="246">
        <v>2965</v>
      </c>
      <c r="BQL7" s="246">
        <v>2990</v>
      </c>
      <c r="BQM7" s="246">
        <v>3000</v>
      </c>
      <c r="BQN7" s="246">
        <v>3035</v>
      </c>
      <c r="BQO7" s="246">
        <v>3100</v>
      </c>
      <c r="BQP7" s="246">
        <v>3120</v>
      </c>
      <c r="BQQ7" s="246">
        <v>3145</v>
      </c>
      <c r="BQR7" s="246">
        <v>3170</v>
      </c>
      <c r="BQS7" s="246">
        <v>3175</v>
      </c>
      <c r="BQT7" s="246">
        <v>3195</v>
      </c>
      <c r="BQU7" s="246">
        <v>3125</v>
      </c>
      <c r="BQV7" s="246">
        <v>3125</v>
      </c>
      <c r="BQW7" s="246">
        <v>3155</v>
      </c>
      <c r="BQX7" s="246">
        <v>3170</v>
      </c>
      <c r="BQY7" s="246">
        <v>3165</v>
      </c>
      <c r="BQZ7" s="246">
        <v>3175</v>
      </c>
      <c r="BRA7" s="246">
        <v>3177.5</v>
      </c>
      <c r="BRB7" s="246">
        <v>3125</v>
      </c>
      <c r="BRC7" s="246">
        <v>3145</v>
      </c>
      <c r="BRD7" s="246">
        <v>3140</v>
      </c>
      <c r="BRE7" s="246">
        <v>3130</v>
      </c>
      <c r="BRF7" s="246">
        <v>3110</v>
      </c>
      <c r="BRG7" s="246">
        <v>3090</v>
      </c>
      <c r="BRH7" s="246">
        <v>3110</v>
      </c>
      <c r="BRI7" s="246">
        <v>3090</v>
      </c>
      <c r="BRJ7" s="246">
        <v>3090</v>
      </c>
      <c r="BRK7" s="246">
        <v>3107.5</v>
      </c>
      <c r="BRL7" s="246">
        <v>3110</v>
      </c>
      <c r="BRM7" s="246">
        <v>3112.5</v>
      </c>
      <c r="BRN7" s="246">
        <v>3110</v>
      </c>
      <c r="BRO7" s="246">
        <v>3090</v>
      </c>
      <c r="BRP7" s="246">
        <v>3106</v>
      </c>
      <c r="BRQ7" s="246">
        <v>3097.5</v>
      </c>
      <c r="BRR7" s="246">
        <v>3107.5</v>
      </c>
      <c r="BRS7" s="246">
        <v>3108.5</v>
      </c>
      <c r="BRT7" s="246">
        <v>3105</v>
      </c>
      <c r="BRU7" s="246">
        <v>3110</v>
      </c>
      <c r="BRV7" s="246">
        <v>3120</v>
      </c>
      <c r="BRW7" s="246">
        <v>3125</v>
      </c>
      <c r="BRX7" s="246">
        <v>3130</v>
      </c>
      <c r="BRY7" s="246">
        <v>3130</v>
      </c>
      <c r="BRZ7" s="246">
        <v>3131.5</v>
      </c>
      <c r="BSA7" s="246">
        <v>3131.5</v>
      </c>
      <c r="BSB7" s="246">
        <v>3132.5</v>
      </c>
      <c r="BSC7" s="191">
        <v>3130.5</v>
      </c>
      <c r="BSD7" s="191">
        <v>3127.5</v>
      </c>
      <c r="BSE7" s="191">
        <v>3127.5</v>
      </c>
      <c r="BSF7" s="191">
        <v>3124</v>
      </c>
      <c r="BSG7" s="191">
        <v>3124</v>
      </c>
      <c r="BSH7" s="191">
        <v>3121.5</v>
      </c>
      <c r="BSI7" s="191">
        <v>3122.5</v>
      </c>
      <c r="BSJ7" s="191">
        <v>3122.5</v>
      </c>
      <c r="BSK7" s="191">
        <v>3127</v>
      </c>
      <c r="BSL7" s="191">
        <v>3125.5</v>
      </c>
      <c r="BSM7" s="191">
        <v>3124.5</v>
      </c>
      <c r="BSN7" s="191">
        <v>3125.5</v>
      </c>
      <c r="BSO7" s="191">
        <v>3125</v>
      </c>
      <c r="BSP7" s="191">
        <v>3124</v>
      </c>
      <c r="BSQ7" s="191">
        <v>3124</v>
      </c>
      <c r="BSR7" s="191">
        <v>3125</v>
      </c>
      <c r="BSS7" s="191">
        <v>3125</v>
      </c>
      <c r="BST7" s="191">
        <v>3124.5</v>
      </c>
      <c r="BSU7" s="191">
        <v>3125</v>
      </c>
      <c r="BSV7" s="191">
        <v>3125</v>
      </c>
      <c r="BSW7" s="191">
        <v>3129</v>
      </c>
      <c r="BSX7" s="191">
        <v>3135</v>
      </c>
      <c r="BSY7" s="191">
        <v>3144</v>
      </c>
      <c r="BSZ7" s="191">
        <v>3153.5</v>
      </c>
      <c r="BTA7" s="191">
        <v>3155</v>
      </c>
      <c r="BTB7" s="191">
        <v>3150</v>
      </c>
      <c r="BTC7" s="191">
        <v>3147.5</v>
      </c>
      <c r="BTD7" s="191">
        <v>3151</v>
      </c>
      <c r="BTE7" s="191">
        <v>3157.5</v>
      </c>
      <c r="BTF7" s="191">
        <v>3162.5</v>
      </c>
      <c r="BTG7" s="191">
        <v>3172.5</v>
      </c>
      <c r="BTH7" s="191">
        <v>3163.5</v>
      </c>
      <c r="BTI7" s="191">
        <v>3165</v>
      </c>
      <c r="BTJ7" s="191">
        <v>3162.5</v>
      </c>
      <c r="BTK7" s="191">
        <v>3177.5</v>
      </c>
      <c r="BTL7" s="191">
        <v>3172.5</v>
      </c>
      <c r="BTM7" s="191">
        <v>3180</v>
      </c>
      <c r="BTN7" s="191">
        <v>3177.5</v>
      </c>
      <c r="BTO7" s="191">
        <v>3176.5</v>
      </c>
      <c r="BTP7" s="191">
        <v>3181.5</v>
      </c>
      <c r="BTQ7" s="191">
        <v>3187.5</v>
      </c>
      <c r="BTR7" s="191">
        <v>3186.5</v>
      </c>
      <c r="BTS7" s="191">
        <v>3185</v>
      </c>
      <c r="BTT7" s="191">
        <v>3193.5</v>
      </c>
      <c r="BTU7" s="191">
        <v>3203</v>
      </c>
      <c r="BTV7" s="191">
        <v>3206.5</v>
      </c>
      <c r="BTW7" s="191">
        <v>3206.5</v>
      </c>
      <c r="BTX7" s="191">
        <v>3204</v>
      </c>
      <c r="BTY7" s="191">
        <v>3195</v>
      </c>
      <c r="BTZ7" s="191">
        <v>3195</v>
      </c>
      <c r="BUA7" s="191">
        <v>3193.5</v>
      </c>
      <c r="BUB7" s="191">
        <v>3200</v>
      </c>
      <c r="BUC7" s="191">
        <v>3194</v>
      </c>
      <c r="BUD7" s="191">
        <v>3199</v>
      </c>
      <c r="BUE7" s="191">
        <v>3204</v>
      </c>
      <c r="BUF7" s="191">
        <v>3212.5</v>
      </c>
      <c r="BUG7" s="191">
        <v>3210</v>
      </c>
      <c r="BUH7" s="191">
        <v>3211.5</v>
      </c>
      <c r="BUI7" s="191">
        <v>3210</v>
      </c>
      <c r="BUJ7" s="191">
        <v>3209</v>
      </c>
      <c r="BUK7" s="182">
        <v>3211.5</v>
      </c>
      <c r="BUL7" s="182">
        <v>3215.5</v>
      </c>
      <c r="BUM7" s="182">
        <v>3215.5</v>
      </c>
      <c r="BUN7" s="182">
        <v>3218.5</v>
      </c>
      <c r="BUO7" s="182">
        <v>3227.5</v>
      </c>
      <c r="BUP7" s="182">
        <v>3225</v>
      </c>
      <c r="BUQ7" s="182">
        <v>3235</v>
      </c>
      <c r="BUR7" s="182">
        <v>3240</v>
      </c>
      <c r="BUS7" s="182">
        <v>3235</v>
      </c>
      <c r="BUT7" s="182">
        <v>3240</v>
      </c>
      <c r="BUU7" s="182">
        <v>3235</v>
      </c>
      <c r="BUV7" s="182">
        <v>3240</v>
      </c>
      <c r="BUW7" s="182">
        <v>3257</v>
      </c>
      <c r="BUX7" s="182">
        <v>3260.5</v>
      </c>
      <c r="BUY7" s="182">
        <v>3271</v>
      </c>
      <c r="BUZ7" s="182">
        <v>3290</v>
      </c>
      <c r="BVA7" s="182">
        <v>3325</v>
      </c>
      <c r="BVB7" s="182">
        <v>3340</v>
      </c>
      <c r="BVC7" s="182">
        <v>3390</v>
      </c>
      <c r="BVD7" s="182">
        <v>3410</v>
      </c>
      <c r="BVE7" s="182">
        <v>3427.5</v>
      </c>
      <c r="BVF7" s="182">
        <v>3424</v>
      </c>
      <c r="BVG7" s="182">
        <v>3400</v>
      </c>
      <c r="BVH7" s="182">
        <v>3425</v>
      </c>
      <c r="BVI7" s="182">
        <v>3450</v>
      </c>
      <c r="BVJ7" s="182">
        <v>3460</v>
      </c>
      <c r="BVK7" s="182">
        <v>3494</v>
      </c>
      <c r="BVL7" s="182">
        <v>3550</v>
      </c>
      <c r="BVM7" s="182">
        <v>3535</v>
      </c>
      <c r="BVN7" s="182">
        <v>3505</v>
      </c>
      <c r="BVO7" s="182">
        <v>3485</v>
      </c>
      <c r="BVP7" s="182">
        <v>3445</v>
      </c>
      <c r="BVQ7" s="182">
        <v>3440</v>
      </c>
      <c r="BVR7" s="182">
        <v>3465</v>
      </c>
      <c r="BVS7" s="182">
        <v>3470</v>
      </c>
      <c r="BVT7" s="182">
        <v>3444</v>
      </c>
      <c r="BVU7" s="182">
        <v>3435</v>
      </c>
      <c r="BVV7" s="182">
        <v>3440</v>
      </c>
      <c r="BVW7" s="182">
        <v>3430</v>
      </c>
      <c r="BVX7" s="182">
        <v>3422.5</v>
      </c>
      <c r="BVY7" s="182">
        <v>3417.5</v>
      </c>
      <c r="BVZ7" s="182">
        <v>3416</v>
      </c>
      <c r="BWA7" s="182">
        <v>3400</v>
      </c>
      <c r="BWB7" s="182">
        <v>3412.5</v>
      </c>
      <c r="BWC7" s="182">
        <v>3405</v>
      </c>
      <c r="BWD7" s="182">
        <v>3413</v>
      </c>
      <c r="BWE7" s="182">
        <v>3410</v>
      </c>
      <c r="BWF7" s="182">
        <v>3415</v>
      </c>
      <c r="BWG7" s="182">
        <v>3414</v>
      </c>
      <c r="BWH7" s="182">
        <v>3407.5</v>
      </c>
      <c r="BWI7" s="182">
        <v>3415</v>
      </c>
      <c r="BWJ7" s="182">
        <v>3417.5</v>
      </c>
      <c r="BWK7" s="182">
        <v>3421.5</v>
      </c>
      <c r="BWL7" s="182">
        <v>3420</v>
      </c>
      <c r="BWM7" s="182">
        <v>3420</v>
      </c>
      <c r="BWN7" s="182">
        <v>3419</v>
      </c>
      <c r="BWO7" s="182">
        <v>3427.5</v>
      </c>
      <c r="BWP7" s="182">
        <v>3427.5</v>
      </c>
      <c r="BWQ7" s="182">
        <v>3427</v>
      </c>
      <c r="BWR7" s="182">
        <v>3427.5</v>
      </c>
      <c r="BWS7" s="182">
        <v>3440</v>
      </c>
      <c r="BWT7" s="182">
        <v>3440</v>
      </c>
      <c r="BWU7" s="182">
        <v>3441</v>
      </c>
      <c r="BWV7" s="182">
        <v>3430</v>
      </c>
      <c r="BWW7" s="182">
        <v>3435</v>
      </c>
      <c r="BWX7" s="182">
        <v>3427.5</v>
      </c>
      <c r="BWY7" s="182">
        <v>3429</v>
      </c>
      <c r="BWZ7" s="182">
        <v>3434</v>
      </c>
      <c r="BXA7" s="182">
        <v>3445</v>
      </c>
      <c r="BXB7" s="182">
        <v>3440</v>
      </c>
      <c r="BXC7" s="182">
        <v>3439</v>
      </c>
      <c r="BXD7" s="182">
        <v>3440</v>
      </c>
      <c r="BXE7" s="182">
        <v>3440</v>
      </c>
      <c r="BXF7" s="182">
        <v>3440</v>
      </c>
      <c r="BXG7" s="182">
        <v>3442.5</v>
      </c>
      <c r="BXH7" s="182">
        <v>3442.5</v>
      </c>
      <c r="BXI7" s="182">
        <v>3443</v>
      </c>
      <c r="BXJ7" s="182">
        <v>3444.5</v>
      </c>
      <c r="BXK7" s="182">
        <v>3444.5</v>
      </c>
      <c r="BXL7" s="182">
        <v>3448.5</v>
      </c>
      <c r="BXM7" s="182">
        <v>3448</v>
      </c>
      <c r="BXN7" s="182">
        <v>3449.5</v>
      </c>
      <c r="BXO7" s="182">
        <v>3449.5</v>
      </c>
      <c r="BXP7" s="182">
        <v>3448.5</v>
      </c>
      <c r="BXQ7" s="182">
        <v>3455</v>
      </c>
      <c r="BXR7" s="182">
        <v>3456</v>
      </c>
      <c r="BXS7" s="182">
        <v>3458</v>
      </c>
      <c r="BXT7" s="182">
        <v>3467.5</v>
      </c>
      <c r="BXU7" s="182">
        <v>3460</v>
      </c>
      <c r="BXV7" s="182">
        <v>3464</v>
      </c>
      <c r="BXW7" s="182">
        <v>3461.5</v>
      </c>
      <c r="BXX7" s="182">
        <v>3462.5</v>
      </c>
      <c r="BXY7" s="182">
        <v>3469</v>
      </c>
      <c r="BXZ7" s="182">
        <v>3470</v>
      </c>
      <c r="BYA7" s="182">
        <v>3470</v>
      </c>
      <c r="BYB7" s="182">
        <v>3470</v>
      </c>
      <c r="BYC7" s="182">
        <v>3470</v>
      </c>
      <c r="BYD7" s="182">
        <v>3470</v>
      </c>
      <c r="BYE7" s="182">
        <v>3470</v>
      </c>
      <c r="BYF7" s="182">
        <v>3470</v>
      </c>
      <c r="BYG7" s="182">
        <v>3475</v>
      </c>
      <c r="BYH7" s="182">
        <v>3475</v>
      </c>
      <c r="BYI7" s="182">
        <v>3480</v>
      </c>
      <c r="BYJ7" s="182">
        <v>3480</v>
      </c>
      <c r="BYK7" s="182">
        <v>3481</v>
      </c>
      <c r="BYL7" s="182">
        <v>3480</v>
      </c>
      <c r="BYM7" s="182">
        <v>3482.5</v>
      </c>
      <c r="BYN7" s="182">
        <v>3487.5</v>
      </c>
      <c r="BYO7" s="182">
        <v>3490</v>
      </c>
      <c r="BYP7" s="182">
        <v>3488</v>
      </c>
      <c r="BYQ7" s="182">
        <v>3497.5</v>
      </c>
      <c r="BYR7" s="182">
        <v>3504</v>
      </c>
      <c r="BYS7" s="182">
        <v>3502.5</v>
      </c>
      <c r="BYT7" s="182">
        <v>3497.5</v>
      </c>
      <c r="BYU7" s="182">
        <v>3500</v>
      </c>
      <c r="BYV7" s="182">
        <v>3507.5</v>
      </c>
      <c r="BYW7" s="182">
        <v>3508.5</v>
      </c>
      <c r="BYX7" s="182">
        <v>3513</v>
      </c>
      <c r="BYY7" s="182">
        <v>3512.5</v>
      </c>
      <c r="BYZ7" s="182">
        <v>3509</v>
      </c>
      <c r="BZA7" s="182">
        <v>3508.5</v>
      </c>
      <c r="BZB7" s="182">
        <v>3510</v>
      </c>
      <c r="BZC7" s="182">
        <v>3512.5</v>
      </c>
      <c r="BZD7" s="182">
        <v>3517.5</v>
      </c>
      <c r="BZE7" s="182">
        <v>3517.5</v>
      </c>
      <c r="BZF7" s="182">
        <v>3518.5</v>
      </c>
      <c r="BZG7" s="182">
        <v>3519.5</v>
      </c>
      <c r="BZH7" s="182">
        <v>3524</v>
      </c>
      <c r="BZI7" s="182">
        <v>3525.5</v>
      </c>
      <c r="BZJ7" s="182">
        <v>3525.5</v>
      </c>
      <c r="BZK7" s="182">
        <v>3529</v>
      </c>
      <c r="BZL7" s="182">
        <v>3527.5</v>
      </c>
      <c r="BZM7" s="406">
        <v>3528.5</v>
      </c>
      <c r="BZN7" s="406">
        <v>3532.5</v>
      </c>
      <c r="BZO7" s="406">
        <v>3532.5</v>
      </c>
      <c r="BZP7" s="406">
        <v>3532.5</v>
      </c>
      <c r="BZQ7" s="406">
        <v>3532.5</v>
      </c>
      <c r="BZR7" s="406">
        <v>3530</v>
      </c>
      <c r="BZS7" s="406">
        <v>3530</v>
      </c>
      <c r="BZT7" s="406">
        <v>3531.5</v>
      </c>
      <c r="BZU7" s="406">
        <v>3532.5</v>
      </c>
      <c r="BZV7" s="406">
        <v>3532.5</v>
      </c>
      <c r="BZW7" s="406">
        <v>3529.5</v>
      </c>
      <c r="BZX7" s="406">
        <v>3529</v>
      </c>
      <c r="BZY7" s="406">
        <v>3528</v>
      </c>
      <c r="BZZ7" s="406">
        <v>3528.5</v>
      </c>
      <c r="CAA7" s="406">
        <v>3529.5</v>
      </c>
      <c r="CAB7" s="406">
        <v>3529.5</v>
      </c>
      <c r="CAC7" s="406">
        <v>3525.5</v>
      </c>
      <c r="CAD7" s="406">
        <v>3523.5</v>
      </c>
      <c r="CAE7" s="406">
        <v>3522.5</v>
      </c>
      <c r="CAF7" s="406">
        <v>3518.5</v>
      </c>
      <c r="CAG7" s="406">
        <v>3517.5</v>
      </c>
      <c r="CAH7" s="406">
        <v>3517.5</v>
      </c>
      <c r="CAI7" s="406">
        <v>3515.5</v>
      </c>
      <c r="CAJ7" s="406">
        <v>3515</v>
      </c>
      <c r="CAK7" s="406">
        <v>3510.5</v>
      </c>
      <c r="CAL7" s="406">
        <v>3505</v>
      </c>
      <c r="CAM7" s="406">
        <v>3505</v>
      </c>
      <c r="CAN7" s="406">
        <v>3500</v>
      </c>
      <c r="CAO7" s="406">
        <v>3500</v>
      </c>
      <c r="CAP7" s="406">
        <v>3500</v>
      </c>
      <c r="CAQ7" s="406">
        <v>3497.5</v>
      </c>
      <c r="CAR7" s="406">
        <v>3489</v>
      </c>
      <c r="CAS7" s="406">
        <v>3490</v>
      </c>
      <c r="CAT7" s="406">
        <v>3487.5</v>
      </c>
      <c r="CAU7" s="406">
        <v>3488.5</v>
      </c>
      <c r="CAV7" s="406">
        <v>3488.5</v>
      </c>
      <c r="CAW7" s="406">
        <v>3485</v>
      </c>
      <c r="CAX7" s="406">
        <v>3482.5</v>
      </c>
      <c r="CAY7" s="406">
        <v>3483.5</v>
      </c>
      <c r="CAZ7" s="406">
        <v>3478.5</v>
      </c>
      <c r="CBA7" s="406">
        <v>3475</v>
      </c>
      <c r="CBB7" s="406">
        <v>3475</v>
      </c>
      <c r="CBC7" s="406">
        <v>3469</v>
      </c>
      <c r="CBD7" s="406">
        <v>3467.5</v>
      </c>
      <c r="CBE7" s="406">
        <v>3470</v>
      </c>
      <c r="CBF7" s="406">
        <v>3473.5</v>
      </c>
      <c r="CBG7" s="406">
        <v>3471</v>
      </c>
      <c r="CBH7" s="406">
        <v>3463.5</v>
      </c>
      <c r="CBI7" s="406">
        <v>3467.5</v>
      </c>
      <c r="CBJ7" s="406">
        <v>3465</v>
      </c>
      <c r="CBK7" s="406">
        <v>3462.5</v>
      </c>
      <c r="CBL7" s="406">
        <v>3461</v>
      </c>
      <c r="CBM7" s="406">
        <v>3459</v>
      </c>
      <c r="CBN7" s="406">
        <v>3459</v>
      </c>
      <c r="CBO7" s="406">
        <v>3459.5</v>
      </c>
      <c r="CBP7" s="406">
        <v>3459</v>
      </c>
      <c r="CBQ7" s="406">
        <v>3459</v>
      </c>
      <c r="CBR7" s="406">
        <v>3455</v>
      </c>
      <c r="CBS7" s="406">
        <v>3450</v>
      </c>
      <c r="CBT7" s="406">
        <v>3451</v>
      </c>
    </row>
    <row r="8" spans="1:2131" ht="12" customHeight="1"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  <c r="ZL8" s="152"/>
      <c r="ZM8" s="152"/>
      <c r="ZN8" s="152"/>
      <c r="ZO8" s="152"/>
      <c r="ZP8" s="152"/>
      <c r="ZQ8" s="152"/>
      <c r="ZR8" s="152"/>
      <c r="ZS8" s="152"/>
      <c r="ZT8" s="152"/>
      <c r="ZU8" s="15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152"/>
      <c r="ADA8" s="152"/>
      <c r="ADB8" s="152"/>
      <c r="ADC8" s="152"/>
      <c r="ADD8" s="152"/>
      <c r="ADE8" s="152"/>
      <c r="ADF8" s="152"/>
      <c r="ADG8" s="152"/>
      <c r="ADH8" s="152"/>
      <c r="ADI8" s="152"/>
      <c r="ADJ8" s="152"/>
      <c r="ADK8" s="152"/>
      <c r="ADL8" s="152"/>
      <c r="ADM8" s="152"/>
      <c r="ADN8" s="152"/>
      <c r="ADO8" s="152"/>
      <c r="ADP8" s="152"/>
      <c r="ADQ8" s="152"/>
      <c r="ADR8" s="152"/>
      <c r="ADS8" s="152"/>
      <c r="ADT8" s="152"/>
      <c r="ADU8" s="152"/>
      <c r="ADV8" s="152"/>
      <c r="ADW8" s="152"/>
      <c r="ADX8" s="152"/>
      <c r="ADY8" s="152"/>
      <c r="ADZ8" s="152"/>
      <c r="AEA8" s="152"/>
      <c r="AEB8" s="152"/>
      <c r="AEC8" s="152"/>
      <c r="AED8" s="152"/>
      <c r="AEE8" s="152"/>
      <c r="AEF8" s="152"/>
      <c r="AEG8" s="152"/>
      <c r="AEH8" s="152"/>
      <c r="AEI8" s="152"/>
      <c r="AEJ8" s="152"/>
      <c r="AEK8" s="152"/>
      <c r="AEL8" s="152"/>
      <c r="AEM8" s="152"/>
      <c r="AEN8" s="152"/>
      <c r="AEO8" s="152"/>
      <c r="AEP8" s="152"/>
      <c r="AEQ8" s="152"/>
      <c r="AER8" s="152"/>
      <c r="AES8" s="152"/>
      <c r="AET8" s="152"/>
      <c r="AEU8" s="152"/>
      <c r="AEV8" s="152"/>
      <c r="AEW8" s="152"/>
      <c r="AEX8" s="152"/>
      <c r="AEY8" s="152"/>
      <c r="AEZ8" s="152"/>
      <c r="AFA8" s="152"/>
      <c r="AFB8" s="152"/>
      <c r="AFC8" s="152"/>
      <c r="AFD8" s="152"/>
      <c r="AFE8" s="152"/>
      <c r="AFF8" s="152"/>
      <c r="AFG8" s="152"/>
      <c r="AFH8" s="152"/>
      <c r="AFI8" s="152"/>
      <c r="AFJ8" s="152"/>
      <c r="AFK8" s="152"/>
      <c r="AFL8" s="152"/>
      <c r="AFM8" s="152"/>
      <c r="AFN8" s="152"/>
      <c r="AFO8" s="152"/>
      <c r="AFP8" s="152"/>
      <c r="AFQ8" s="152"/>
      <c r="AFR8" s="152"/>
      <c r="AFS8" s="152"/>
      <c r="AFT8" s="152"/>
      <c r="AFU8" s="152"/>
      <c r="AFV8" s="152"/>
      <c r="AFW8" s="152"/>
      <c r="AFX8" s="152"/>
      <c r="AFY8" s="152"/>
      <c r="AFZ8" s="152"/>
      <c r="AGA8" s="152"/>
      <c r="AGB8" s="152"/>
      <c r="AGC8" s="152"/>
      <c r="AGD8" s="152"/>
      <c r="AGE8" s="152"/>
      <c r="AGF8" s="152"/>
      <c r="AGG8" s="152"/>
      <c r="AGH8" s="152"/>
      <c r="AGI8" s="152"/>
      <c r="AGJ8" s="152"/>
      <c r="AGK8" s="152"/>
      <c r="AGL8" s="152"/>
      <c r="AGM8" s="152"/>
      <c r="AGN8" s="152"/>
      <c r="AGO8" s="152"/>
      <c r="AGP8" s="152"/>
      <c r="AGQ8" s="152"/>
      <c r="AGR8" s="152"/>
      <c r="AGS8" s="152"/>
      <c r="AGT8" s="152"/>
      <c r="AGU8" s="152"/>
      <c r="AGV8" s="152"/>
      <c r="AGW8" s="152"/>
      <c r="AGX8" s="152"/>
      <c r="AGY8" s="152"/>
      <c r="AGZ8" s="152"/>
      <c r="AHA8" s="152"/>
      <c r="AHB8" s="152"/>
      <c r="AHC8" s="152"/>
      <c r="AHD8" s="152"/>
      <c r="AHE8" s="152"/>
      <c r="AHF8" s="152"/>
      <c r="AHG8" s="152"/>
      <c r="AHH8" s="152"/>
      <c r="AHI8" s="152"/>
      <c r="AHJ8" s="152"/>
      <c r="AHK8" s="152"/>
      <c r="AHL8" s="152"/>
      <c r="AHM8" s="152"/>
      <c r="AHN8" s="152"/>
      <c r="AHO8" s="152"/>
      <c r="AHP8" s="152"/>
      <c r="AHQ8" s="152"/>
      <c r="AHR8" s="152"/>
      <c r="AHS8" s="152"/>
      <c r="AHT8" s="152"/>
      <c r="AHU8" s="152"/>
      <c r="AHV8" s="152"/>
      <c r="AHW8" s="152"/>
      <c r="AHX8" s="152"/>
      <c r="AHY8" s="152"/>
      <c r="AHZ8" s="152"/>
      <c r="AIA8" s="152"/>
      <c r="AIB8" s="152"/>
      <c r="AIC8" s="152"/>
      <c r="AID8" s="152"/>
      <c r="AIE8" s="152"/>
      <c r="AIF8" s="152"/>
      <c r="AIG8" s="152"/>
      <c r="AIH8" s="152"/>
      <c r="AII8" s="152"/>
      <c r="AIJ8" s="152"/>
      <c r="AIK8" s="152"/>
      <c r="AIL8" s="152"/>
      <c r="AIM8" s="152"/>
      <c r="AIN8" s="152"/>
      <c r="AIO8" s="152"/>
      <c r="AIP8" s="152"/>
      <c r="AIQ8" s="152"/>
      <c r="AIR8" s="152"/>
      <c r="AIS8" s="152"/>
      <c r="AIT8" s="152"/>
      <c r="AIU8" s="152"/>
      <c r="AIV8" s="152"/>
      <c r="AIW8" s="152"/>
      <c r="AIX8" s="152"/>
      <c r="AIY8" s="152"/>
      <c r="AIZ8" s="152"/>
      <c r="AJA8" s="152"/>
      <c r="AJB8" s="152"/>
      <c r="AJC8" s="152"/>
      <c r="AJD8" s="152"/>
      <c r="AJE8" s="152"/>
      <c r="AJF8" s="152"/>
      <c r="AJG8" s="152"/>
      <c r="AJH8" s="152"/>
      <c r="AJI8" s="152"/>
      <c r="AJJ8" s="152"/>
      <c r="AJK8" s="152"/>
      <c r="AJL8" s="152"/>
      <c r="AJM8" s="152"/>
      <c r="AJN8" s="152"/>
      <c r="AJO8" s="152"/>
      <c r="AJP8" s="152"/>
      <c r="AJQ8" s="152"/>
      <c r="AJR8" s="152"/>
      <c r="AJS8" s="152"/>
      <c r="AJT8" s="152"/>
      <c r="AJU8" s="152"/>
      <c r="AJV8" s="152"/>
      <c r="AJW8" s="152"/>
      <c r="AJX8" s="152"/>
      <c r="AJY8" s="152"/>
      <c r="AJZ8" s="152"/>
      <c r="AKA8" s="152"/>
      <c r="AKB8" s="152"/>
      <c r="AKC8" s="152"/>
      <c r="AKD8" s="152"/>
      <c r="AKE8" s="152"/>
      <c r="AKF8" s="152"/>
      <c r="AKG8" s="152"/>
      <c r="AKH8" s="152"/>
      <c r="AKI8" s="152"/>
      <c r="AKJ8" s="152"/>
      <c r="AKK8" s="152"/>
      <c r="AKL8" s="152"/>
      <c r="AKM8" s="152"/>
      <c r="AKN8" s="152"/>
      <c r="AKO8" s="152"/>
      <c r="AKP8" s="152"/>
      <c r="AKQ8" s="152"/>
      <c r="AKR8" s="152"/>
      <c r="AKS8" s="152"/>
      <c r="AKT8" s="152"/>
      <c r="AKU8" s="152"/>
      <c r="AKV8" s="152"/>
      <c r="AKW8" s="152"/>
      <c r="AKX8" s="152"/>
      <c r="AKY8" s="152"/>
      <c r="AKZ8" s="152"/>
      <c r="ALA8" s="152"/>
      <c r="ALB8" s="152"/>
      <c r="ALC8" s="152"/>
      <c r="ALD8" s="152"/>
      <c r="ALE8" s="152"/>
      <c r="ALF8" s="152"/>
      <c r="ALG8" s="152"/>
      <c r="ALH8" s="152"/>
      <c r="ALI8" s="152"/>
      <c r="ALJ8" s="152"/>
      <c r="ALK8" s="152"/>
      <c r="ALL8" s="152"/>
      <c r="ALM8" s="152"/>
      <c r="ALN8" s="152"/>
      <c r="ALO8" s="152"/>
      <c r="ALP8" s="152"/>
      <c r="ALQ8" s="152"/>
      <c r="ALR8" s="152"/>
      <c r="ALS8" s="152"/>
      <c r="ALT8" s="152"/>
      <c r="ALU8" s="152"/>
      <c r="ALV8" s="152"/>
      <c r="ALW8" s="152"/>
      <c r="ALX8" s="152"/>
      <c r="ALY8" s="152"/>
      <c r="ALZ8" s="152"/>
      <c r="AMA8" s="152"/>
      <c r="AMB8" s="152"/>
      <c r="AMC8" s="152"/>
      <c r="AMD8" s="152"/>
      <c r="AME8" s="152"/>
      <c r="AMF8" s="152"/>
      <c r="AMG8" s="152"/>
      <c r="AMH8" s="152"/>
      <c r="AMI8" s="152"/>
      <c r="AMJ8" s="152"/>
      <c r="AMK8" s="152"/>
      <c r="AML8" s="152"/>
      <c r="AMM8" s="152"/>
      <c r="AMQ8" s="176"/>
      <c r="AMR8" s="176"/>
      <c r="AMS8" s="176"/>
      <c r="AMT8" s="176"/>
      <c r="AMU8" s="176"/>
      <c r="AMV8" s="176"/>
      <c r="AMW8" s="176"/>
      <c r="AMX8" s="176"/>
      <c r="AMY8" s="176"/>
      <c r="AMZ8" s="176"/>
      <c r="ANA8" s="176"/>
      <c r="ANB8" s="176"/>
      <c r="ANC8" s="176"/>
      <c r="AND8" s="176"/>
      <c r="ANE8" s="176"/>
      <c r="ANF8" s="176"/>
      <c r="ANG8" s="176"/>
      <c r="ANH8" s="176"/>
      <c r="ANI8" s="176"/>
      <c r="ANJ8" s="176"/>
      <c r="ANK8" s="176"/>
      <c r="ANL8" s="176"/>
      <c r="ANM8" s="176"/>
      <c r="ANN8" s="176"/>
      <c r="ANO8" s="176"/>
      <c r="ANP8" s="176"/>
      <c r="ANQ8" s="176"/>
      <c r="ANR8" s="176"/>
      <c r="ANS8" s="176"/>
      <c r="ANT8" s="176"/>
      <c r="ANU8" s="176"/>
      <c r="ANV8" s="176"/>
      <c r="ANW8" s="176"/>
      <c r="ANX8" s="176"/>
      <c r="ANY8" s="176"/>
      <c r="ANZ8" s="176"/>
      <c r="AOA8" s="176"/>
      <c r="AOB8" s="176"/>
      <c r="AOC8" s="176"/>
      <c r="AOD8" s="176"/>
      <c r="AOE8" s="176"/>
      <c r="AOF8" s="176"/>
      <c r="AOG8" s="176"/>
      <c r="AOH8" s="176"/>
      <c r="AOI8" s="176"/>
      <c r="AOJ8" s="176"/>
      <c r="AOK8" s="176"/>
      <c r="AOL8" s="176"/>
      <c r="AOM8" s="176"/>
      <c r="AON8" s="176"/>
      <c r="AOO8" s="176"/>
      <c r="AOP8" s="176"/>
      <c r="AOQ8" s="176"/>
      <c r="AOR8" s="176"/>
      <c r="AOS8" s="176"/>
      <c r="AOT8" s="176"/>
      <c r="AOU8" s="176"/>
      <c r="AOV8" s="176"/>
      <c r="AOW8" s="176"/>
      <c r="AOX8" s="176"/>
      <c r="AOY8" s="176"/>
      <c r="AOZ8" s="176"/>
      <c r="APA8" s="176"/>
      <c r="APB8" s="176"/>
      <c r="APC8" s="176"/>
      <c r="APD8" s="176"/>
      <c r="APE8" s="176"/>
      <c r="APF8" s="176"/>
      <c r="APG8" s="176"/>
      <c r="APH8" s="176"/>
      <c r="API8" s="176"/>
      <c r="APJ8" s="178"/>
      <c r="APK8" s="178"/>
      <c r="APL8" s="178"/>
      <c r="APM8" s="178"/>
      <c r="APN8" s="178"/>
      <c r="APO8" s="178"/>
      <c r="APP8" s="178"/>
      <c r="APQ8" s="178"/>
      <c r="APR8" s="178"/>
      <c r="APS8" s="178"/>
      <c r="APT8" s="178"/>
      <c r="APU8" s="178"/>
      <c r="APV8" s="178"/>
      <c r="APW8" s="178"/>
      <c r="APX8" s="178"/>
      <c r="APY8" s="178"/>
      <c r="APZ8" s="178"/>
      <c r="AQA8" s="178"/>
      <c r="AQB8" s="178"/>
      <c r="AQC8" s="178"/>
      <c r="AQD8" s="178"/>
      <c r="AQE8" s="178"/>
      <c r="AQF8" s="178"/>
      <c r="AQG8" s="178"/>
      <c r="AQH8" s="178"/>
      <c r="AQI8" s="178"/>
      <c r="AQJ8" s="178"/>
      <c r="AQK8" s="178"/>
      <c r="AQL8" s="178"/>
      <c r="AQM8" s="178"/>
      <c r="AQN8" s="178"/>
      <c r="AQO8" s="178"/>
      <c r="AQP8" s="178"/>
      <c r="AQQ8" s="178"/>
      <c r="AQR8" s="178"/>
      <c r="AQS8" s="178"/>
      <c r="AQT8" s="178"/>
      <c r="AQU8" s="178"/>
      <c r="AQV8" s="178"/>
      <c r="AQW8" s="178"/>
      <c r="AQX8" s="178"/>
      <c r="AQY8" s="178"/>
      <c r="AQZ8" s="178"/>
      <c r="ARA8" s="178"/>
      <c r="ARB8" s="178"/>
      <c r="ARC8" s="178"/>
      <c r="ARD8" s="178"/>
      <c r="ARE8" s="178"/>
      <c r="ARF8" s="178"/>
      <c r="ARG8" s="178"/>
      <c r="ARH8" s="178"/>
      <c r="ARI8" s="178"/>
      <c r="ARJ8" s="178"/>
      <c r="ARK8" s="178"/>
      <c r="ARL8" s="178"/>
      <c r="ARM8" s="178"/>
      <c r="ARN8" s="178"/>
      <c r="ARO8" s="176"/>
      <c r="ARP8" s="176"/>
      <c r="ARQ8" s="176"/>
      <c r="ARR8" s="176"/>
      <c r="ARS8" s="176"/>
      <c r="ART8" s="176"/>
      <c r="ARU8" s="176"/>
      <c r="ARV8" s="176"/>
      <c r="ARW8" s="176"/>
      <c r="ARX8" s="176"/>
      <c r="ARY8" s="176"/>
      <c r="ARZ8" s="176"/>
      <c r="ASA8" s="176"/>
      <c r="ASB8" s="176"/>
      <c r="ASC8" s="176"/>
      <c r="ASD8" s="176"/>
      <c r="ASE8" s="176"/>
      <c r="ASF8" s="176"/>
      <c r="ASG8" s="176"/>
      <c r="ASH8" s="176"/>
      <c r="ASI8" s="176"/>
      <c r="ASJ8" s="176"/>
      <c r="ASK8" s="176"/>
      <c r="ASL8" s="176"/>
      <c r="ASM8" s="176"/>
      <c r="ASN8" s="176"/>
      <c r="ASO8" s="176"/>
      <c r="ASP8" s="176"/>
      <c r="ASQ8" s="176"/>
      <c r="ASR8" s="176"/>
      <c r="ASS8" s="176"/>
      <c r="AST8" s="176"/>
      <c r="ASU8" s="176"/>
      <c r="ASV8" s="176"/>
      <c r="ASW8" s="176"/>
      <c r="ASX8" s="176"/>
      <c r="ASY8" s="176"/>
      <c r="ASZ8" s="176"/>
      <c r="ATA8" s="176"/>
      <c r="ATB8" s="176"/>
      <c r="ATC8" s="176"/>
      <c r="ATD8" s="176"/>
      <c r="ATE8" s="176"/>
      <c r="ATF8" s="176"/>
      <c r="ATG8" s="176"/>
      <c r="ATH8" s="176"/>
      <c r="ATI8" s="176"/>
      <c r="ATJ8" s="176"/>
      <c r="ATK8" s="176"/>
      <c r="ATL8" s="176"/>
      <c r="ATM8" s="176"/>
      <c r="ATN8" s="176"/>
      <c r="ATO8" s="176"/>
      <c r="ATP8" s="176"/>
      <c r="ATQ8" s="176"/>
      <c r="ATR8" s="176"/>
      <c r="ATS8" s="176"/>
      <c r="ATT8" s="176"/>
      <c r="ATU8" s="176"/>
      <c r="ATV8" s="176"/>
      <c r="ATW8" s="176"/>
      <c r="ATX8" s="176"/>
      <c r="ATY8" s="176"/>
      <c r="ATZ8" s="176"/>
      <c r="AUA8" s="176"/>
      <c r="AUB8" s="176"/>
      <c r="AUC8" s="176"/>
      <c r="AUD8" s="176"/>
      <c r="AUE8" s="176"/>
      <c r="AUF8" s="176"/>
      <c r="AUG8" s="176"/>
      <c r="AUH8" s="176"/>
      <c r="AUI8" s="176"/>
      <c r="AUJ8" s="176"/>
      <c r="AUK8" s="176"/>
      <c r="AUL8" s="176"/>
      <c r="AUM8" s="176"/>
      <c r="AUN8" s="176"/>
      <c r="AUO8" s="176"/>
      <c r="AUP8" s="176"/>
      <c r="AUQ8" s="176"/>
      <c r="AUR8" s="176"/>
      <c r="AUS8" s="176"/>
      <c r="AUT8" s="176"/>
      <c r="AUU8" s="176"/>
      <c r="AUV8" s="176"/>
      <c r="AUW8" s="176"/>
      <c r="AUX8" s="176"/>
      <c r="AUY8" s="176"/>
      <c r="AUZ8" s="176"/>
      <c r="AVA8" s="176"/>
      <c r="AVB8" s="176"/>
      <c r="AVC8" s="176"/>
      <c r="AVD8" s="176"/>
      <c r="AVE8" s="176"/>
      <c r="AVF8" s="176"/>
      <c r="AVG8" s="176"/>
      <c r="AVH8" s="176"/>
      <c r="AVI8" s="176"/>
      <c r="AVJ8" s="176"/>
      <c r="AVK8" s="176"/>
      <c r="AVL8" s="176"/>
      <c r="AVM8" s="176"/>
      <c r="AVN8" s="176"/>
      <c r="AVO8" s="176"/>
      <c r="AVP8" s="176"/>
      <c r="AVQ8" s="176"/>
      <c r="AVR8" s="176"/>
      <c r="AVS8" s="176"/>
      <c r="AVT8" s="176"/>
      <c r="AVU8" s="176"/>
      <c r="AVV8" s="176"/>
      <c r="AVW8" s="176"/>
      <c r="AVX8" s="176"/>
      <c r="AVY8" s="176"/>
      <c r="AVZ8" s="176"/>
      <c r="AWA8" s="176"/>
      <c r="AWB8" s="176"/>
      <c r="AWC8" s="176"/>
      <c r="AWD8" s="176"/>
      <c r="AWE8" s="176"/>
      <c r="AWF8" s="176"/>
      <c r="AWG8" s="176"/>
      <c r="AWH8" s="176"/>
      <c r="AWI8" s="176"/>
      <c r="AWJ8" s="176"/>
      <c r="AWK8" s="176"/>
      <c r="AWL8" s="176"/>
      <c r="AWM8" s="179"/>
      <c r="AWN8" s="179"/>
      <c r="AWO8" s="179"/>
      <c r="AWP8" s="179"/>
      <c r="AWQ8" s="179"/>
      <c r="AWR8" s="179"/>
      <c r="AWS8" s="179"/>
      <c r="AWT8" s="179"/>
      <c r="AWU8" s="179"/>
      <c r="AWV8" s="179"/>
      <c r="AWW8" s="179"/>
      <c r="AWX8" s="179"/>
      <c r="AWY8" s="179"/>
      <c r="AWZ8" s="179"/>
      <c r="AXA8" s="179"/>
      <c r="AXB8" s="179"/>
      <c r="AXC8" s="179"/>
      <c r="AXD8" s="179"/>
      <c r="AXE8" s="179"/>
      <c r="AXF8" s="179"/>
      <c r="AXG8" s="179"/>
      <c r="AXH8" s="179"/>
      <c r="AXI8" s="179"/>
      <c r="AXJ8" s="179"/>
      <c r="AXK8" s="179"/>
      <c r="AXL8" s="179"/>
      <c r="AXM8" s="179"/>
      <c r="AXN8" s="179"/>
      <c r="AXO8" s="179"/>
      <c r="AXP8" s="176"/>
      <c r="AXQ8" s="176"/>
      <c r="AXR8" s="176"/>
      <c r="AXS8" s="176"/>
      <c r="AXT8" s="176"/>
      <c r="AXU8" s="176"/>
      <c r="AXV8" s="176"/>
      <c r="AXW8" s="176"/>
      <c r="AXX8" s="176"/>
      <c r="AXY8" s="176"/>
      <c r="AXZ8" s="176"/>
      <c r="AYA8" s="176"/>
      <c r="AYB8" s="176"/>
      <c r="AYC8" s="176"/>
      <c r="AYD8" s="176"/>
      <c r="AYE8" s="176"/>
      <c r="AYF8" s="176"/>
      <c r="AYG8" s="176"/>
      <c r="AYH8" s="176"/>
      <c r="AYI8" s="176"/>
      <c r="AYJ8" s="176"/>
      <c r="AYK8" s="176"/>
      <c r="AYL8" s="176"/>
      <c r="AYM8" s="176"/>
      <c r="AYN8" s="176"/>
      <c r="AYO8" s="176"/>
      <c r="AYP8" s="176"/>
      <c r="AYQ8" s="176"/>
      <c r="AYR8" s="176"/>
      <c r="AYS8" s="176"/>
      <c r="AYT8" s="176"/>
      <c r="AYU8" s="176"/>
      <c r="AYV8" s="176"/>
      <c r="AYW8" s="176"/>
      <c r="AYX8" s="176"/>
      <c r="AYY8" s="176"/>
      <c r="AYZ8" s="176"/>
      <c r="AZA8" s="176"/>
      <c r="AZB8" s="176"/>
      <c r="AZC8" s="176"/>
      <c r="AZD8" s="176"/>
      <c r="AZE8" s="176"/>
      <c r="AZF8" s="176"/>
      <c r="AZG8" s="176"/>
      <c r="AZH8" s="176"/>
      <c r="AZI8" s="176"/>
      <c r="AZJ8" s="176"/>
      <c r="AZK8" s="176"/>
      <c r="AZL8" s="176"/>
      <c r="AZM8" s="176"/>
      <c r="AZN8" s="176"/>
      <c r="AZO8" s="176"/>
      <c r="AZP8" s="176"/>
      <c r="AZQ8" s="176"/>
      <c r="AZR8" s="176"/>
      <c r="AZS8" s="176"/>
      <c r="AZT8" s="176"/>
      <c r="AZU8" s="176"/>
      <c r="AZV8" s="176"/>
      <c r="AZW8" s="176"/>
      <c r="AZX8" s="176"/>
      <c r="AZY8" s="176"/>
      <c r="AZZ8" s="176"/>
      <c r="BAA8" s="176"/>
      <c r="BAB8" s="176"/>
      <c r="BAC8" s="176"/>
      <c r="BAD8" s="176"/>
      <c r="BAE8" s="176"/>
      <c r="BAF8" s="176"/>
      <c r="BAG8" s="176"/>
      <c r="BAH8" s="176"/>
      <c r="BAI8" s="176"/>
      <c r="BAJ8" s="176"/>
      <c r="BAK8" s="176"/>
      <c r="BAL8" s="176"/>
      <c r="BAM8" s="176"/>
      <c r="BAN8" s="176"/>
      <c r="BAO8" s="176"/>
      <c r="BAP8" s="176"/>
      <c r="BAQ8" s="176"/>
      <c r="BAR8" s="176"/>
      <c r="BAS8" s="176"/>
      <c r="BAT8" s="176"/>
      <c r="BAU8" s="176"/>
      <c r="BAV8" s="176"/>
      <c r="BAW8" s="176"/>
      <c r="BAX8" s="176"/>
      <c r="BAY8" s="176"/>
      <c r="BAZ8" s="176"/>
      <c r="BBA8" s="176"/>
      <c r="BBB8" s="176"/>
      <c r="BBC8" s="176"/>
      <c r="BBD8" s="176"/>
      <c r="BBE8" s="176"/>
      <c r="BBF8" s="176"/>
      <c r="BBG8" s="176"/>
      <c r="BBH8" s="176"/>
      <c r="BBI8" s="176"/>
      <c r="BBJ8" s="176"/>
    </row>
    <row r="9" spans="1:2131" ht="12" customHeight="1"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  <c r="ZL9" s="152"/>
      <c r="ZM9" s="152"/>
      <c r="ZN9" s="152"/>
      <c r="ZO9" s="152"/>
      <c r="ZP9" s="152"/>
      <c r="ZQ9" s="152"/>
      <c r="ZR9" s="152"/>
      <c r="ZS9" s="152"/>
      <c r="ZT9" s="152"/>
      <c r="ZU9" s="152"/>
      <c r="ZV9" s="152"/>
      <c r="ZW9" s="152"/>
      <c r="ZX9" s="152"/>
      <c r="ZY9" s="152"/>
      <c r="ZZ9" s="152"/>
      <c r="AAA9" s="152"/>
      <c r="AAB9" s="152"/>
      <c r="AAC9" s="152"/>
      <c r="AAD9" s="152"/>
      <c r="AAE9" s="152"/>
      <c r="AAF9" s="152"/>
      <c r="AAG9" s="152"/>
      <c r="AAH9" s="152"/>
      <c r="AAI9" s="152"/>
      <c r="AAJ9" s="152"/>
      <c r="AAK9" s="152"/>
      <c r="AAL9" s="152"/>
      <c r="AAM9" s="152"/>
      <c r="AAN9" s="152"/>
      <c r="AAO9" s="152"/>
      <c r="AAP9" s="152"/>
      <c r="AAQ9" s="152"/>
      <c r="AAR9" s="152"/>
      <c r="AAS9" s="152"/>
      <c r="AAT9" s="152"/>
      <c r="AAU9" s="152"/>
      <c r="AAV9" s="152"/>
      <c r="AAW9" s="152"/>
      <c r="AAX9" s="152"/>
      <c r="AAY9" s="152"/>
      <c r="AAZ9" s="152"/>
      <c r="ABA9" s="152"/>
      <c r="ABB9" s="152"/>
      <c r="ABC9" s="152"/>
      <c r="ABD9" s="152"/>
      <c r="ABE9" s="152"/>
      <c r="ABF9" s="152"/>
      <c r="ABG9" s="152"/>
      <c r="ABH9" s="152"/>
      <c r="ABI9" s="152"/>
      <c r="ABJ9" s="152"/>
      <c r="ABK9" s="152"/>
      <c r="ABL9" s="152"/>
      <c r="ABM9" s="152"/>
      <c r="ABN9" s="152"/>
      <c r="ABO9" s="152"/>
      <c r="ABP9" s="152"/>
      <c r="ABQ9" s="152"/>
      <c r="ABR9" s="152"/>
      <c r="ABS9" s="152"/>
      <c r="ABT9" s="152"/>
      <c r="ABU9" s="152"/>
      <c r="ABV9" s="152"/>
      <c r="ABW9" s="152"/>
      <c r="ABX9" s="152"/>
      <c r="ABY9" s="152"/>
      <c r="ABZ9" s="152"/>
      <c r="ACA9" s="152"/>
      <c r="ACB9" s="152"/>
      <c r="ACC9" s="152"/>
      <c r="ACD9" s="152"/>
      <c r="ACE9" s="152"/>
      <c r="ACF9" s="152"/>
      <c r="ACG9" s="152"/>
      <c r="ACH9" s="152"/>
      <c r="ACI9" s="152"/>
      <c r="ACJ9" s="152"/>
      <c r="ACK9" s="152"/>
      <c r="ACL9" s="152"/>
      <c r="ACM9" s="152"/>
      <c r="ACN9" s="152"/>
      <c r="ACO9" s="152"/>
      <c r="ACP9" s="152"/>
      <c r="ACQ9" s="152"/>
      <c r="ACR9" s="152"/>
      <c r="ACS9" s="152"/>
      <c r="ACT9" s="152"/>
      <c r="ACU9" s="152"/>
      <c r="ACV9" s="152"/>
      <c r="ACW9" s="152"/>
      <c r="ACX9" s="152"/>
      <c r="ACY9" s="152"/>
      <c r="ACZ9" s="152"/>
      <c r="ADA9" s="152"/>
      <c r="ADB9" s="152"/>
      <c r="ADC9" s="152"/>
      <c r="ADD9" s="152"/>
      <c r="ADE9" s="152"/>
      <c r="ADF9" s="152"/>
      <c r="ADG9" s="152"/>
      <c r="ADH9" s="152"/>
      <c r="ADI9" s="152"/>
      <c r="ADJ9" s="152"/>
      <c r="ADK9" s="152"/>
      <c r="ADL9" s="152"/>
      <c r="ADM9" s="152"/>
      <c r="ADN9" s="152"/>
      <c r="ADO9" s="152"/>
      <c r="ADP9" s="152"/>
      <c r="ADQ9" s="152"/>
      <c r="ADR9" s="152"/>
      <c r="ADS9" s="152"/>
      <c r="ADT9" s="152"/>
      <c r="ADU9" s="152"/>
      <c r="ADV9" s="152"/>
      <c r="ADW9" s="152"/>
      <c r="ADX9" s="152"/>
      <c r="ADY9" s="152"/>
      <c r="ADZ9" s="152"/>
      <c r="AEA9" s="152"/>
      <c r="AEB9" s="152"/>
      <c r="AEC9" s="152"/>
      <c r="AED9" s="152"/>
      <c r="AEE9" s="152"/>
      <c r="AEF9" s="152"/>
      <c r="AEG9" s="152"/>
      <c r="AEH9" s="152"/>
      <c r="AEI9" s="152"/>
      <c r="AEJ9" s="152"/>
      <c r="AEK9" s="152"/>
      <c r="AEL9" s="152"/>
      <c r="AEM9" s="152"/>
      <c r="AEN9" s="152"/>
      <c r="AEO9" s="152"/>
      <c r="AEP9" s="152"/>
      <c r="AEQ9" s="152"/>
      <c r="AER9" s="152"/>
      <c r="AES9" s="152"/>
      <c r="AET9" s="152"/>
      <c r="AEU9" s="152"/>
      <c r="AEV9" s="152"/>
      <c r="AEW9" s="152"/>
      <c r="AEX9" s="152"/>
      <c r="AEY9" s="152"/>
      <c r="AEZ9" s="152"/>
      <c r="AFA9" s="152"/>
      <c r="AFB9" s="152"/>
      <c r="AFC9" s="152"/>
      <c r="AFD9" s="152"/>
      <c r="AFE9" s="152"/>
      <c r="AFF9" s="152"/>
      <c r="AFG9" s="152"/>
      <c r="AFH9" s="152"/>
      <c r="AFI9" s="152"/>
      <c r="AFJ9" s="152"/>
      <c r="AFK9" s="152"/>
      <c r="AFL9" s="152"/>
      <c r="AFM9" s="152"/>
      <c r="AFN9" s="152"/>
      <c r="AFO9" s="152"/>
      <c r="AFP9" s="152"/>
      <c r="AFQ9" s="152"/>
      <c r="AFR9" s="152"/>
      <c r="AFS9" s="152"/>
      <c r="AFT9" s="152"/>
      <c r="AFU9" s="152"/>
      <c r="AFV9" s="152"/>
      <c r="AFW9" s="152"/>
      <c r="AFX9" s="152"/>
      <c r="AFY9" s="152"/>
      <c r="AFZ9" s="152"/>
      <c r="AGA9" s="152"/>
      <c r="AGB9" s="152"/>
      <c r="AGC9" s="152"/>
      <c r="AGD9" s="152"/>
      <c r="AGE9" s="152"/>
      <c r="AGF9" s="152"/>
      <c r="AGG9" s="152"/>
      <c r="AGH9" s="152"/>
      <c r="AGI9" s="152"/>
      <c r="AGJ9" s="152"/>
      <c r="AGK9" s="152"/>
      <c r="AGL9" s="152"/>
      <c r="AGM9" s="152"/>
      <c r="AGN9" s="152"/>
      <c r="AGO9" s="152"/>
      <c r="AGP9" s="152"/>
      <c r="AGQ9" s="152"/>
      <c r="AGR9" s="152"/>
      <c r="AGS9" s="152"/>
      <c r="AGT9" s="152"/>
      <c r="AGU9" s="152"/>
      <c r="AGV9" s="152"/>
      <c r="AGW9" s="152"/>
      <c r="AGX9" s="152"/>
      <c r="AGY9" s="152"/>
      <c r="AGZ9" s="152"/>
      <c r="AHA9" s="152"/>
      <c r="AHB9" s="152"/>
      <c r="AHC9" s="152"/>
      <c r="AHD9" s="152"/>
      <c r="AHE9" s="152"/>
      <c r="AHF9" s="152"/>
      <c r="AHG9" s="152"/>
      <c r="AHH9" s="152"/>
      <c r="AHI9" s="152"/>
      <c r="AHJ9" s="152"/>
      <c r="AHK9" s="152"/>
      <c r="AHL9" s="152"/>
      <c r="AHM9" s="152"/>
      <c r="AHN9" s="152"/>
      <c r="AHO9" s="152"/>
      <c r="AHP9" s="152"/>
      <c r="AHQ9" s="152"/>
      <c r="AHR9" s="152"/>
      <c r="AHS9" s="152"/>
      <c r="AHT9" s="152"/>
      <c r="AHU9" s="152"/>
      <c r="AHV9" s="152"/>
      <c r="AHW9" s="152"/>
      <c r="AHX9" s="152"/>
      <c r="AHY9" s="152"/>
      <c r="AHZ9" s="152"/>
      <c r="AIA9" s="152"/>
      <c r="AIB9" s="152"/>
      <c r="AIC9" s="152"/>
      <c r="AID9" s="152"/>
      <c r="AIE9" s="152"/>
      <c r="AIF9" s="152"/>
      <c r="AIG9" s="152"/>
      <c r="AIH9" s="152"/>
      <c r="AII9" s="152"/>
      <c r="AIJ9" s="152"/>
      <c r="AIK9" s="152"/>
      <c r="AIL9" s="152"/>
      <c r="AIM9" s="152"/>
      <c r="AIN9" s="152"/>
      <c r="AIO9" s="152"/>
      <c r="AIP9" s="152"/>
      <c r="AIQ9" s="152"/>
      <c r="AIR9" s="152"/>
      <c r="AIS9" s="152"/>
      <c r="AIT9" s="152"/>
      <c r="AIU9" s="152"/>
      <c r="AIV9" s="152"/>
      <c r="AIW9" s="152"/>
      <c r="AIX9" s="152"/>
      <c r="AIY9" s="152"/>
      <c r="AIZ9" s="152"/>
      <c r="AJA9" s="152"/>
      <c r="AJB9" s="152"/>
      <c r="AJC9" s="152"/>
      <c r="AJD9" s="152"/>
      <c r="AJE9" s="152"/>
      <c r="AJF9" s="152"/>
      <c r="AJG9" s="152"/>
      <c r="AJH9" s="152"/>
      <c r="AJI9" s="152"/>
      <c r="AJJ9" s="152"/>
      <c r="AJK9" s="152"/>
      <c r="AJL9" s="152"/>
      <c r="AJM9" s="152"/>
      <c r="AJN9" s="152"/>
      <c r="AJO9" s="152"/>
      <c r="AJP9" s="152"/>
      <c r="AJQ9" s="152"/>
      <c r="AJR9" s="152"/>
      <c r="AJS9" s="152"/>
      <c r="AJT9" s="152"/>
      <c r="AJU9" s="152"/>
      <c r="AJV9" s="152"/>
      <c r="AJW9" s="152"/>
      <c r="AJX9" s="152"/>
      <c r="AJY9" s="152"/>
      <c r="AJZ9" s="152"/>
      <c r="AKA9" s="152"/>
      <c r="AKB9" s="152"/>
      <c r="AKC9" s="152"/>
      <c r="AKD9" s="152"/>
      <c r="AKE9" s="152"/>
      <c r="AKF9" s="152"/>
      <c r="AKG9" s="152"/>
      <c r="AKH9" s="152"/>
      <c r="AKI9" s="152"/>
      <c r="AKJ9" s="152"/>
      <c r="AKK9" s="152"/>
      <c r="AKL9" s="152"/>
      <c r="AKM9" s="152"/>
      <c r="AKN9" s="152"/>
      <c r="AKO9" s="152"/>
      <c r="AKP9" s="152"/>
      <c r="AKQ9" s="152"/>
      <c r="AKR9" s="152"/>
      <c r="AKS9" s="152"/>
      <c r="AKT9" s="152"/>
      <c r="AKU9" s="152"/>
      <c r="AKV9" s="152"/>
      <c r="AKW9" s="152"/>
      <c r="AKX9" s="152"/>
      <c r="AKY9" s="152"/>
      <c r="AKZ9" s="152"/>
      <c r="ALA9" s="152"/>
      <c r="ALB9" s="152"/>
      <c r="ALC9" s="152"/>
      <c r="ALD9" s="152"/>
      <c r="ALE9" s="152"/>
      <c r="ALF9" s="152"/>
      <c r="ALG9" s="152"/>
      <c r="ALH9" s="152"/>
      <c r="ALI9" s="152"/>
      <c r="ALJ9" s="152"/>
      <c r="ALK9" s="152"/>
      <c r="ALL9" s="152"/>
      <c r="ALM9" s="152"/>
      <c r="ALN9" s="152"/>
      <c r="ALO9" s="152"/>
      <c r="ALP9" s="152"/>
      <c r="ALQ9" s="152"/>
      <c r="ALR9" s="152"/>
      <c r="ALS9" s="152"/>
      <c r="ALT9" s="152"/>
      <c r="ALU9" s="152"/>
      <c r="ALV9" s="152"/>
      <c r="ALW9" s="152"/>
      <c r="ALX9" s="152"/>
      <c r="ALY9" s="152"/>
      <c r="ALZ9" s="152"/>
      <c r="AMA9" s="152"/>
      <c r="AMB9" s="152"/>
      <c r="AMC9" s="152"/>
      <c r="AMD9" s="152"/>
      <c r="AME9" s="152"/>
      <c r="AMF9" s="152"/>
      <c r="AMG9" s="152"/>
      <c r="AMH9" s="152"/>
      <c r="AMI9" s="152"/>
      <c r="AMJ9" s="152"/>
      <c r="AMK9" s="152"/>
      <c r="AML9" s="152"/>
      <c r="AMM9" s="152"/>
      <c r="AMQ9" s="176"/>
      <c r="AMR9" s="176"/>
      <c r="AMS9" s="176"/>
      <c r="AMT9" s="176"/>
      <c r="AMU9" s="176"/>
      <c r="AMV9" s="176"/>
      <c r="AMW9" s="176"/>
      <c r="AMX9" s="176"/>
      <c r="AMY9" s="176"/>
      <c r="AMZ9" s="176"/>
      <c r="ANA9" s="176"/>
      <c r="ANB9" s="176"/>
      <c r="ANC9" s="176"/>
      <c r="AND9" s="176"/>
      <c r="ANE9" s="176"/>
      <c r="ANF9" s="176"/>
      <c r="ANG9" s="176"/>
      <c r="ANH9" s="176"/>
      <c r="ANI9" s="176"/>
      <c r="ANJ9" s="176"/>
      <c r="ANK9" s="176"/>
      <c r="ANL9" s="176"/>
      <c r="ANM9" s="176"/>
      <c r="ANN9" s="176"/>
      <c r="ANO9" s="176"/>
      <c r="ANP9" s="176"/>
      <c r="ANQ9" s="176"/>
      <c r="ANR9" s="176"/>
      <c r="ANS9" s="176"/>
      <c r="ANT9" s="176"/>
      <c r="ANU9" s="176"/>
      <c r="ANV9" s="176"/>
      <c r="ANW9" s="176"/>
      <c r="ANX9" s="176"/>
      <c r="ANY9" s="176"/>
      <c r="ANZ9" s="176"/>
      <c r="AOA9" s="176"/>
      <c r="AOB9" s="176"/>
      <c r="AOC9" s="176"/>
      <c r="AOD9" s="176"/>
      <c r="AOE9" s="176"/>
      <c r="AOF9" s="176"/>
      <c r="AOG9" s="176"/>
      <c r="AOH9" s="176"/>
      <c r="AOI9" s="176"/>
      <c r="AOJ9" s="176"/>
      <c r="AOK9" s="176"/>
      <c r="AOL9" s="176"/>
      <c r="AOM9" s="176"/>
      <c r="AON9" s="176"/>
      <c r="AOO9" s="176"/>
      <c r="AOP9" s="176"/>
      <c r="AOQ9" s="176"/>
      <c r="AOR9" s="176"/>
      <c r="AOS9" s="176"/>
      <c r="AOT9" s="176"/>
      <c r="AOU9" s="176"/>
      <c r="AOV9" s="176"/>
      <c r="AOW9" s="176"/>
      <c r="AOX9" s="176"/>
      <c r="AOY9" s="176"/>
      <c r="AOZ9" s="176"/>
      <c r="APA9" s="176"/>
      <c r="APB9" s="176"/>
      <c r="APC9" s="176"/>
      <c r="APD9" s="176"/>
      <c r="APE9" s="176"/>
      <c r="APF9" s="176"/>
      <c r="APG9" s="176"/>
      <c r="APH9" s="176"/>
      <c r="API9" s="176"/>
      <c r="APJ9" s="178"/>
      <c r="APK9" s="178"/>
      <c r="APL9" s="178"/>
      <c r="APM9" s="178"/>
      <c r="APN9" s="178"/>
      <c r="APO9" s="178"/>
      <c r="APP9" s="178"/>
      <c r="APQ9" s="178"/>
      <c r="APR9" s="178"/>
      <c r="APS9" s="178"/>
      <c r="APT9" s="178"/>
      <c r="APU9" s="178"/>
      <c r="APV9" s="178"/>
      <c r="APW9" s="178"/>
      <c r="APX9" s="178"/>
      <c r="APY9" s="178"/>
      <c r="APZ9" s="178"/>
      <c r="AQA9" s="178"/>
      <c r="AQB9" s="178"/>
      <c r="AQC9" s="178"/>
      <c r="AQD9" s="178"/>
      <c r="AQE9" s="178"/>
      <c r="AQF9" s="178"/>
      <c r="AQG9" s="178"/>
      <c r="AQH9" s="178"/>
      <c r="AQI9" s="178"/>
      <c r="AQJ9" s="178"/>
      <c r="AQK9" s="178"/>
      <c r="AQL9" s="178"/>
      <c r="AQM9" s="178"/>
      <c r="AQN9" s="178"/>
      <c r="AQO9" s="178"/>
      <c r="AQP9" s="178"/>
      <c r="AQQ9" s="178"/>
      <c r="AQR9" s="178"/>
      <c r="AQS9" s="178"/>
      <c r="AQT9" s="178"/>
      <c r="AQU9" s="178"/>
      <c r="AQV9" s="178"/>
      <c r="AQW9" s="178"/>
      <c r="AQX9" s="178"/>
      <c r="AQY9" s="178"/>
      <c r="AQZ9" s="178"/>
      <c r="ARA9" s="178"/>
      <c r="ARB9" s="178"/>
      <c r="ARC9" s="178"/>
      <c r="ARD9" s="178"/>
      <c r="ARE9" s="178"/>
      <c r="ARF9" s="178"/>
      <c r="ARG9" s="178"/>
      <c r="ARH9" s="178"/>
      <c r="ARI9" s="178"/>
      <c r="ARJ9" s="178"/>
      <c r="ARK9" s="178"/>
      <c r="ARL9" s="178"/>
      <c r="ARM9" s="178"/>
      <c r="ARN9" s="178"/>
      <c r="ARO9" s="176"/>
      <c r="ARP9" s="176"/>
      <c r="ARQ9" s="176"/>
      <c r="ARR9" s="176"/>
      <c r="ARS9" s="176"/>
      <c r="ART9" s="176"/>
      <c r="ARU9" s="176"/>
      <c r="ARV9" s="176"/>
      <c r="ARW9" s="176"/>
      <c r="ARX9" s="176"/>
      <c r="ARY9" s="176"/>
      <c r="ARZ9" s="176"/>
      <c r="ASA9" s="176"/>
      <c r="ASB9" s="176"/>
      <c r="ASC9" s="176"/>
      <c r="ASD9" s="176"/>
      <c r="ASE9" s="176"/>
      <c r="ASF9" s="176"/>
      <c r="ASG9" s="176"/>
      <c r="ASH9" s="176"/>
      <c r="ASI9" s="176"/>
      <c r="ASJ9" s="176"/>
      <c r="ASK9" s="176"/>
      <c r="ASL9" s="176"/>
      <c r="ASM9" s="176"/>
      <c r="ASN9" s="176"/>
      <c r="ASO9" s="176"/>
      <c r="ASP9" s="176"/>
      <c r="ASQ9" s="176"/>
      <c r="ASR9" s="176"/>
      <c r="ASS9" s="176"/>
      <c r="AST9" s="176"/>
      <c r="ASU9" s="176"/>
      <c r="ASV9" s="176"/>
      <c r="ASW9" s="176"/>
      <c r="ASX9" s="176"/>
      <c r="ASY9" s="176"/>
      <c r="ASZ9" s="176"/>
      <c r="ATA9" s="176"/>
      <c r="ATB9" s="176"/>
      <c r="ATC9" s="176"/>
      <c r="ATD9" s="176"/>
      <c r="ATE9" s="176"/>
      <c r="ATF9" s="176"/>
      <c r="ATG9" s="176"/>
      <c r="ATH9" s="176"/>
      <c r="ATI9" s="176"/>
      <c r="ATJ9" s="176"/>
      <c r="ATK9" s="176"/>
      <c r="ATL9" s="176"/>
      <c r="ATM9" s="176"/>
      <c r="ATN9" s="176"/>
      <c r="ATO9" s="176"/>
      <c r="ATP9" s="176"/>
      <c r="ATQ9" s="176"/>
      <c r="ATR9" s="176"/>
      <c r="ATS9" s="176"/>
      <c r="ATT9" s="176"/>
      <c r="ATU9" s="176"/>
      <c r="ATV9" s="176"/>
      <c r="ATW9" s="176"/>
      <c r="ATX9" s="176"/>
      <c r="ATY9" s="176"/>
      <c r="ATZ9" s="176"/>
      <c r="AUA9" s="176"/>
      <c r="AUB9" s="176"/>
      <c r="AUC9" s="176"/>
      <c r="AUD9" s="176"/>
      <c r="AUE9" s="176"/>
      <c r="AUF9" s="176"/>
      <c r="AUG9" s="176"/>
      <c r="AUH9" s="176"/>
      <c r="AUI9" s="176"/>
      <c r="AUJ9" s="176"/>
      <c r="AUK9" s="176"/>
      <c r="AUL9" s="176"/>
      <c r="AUM9" s="176"/>
      <c r="AUN9" s="176"/>
      <c r="AUO9" s="176"/>
      <c r="AUP9" s="176"/>
      <c r="AUQ9" s="176"/>
      <c r="AUR9" s="176"/>
      <c r="AUS9" s="176"/>
      <c r="AUT9" s="176"/>
      <c r="AUU9" s="176"/>
      <c r="AUV9" s="176"/>
      <c r="AUW9" s="176"/>
      <c r="AUX9" s="176"/>
      <c r="AUY9" s="176"/>
      <c r="AUZ9" s="176"/>
      <c r="AVA9" s="176"/>
      <c r="AVB9" s="176"/>
      <c r="AVC9" s="176"/>
      <c r="AVD9" s="176"/>
      <c r="AVE9" s="176"/>
      <c r="AVF9" s="176"/>
      <c r="AVG9" s="176"/>
      <c r="AVH9" s="176"/>
      <c r="AVI9" s="176"/>
      <c r="AVJ9" s="176"/>
      <c r="AVK9" s="176"/>
      <c r="AVL9" s="176"/>
      <c r="AVM9" s="176"/>
      <c r="AVN9" s="176"/>
      <c r="AVO9" s="176"/>
      <c r="AVP9" s="176"/>
      <c r="AVQ9" s="176"/>
      <c r="AVR9" s="176"/>
      <c r="AVS9" s="176"/>
      <c r="AVT9" s="176"/>
      <c r="AVU9" s="176"/>
      <c r="AVV9" s="176"/>
      <c r="AVW9" s="176"/>
      <c r="AVX9" s="176"/>
      <c r="AVY9" s="176"/>
      <c r="AVZ9" s="176"/>
      <c r="AWA9" s="176"/>
      <c r="AWB9" s="176"/>
      <c r="AWC9" s="176"/>
      <c r="AWD9" s="176"/>
      <c r="AWE9" s="176"/>
      <c r="AWF9" s="176"/>
      <c r="AWG9" s="176"/>
      <c r="AWH9" s="176"/>
      <c r="AWI9" s="176"/>
      <c r="AWJ9" s="176"/>
      <c r="AWK9" s="176"/>
      <c r="AWL9" s="176"/>
      <c r="AWM9" s="179"/>
      <c r="AWN9" s="179"/>
      <c r="AWO9" s="179"/>
      <c r="AWP9" s="179"/>
      <c r="AWQ9" s="179"/>
      <c r="AWR9" s="179"/>
      <c r="AWS9" s="179"/>
      <c r="AWT9" s="179"/>
      <c r="AWU9" s="179"/>
      <c r="AWV9" s="179"/>
      <c r="AWW9" s="179"/>
      <c r="AWX9" s="179"/>
      <c r="AWY9" s="179"/>
      <c r="AWZ9" s="179"/>
      <c r="AXA9" s="179"/>
      <c r="AXB9" s="179"/>
      <c r="AXC9" s="179"/>
      <c r="AXD9" s="179"/>
      <c r="AXE9" s="179"/>
      <c r="AXF9" s="179"/>
      <c r="AXG9" s="179"/>
      <c r="AXH9" s="179"/>
      <c r="AXI9" s="179"/>
      <c r="AXJ9" s="179"/>
      <c r="AXK9" s="179"/>
      <c r="AXL9" s="179"/>
      <c r="AXM9" s="179"/>
      <c r="AXN9" s="179"/>
      <c r="AXO9" s="179"/>
      <c r="AXP9" s="176"/>
      <c r="AXQ9" s="176"/>
      <c r="AXR9" s="176"/>
      <c r="AXS9" s="176"/>
      <c r="AXT9" s="176"/>
      <c r="AXU9" s="176"/>
      <c r="AXV9" s="176"/>
      <c r="AXW9" s="176"/>
      <c r="AXX9" s="176"/>
      <c r="AXY9" s="176"/>
      <c r="AXZ9" s="176"/>
      <c r="AYA9" s="176"/>
      <c r="AYB9" s="176"/>
      <c r="AYC9" s="176"/>
      <c r="AYD9" s="176"/>
      <c r="AYE9" s="176"/>
      <c r="AYF9" s="176"/>
      <c r="AYG9" s="176"/>
      <c r="AYH9" s="176"/>
      <c r="AYI9" s="176"/>
      <c r="AYJ9" s="176"/>
      <c r="AYK9" s="176"/>
      <c r="AYL9" s="176"/>
      <c r="AYM9" s="176"/>
      <c r="AYN9" s="176"/>
      <c r="AYO9" s="176"/>
      <c r="AYP9" s="176"/>
      <c r="AYQ9" s="176"/>
      <c r="AYR9" s="176"/>
      <c r="AYS9" s="176"/>
      <c r="AYT9" s="176"/>
      <c r="AYU9" s="176"/>
      <c r="AYV9" s="176"/>
      <c r="AYW9" s="176"/>
      <c r="AYX9" s="176"/>
      <c r="AYY9" s="176"/>
      <c r="AYZ9" s="176"/>
      <c r="AZA9" s="176"/>
      <c r="AZB9" s="176"/>
      <c r="AZC9" s="176"/>
      <c r="AZD9" s="176"/>
      <c r="AZE9" s="176"/>
      <c r="AZF9" s="176"/>
      <c r="AZG9" s="176"/>
      <c r="AZH9" s="176"/>
      <c r="AZI9" s="176"/>
      <c r="AZJ9" s="176"/>
      <c r="AZK9" s="176"/>
      <c r="AZL9" s="176"/>
      <c r="AZM9" s="176"/>
      <c r="AZN9" s="176"/>
      <c r="AZO9" s="176"/>
      <c r="AZP9" s="176"/>
      <c r="AZQ9" s="176"/>
      <c r="AZR9" s="176"/>
      <c r="AZS9" s="176"/>
      <c r="AZT9" s="176"/>
      <c r="AZU9" s="176"/>
      <c r="AZV9" s="176"/>
      <c r="AZW9" s="176"/>
      <c r="AZX9" s="176"/>
      <c r="AZY9" s="176"/>
      <c r="AZZ9" s="176"/>
      <c r="BAA9" s="176"/>
      <c r="BAB9" s="176"/>
      <c r="BAC9" s="176"/>
      <c r="BAD9" s="176"/>
      <c r="BAE9" s="176"/>
      <c r="BAF9" s="176"/>
      <c r="BAG9" s="176"/>
      <c r="BAH9" s="176"/>
      <c r="BAI9" s="176"/>
      <c r="BAJ9" s="176"/>
      <c r="BAK9" s="176"/>
      <c r="BAL9" s="176"/>
      <c r="BAM9" s="176"/>
      <c r="BAN9" s="176"/>
      <c r="BAO9" s="176"/>
      <c r="BAP9" s="176"/>
      <c r="BAQ9" s="176"/>
      <c r="BAR9" s="176"/>
      <c r="BAS9" s="176"/>
      <c r="BAT9" s="176"/>
      <c r="BAU9" s="176"/>
      <c r="BAV9" s="176"/>
      <c r="BAW9" s="176"/>
      <c r="BAX9" s="176"/>
      <c r="BAY9" s="176"/>
      <c r="BAZ9" s="176"/>
      <c r="BBA9" s="176"/>
      <c r="BBB9" s="176"/>
      <c r="BBC9" s="176"/>
      <c r="BBD9" s="176"/>
      <c r="BBE9" s="176"/>
      <c r="BBF9" s="176"/>
      <c r="BBG9" s="176"/>
      <c r="BBH9" s="176"/>
      <c r="BBI9" s="176"/>
      <c r="BBJ9" s="176"/>
    </row>
    <row r="10" spans="1:2131" ht="12" customHeight="1">
      <c r="A10" s="181" t="s">
        <v>332</v>
      </c>
      <c r="SD10" s="177"/>
      <c r="SE10" s="177"/>
      <c r="SF10" s="177"/>
      <c r="SG10" s="177"/>
      <c r="SH10" s="177"/>
      <c r="SI10" s="177"/>
      <c r="SJ10" s="177"/>
      <c r="SK10" s="177"/>
      <c r="SL10" s="177"/>
      <c r="SM10" s="177"/>
      <c r="SN10" s="177"/>
      <c r="SO10" s="177"/>
      <c r="SP10" s="177"/>
      <c r="SQ10" s="177"/>
      <c r="SR10" s="177"/>
      <c r="SS10" s="177"/>
      <c r="ST10" s="177"/>
      <c r="SU10" s="177"/>
      <c r="SV10" s="177"/>
      <c r="SW10" s="177"/>
      <c r="SX10" s="177"/>
      <c r="SY10" s="177"/>
      <c r="SZ10" s="177"/>
      <c r="TA10" s="177"/>
      <c r="TB10" s="177"/>
      <c r="TC10" s="177"/>
      <c r="TD10" s="177"/>
      <c r="TE10" s="177"/>
      <c r="TF10" s="177"/>
      <c r="TG10" s="177"/>
      <c r="TH10" s="177"/>
      <c r="TI10" s="177"/>
      <c r="TJ10" s="177"/>
      <c r="TK10" s="177"/>
      <c r="TL10" s="177"/>
      <c r="TM10" s="177"/>
      <c r="TN10" s="177"/>
      <c r="TO10" s="177"/>
      <c r="TP10" s="177"/>
      <c r="TQ10" s="177"/>
      <c r="TR10" s="177"/>
      <c r="TS10" s="177"/>
      <c r="TT10" s="177"/>
      <c r="TU10" s="177"/>
      <c r="TV10" s="177"/>
      <c r="TW10" s="177"/>
      <c r="TX10" s="177"/>
      <c r="TY10" s="177"/>
      <c r="TZ10" s="177"/>
      <c r="UA10" s="177"/>
      <c r="UB10" s="177"/>
      <c r="UC10" s="177"/>
      <c r="UD10" s="177"/>
      <c r="UE10" s="177"/>
      <c r="UF10" s="177"/>
      <c r="UG10" s="177"/>
      <c r="UH10" s="177"/>
      <c r="UI10" s="177"/>
      <c r="UJ10" s="177"/>
      <c r="UK10" s="177"/>
      <c r="UL10" s="177"/>
      <c r="UM10" s="177"/>
      <c r="UN10" s="177"/>
      <c r="UO10" s="177"/>
      <c r="UP10" s="177"/>
      <c r="UQ10" s="177"/>
      <c r="UR10" s="177"/>
      <c r="US10" s="177"/>
      <c r="UT10" s="177"/>
      <c r="UU10" s="177"/>
      <c r="UV10" s="177"/>
      <c r="UW10" s="177"/>
      <c r="UX10" s="177"/>
      <c r="UY10" s="177"/>
      <c r="UZ10" s="177"/>
      <c r="VA10" s="177"/>
      <c r="VB10" s="177"/>
      <c r="VC10" s="177"/>
      <c r="VD10" s="177"/>
      <c r="VE10" s="177"/>
      <c r="VF10" s="177"/>
      <c r="VG10" s="177"/>
      <c r="VH10" s="177"/>
      <c r="VI10" s="177"/>
      <c r="VJ10" s="177"/>
      <c r="VK10" s="177"/>
      <c r="VL10" s="177"/>
      <c r="VM10" s="177"/>
      <c r="VN10" s="177"/>
      <c r="VO10" s="177"/>
      <c r="VP10" s="177"/>
      <c r="VQ10" s="177"/>
      <c r="VR10" s="177"/>
      <c r="VS10" s="177"/>
      <c r="VT10" s="177"/>
      <c r="VU10" s="177"/>
      <c r="VV10" s="177"/>
      <c r="VW10" s="177"/>
      <c r="VX10" s="177"/>
      <c r="VY10" s="177"/>
      <c r="VZ10" s="177"/>
      <c r="WA10" s="177"/>
      <c r="WB10" s="177"/>
      <c r="WC10" s="177"/>
      <c r="WD10" s="177"/>
      <c r="WE10" s="177"/>
      <c r="WF10" s="177"/>
      <c r="WG10" s="177"/>
      <c r="WH10" s="177"/>
      <c r="WI10" s="177"/>
      <c r="WJ10" s="177"/>
      <c r="WK10" s="177"/>
      <c r="WL10" s="177"/>
      <c r="WM10" s="177"/>
      <c r="WN10" s="177"/>
      <c r="WO10" s="177"/>
      <c r="WP10" s="177"/>
      <c r="WQ10" s="177"/>
      <c r="WR10" s="177"/>
      <c r="WS10" s="177"/>
      <c r="WT10" s="177"/>
      <c r="WU10" s="177"/>
      <c r="WV10" s="177"/>
      <c r="WW10" s="177"/>
      <c r="WX10" s="177"/>
      <c r="WY10" s="177"/>
      <c r="WZ10" s="177"/>
      <c r="XA10" s="177"/>
      <c r="XB10" s="177"/>
      <c r="XC10" s="177"/>
      <c r="XD10" s="177"/>
      <c r="XE10" s="177"/>
      <c r="XF10" s="177"/>
      <c r="XG10" s="177"/>
      <c r="XH10" s="177"/>
      <c r="XI10" s="177"/>
      <c r="XJ10" s="177"/>
      <c r="XK10" s="177"/>
      <c r="XL10" s="177"/>
      <c r="XM10" s="177"/>
      <c r="XN10" s="177"/>
      <c r="XO10" s="177"/>
      <c r="XP10" s="177"/>
      <c r="XQ10" s="177"/>
      <c r="XR10" s="177"/>
      <c r="XS10" s="177"/>
      <c r="XT10" s="177"/>
      <c r="XU10" s="177"/>
      <c r="XV10" s="177"/>
      <c r="XW10" s="177"/>
      <c r="XX10" s="177"/>
      <c r="XY10" s="177"/>
      <c r="XZ10" s="177"/>
      <c r="YA10" s="177"/>
      <c r="YB10" s="177"/>
      <c r="YC10" s="177"/>
      <c r="YD10" s="177"/>
      <c r="YE10" s="177"/>
      <c r="YF10" s="177"/>
      <c r="YG10" s="177"/>
      <c r="YH10" s="177"/>
      <c r="YI10" s="177"/>
      <c r="YJ10" s="177"/>
      <c r="YK10" s="177"/>
      <c r="YL10" s="177"/>
      <c r="YM10" s="177"/>
      <c r="YN10" s="177"/>
      <c r="YO10" s="177"/>
      <c r="YP10" s="177"/>
      <c r="YQ10" s="177"/>
      <c r="YR10" s="177"/>
      <c r="YS10" s="177"/>
      <c r="YT10" s="177"/>
      <c r="YU10" s="177"/>
      <c r="YV10" s="177"/>
      <c r="YW10" s="177"/>
      <c r="YX10" s="177"/>
      <c r="YY10" s="177"/>
      <c r="YZ10" s="177"/>
      <c r="ZA10" s="177"/>
      <c r="ZB10" s="177"/>
      <c r="ZC10" s="177"/>
      <c r="ZD10" s="177"/>
      <c r="ZE10" s="177"/>
      <c r="ZF10" s="177"/>
      <c r="ZG10" s="177"/>
      <c r="ZH10" s="177"/>
      <c r="ZI10" s="177"/>
      <c r="ZJ10" s="177"/>
      <c r="ZK10" s="177"/>
      <c r="ZL10" s="177"/>
      <c r="ZM10" s="177"/>
      <c r="ZN10" s="177"/>
      <c r="ZO10" s="177"/>
      <c r="ZP10" s="177"/>
      <c r="ZQ10" s="177"/>
      <c r="ZR10" s="177"/>
      <c r="ZS10" s="177"/>
      <c r="ZT10" s="177"/>
      <c r="ZU10" s="177"/>
      <c r="ZV10" s="177"/>
      <c r="ZW10" s="177"/>
      <c r="ZX10" s="177"/>
      <c r="ZY10" s="177"/>
      <c r="ZZ10" s="177"/>
      <c r="AAA10" s="177"/>
      <c r="AAB10" s="177"/>
      <c r="AAC10" s="177"/>
      <c r="AAD10" s="177"/>
      <c r="AAE10" s="177"/>
      <c r="AAF10" s="177"/>
      <c r="AAG10" s="177"/>
      <c r="AAH10" s="177"/>
      <c r="AAI10" s="177"/>
      <c r="AAJ10" s="177"/>
      <c r="AAK10" s="177"/>
      <c r="AAL10" s="177"/>
      <c r="AAM10" s="177"/>
      <c r="AAN10" s="177"/>
      <c r="AAO10" s="177"/>
      <c r="AAP10" s="177"/>
      <c r="AAQ10" s="177"/>
      <c r="AAR10" s="177"/>
      <c r="AAS10" s="177"/>
      <c r="AAT10" s="177"/>
      <c r="AAU10" s="177"/>
      <c r="AAV10" s="177"/>
      <c r="AAW10" s="177"/>
      <c r="AAX10" s="177"/>
      <c r="AAY10" s="177"/>
      <c r="AAZ10" s="177"/>
      <c r="ABA10" s="177"/>
      <c r="ABB10" s="177"/>
      <c r="ABC10" s="177"/>
      <c r="ABD10" s="177"/>
      <c r="ABE10" s="177"/>
      <c r="ABF10" s="177"/>
      <c r="ABG10" s="177"/>
      <c r="ABH10" s="177"/>
      <c r="ABI10" s="177"/>
      <c r="ABJ10" s="177"/>
      <c r="ABK10" s="177"/>
      <c r="ABL10" s="177"/>
      <c r="ABM10" s="177"/>
      <c r="ABN10" s="177"/>
      <c r="ABO10" s="177"/>
      <c r="ABP10" s="177"/>
      <c r="ABQ10" s="177"/>
      <c r="ABR10" s="177"/>
      <c r="ABS10" s="177"/>
      <c r="ABT10" s="177"/>
      <c r="ABU10" s="177"/>
      <c r="ABV10" s="177"/>
      <c r="ABW10" s="177"/>
      <c r="ABX10" s="177"/>
      <c r="ABY10" s="177"/>
      <c r="ABZ10" s="177"/>
      <c r="ACA10" s="177"/>
      <c r="ACB10" s="177"/>
      <c r="ACC10" s="177"/>
      <c r="ACD10" s="177"/>
      <c r="ACE10" s="177"/>
      <c r="ACF10" s="177"/>
      <c r="ACG10" s="177"/>
      <c r="ACH10" s="177"/>
      <c r="ACI10" s="177"/>
      <c r="ACJ10" s="177"/>
      <c r="ACK10" s="177"/>
      <c r="ACL10" s="177"/>
      <c r="ACM10" s="177"/>
      <c r="ACN10" s="177"/>
      <c r="ACO10" s="177"/>
      <c r="ACP10" s="177"/>
      <c r="ACQ10" s="177"/>
      <c r="ACR10" s="177"/>
      <c r="ACS10" s="177"/>
      <c r="ACT10" s="177"/>
      <c r="ACU10" s="177"/>
      <c r="ACV10" s="177"/>
      <c r="ACW10" s="177"/>
      <c r="ACX10" s="177"/>
      <c r="ACY10" s="177"/>
      <c r="ACZ10" s="177"/>
      <c r="ADA10" s="177"/>
      <c r="ADB10" s="177"/>
      <c r="ADC10" s="177"/>
      <c r="ADD10" s="177"/>
      <c r="ADE10" s="177"/>
      <c r="ADF10" s="177"/>
      <c r="ADG10" s="177"/>
      <c r="ADH10" s="177"/>
      <c r="ADI10" s="177"/>
      <c r="ADJ10" s="177"/>
      <c r="ADK10" s="177"/>
      <c r="ADL10" s="177"/>
      <c r="ADM10" s="177"/>
      <c r="ADN10" s="177"/>
      <c r="ADO10" s="177"/>
      <c r="ADP10" s="177"/>
      <c r="ADQ10" s="177"/>
      <c r="ADR10" s="177"/>
      <c r="ADS10" s="177"/>
      <c r="ADT10" s="177"/>
      <c r="ADU10" s="177"/>
      <c r="ADV10" s="177"/>
      <c r="ADW10" s="177"/>
      <c r="ADX10" s="177"/>
      <c r="ADY10" s="177"/>
      <c r="ADZ10" s="177"/>
      <c r="AEA10" s="177"/>
      <c r="AEB10" s="177"/>
      <c r="AEC10" s="177"/>
      <c r="AED10" s="177"/>
      <c r="AEE10" s="177"/>
      <c r="AEF10" s="177"/>
      <c r="AEG10" s="177"/>
      <c r="AEH10" s="177"/>
      <c r="AEI10" s="177"/>
      <c r="AEJ10" s="177"/>
      <c r="AEK10" s="177"/>
      <c r="AEL10" s="177"/>
      <c r="AEM10" s="177"/>
      <c r="AEN10" s="177"/>
      <c r="AEO10" s="177"/>
      <c r="AEP10" s="177"/>
      <c r="AEQ10" s="177"/>
      <c r="AER10" s="177"/>
      <c r="AES10" s="177"/>
      <c r="AET10" s="177"/>
      <c r="AEU10" s="177"/>
      <c r="AEV10" s="177"/>
      <c r="AEW10" s="177"/>
      <c r="AEX10" s="177"/>
      <c r="AEY10" s="177"/>
      <c r="AEZ10" s="177"/>
      <c r="AFA10" s="177"/>
      <c r="AFB10" s="177"/>
      <c r="AFC10" s="177"/>
      <c r="AFD10" s="177"/>
      <c r="AFE10" s="177"/>
      <c r="AFF10" s="177"/>
      <c r="AFG10" s="177"/>
      <c r="AFH10" s="177"/>
      <c r="AFI10" s="177"/>
      <c r="AFJ10" s="177"/>
      <c r="AFK10" s="177"/>
      <c r="AFL10" s="177"/>
      <c r="AFM10" s="177"/>
      <c r="AFN10" s="177"/>
      <c r="AFO10" s="177"/>
      <c r="AFP10" s="177"/>
      <c r="AFQ10" s="177"/>
      <c r="AFR10" s="177"/>
      <c r="AFS10" s="177"/>
      <c r="AFT10" s="177"/>
      <c r="AFU10" s="177"/>
      <c r="AFV10" s="177"/>
      <c r="AFW10" s="177"/>
      <c r="AFX10" s="177"/>
      <c r="AFY10" s="177"/>
      <c r="AFZ10" s="177"/>
      <c r="AGA10" s="177"/>
      <c r="AGB10" s="177"/>
      <c r="AGC10" s="177"/>
      <c r="AGD10" s="177"/>
      <c r="AGE10" s="177"/>
      <c r="AGF10" s="177"/>
      <c r="AGG10" s="177"/>
      <c r="AGH10" s="177"/>
      <c r="AGI10" s="177"/>
      <c r="AGJ10" s="177"/>
      <c r="AGK10" s="177"/>
      <c r="AGL10" s="177"/>
      <c r="AGM10" s="177"/>
      <c r="AGN10" s="177"/>
      <c r="AGO10" s="177"/>
      <c r="AGP10" s="177"/>
      <c r="AGQ10" s="177"/>
      <c r="AGR10" s="177"/>
      <c r="AGS10" s="177"/>
      <c r="AGT10" s="177"/>
      <c r="AGU10" s="177"/>
      <c r="AGV10" s="177"/>
      <c r="AGW10" s="177"/>
      <c r="AGX10" s="177"/>
      <c r="AGY10" s="177"/>
      <c r="AGZ10" s="177"/>
      <c r="AHA10" s="177"/>
      <c r="AHB10" s="177"/>
      <c r="AHC10" s="177"/>
      <c r="AHD10" s="177"/>
      <c r="AHE10" s="177"/>
      <c r="AHF10" s="177"/>
      <c r="AHG10" s="177"/>
      <c r="AHH10" s="177"/>
      <c r="AHI10" s="177"/>
      <c r="AHJ10" s="177"/>
      <c r="AHK10" s="177"/>
      <c r="AHL10" s="177"/>
      <c r="AHM10" s="177"/>
      <c r="AHN10" s="177"/>
      <c r="AHO10" s="177"/>
      <c r="AHP10" s="177"/>
      <c r="AHQ10" s="177"/>
      <c r="AHR10" s="177"/>
      <c r="AHS10" s="177"/>
      <c r="AHT10" s="177"/>
      <c r="AHU10" s="177"/>
      <c r="AHV10" s="177"/>
      <c r="AHW10" s="177"/>
      <c r="AHX10" s="177"/>
      <c r="AHY10" s="177"/>
      <c r="AHZ10" s="177"/>
      <c r="AIA10" s="177"/>
      <c r="AIB10" s="177"/>
      <c r="AIC10" s="177"/>
      <c r="AID10" s="177"/>
      <c r="AIE10" s="177"/>
      <c r="AIF10" s="177"/>
      <c r="AIG10" s="177"/>
      <c r="AIH10" s="177"/>
      <c r="AII10" s="177"/>
      <c r="AIJ10" s="177"/>
      <c r="AIK10" s="177"/>
      <c r="AIL10" s="177"/>
      <c r="AIM10" s="177"/>
      <c r="AIN10" s="177"/>
      <c r="AIO10" s="177"/>
      <c r="AIP10" s="177"/>
      <c r="AIQ10" s="177"/>
      <c r="AIR10" s="177"/>
      <c r="AIS10" s="177"/>
      <c r="AIT10" s="177"/>
      <c r="AIU10" s="177"/>
      <c r="AIV10" s="177"/>
      <c r="AIW10" s="177"/>
      <c r="AIX10" s="177"/>
      <c r="AIY10" s="177"/>
      <c r="AIZ10" s="177"/>
      <c r="AJA10" s="177"/>
      <c r="AJB10" s="177"/>
      <c r="AJC10" s="177"/>
      <c r="AJD10" s="177"/>
      <c r="AJE10" s="177"/>
      <c r="AJF10" s="177"/>
      <c r="AJG10" s="177"/>
      <c r="AJH10" s="177"/>
      <c r="AJI10" s="177"/>
      <c r="AJJ10" s="177"/>
      <c r="AJK10" s="177"/>
      <c r="AJL10" s="177"/>
      <c r="AJM10" s="177"/>
      <c r="AJN10" s="177"/>
      <c r="AJO10" s="177"/>
      <c r="AJP10" s="177"/>
      <c r="AJQ10" s="177"/>
      <c r="AJR10" s="177"/>
      <c r="AJS10" s="177"/>
      <c r="AJT10" s="177"/>
      <c r="AJU10" s="177"/>
      <c r="AJV10" s="177"/>
      <c r="AJW10" s="177"/>
      <c r="AJX10" s="177"/>
      <c r="AJY10" s="177"/>
      <c r="AJZ10" s="177"/>
      <c r="AKA10" s="177"/>
      <c r="AKB10" s="177"/>
      <c r="AKC10" s="177"/>
      <c r="AKD10" s="177"/>
      <c r="AKE10" s="177"/>
      <c r="AKF10" s="177"/>
      <c r="AKG10" s="177"/>
      <c r="AKH10" s="177"/>
      <c r="AKI10" s="177"/>
      <c r="AKJ10" s="177"/>
      <c r="AKK10" s="177"/>
      <c r="AKL10" s="177"/>
      <c r="AKM10" s="177"/>
      <c r="AKN10" s="177"/>
      <c r="AKO10" s="177"/>
      <c r="AKP10" s="177"/>
      <c r="AKQ10" s="177"/>
      <c r="AKR10" s="177"/>
      <c r="AKS10" s="177"/>
      <c r="AKT10" s="177"/>
      <c r="AKU10" s="177"/>
      <c r="AKV10" s="177"/>
      <c r="AKW10" s="177"/>
      <c r="AKX10" s="177"/>
      <c r="AKY10" s="177"/>
      <c r="AKZ10" s="177"/>
      <c r="ALA10" s="177"/>
      <c r="ALB10" s="177"/>
      <c r="ALC10" s="177"/>
      <c r="ALD10" s="177"/>
      <c r="ALE10" s="177"/>
      <c r="ALF10" s="177"/>
      <c r="ALG10" s="177"/>
      <c r="ALH10" s="177"/>
      <c r="ALI10" s="177"/>
      <c r="ALJ10" s="177"/>
      <c r="ALK10" s="177"/>
      <c r="ALL10" s="177"/>
      <c r="ALM10" s="177"/>
      <c r="ALN10" s="177"/>
      <c r="ALO10" s="177"/>
      <c r="ALP10" s="177"/>
      <c r="ALQ10" s="177"/>
      <c r="ALR10" s="177"/>
      <c r="ALS10" s="177"/>
      <c r="ALT10" s="177"/>
      <c r="ALU10" s="177"/>
      <c r="ALV10" s="177"/>
      <c r="ALW10" s="177"/>
      <c r="ALX10" s="177"/>
      <c r="ALY10" s="177"/>
      <c r="ALZ10" s="177"/>
      <c r="AMA10" s="177"/>
      <c r="AMB10" s="177"/>
      <c r="AMC10" s="177"/>
      <c r="AMD10" s="177"/>
      <c r="AME10" s="177"/>
      <c r="AMF10" s="177"/>
      <c r="AMG10" s="177"/>
      <c r="AMH10" s="177"/>
      <c r="AMI10" s="177"/>
      <c r="AMJ10" s="177"/>
      <c r="AMK10" s="177"/>
      <c r="AML10" s="177"/>
      <c r="AMM10" s="177"/>
      <c r="AMN10" s="177"/>
      <c r="AMO10" s="177"/>
      <c r="AMP10" s="177"/>
      <c r="AMQ10" s="177"/>
      <c r="AMR10" s="177"/>
      <c r="AMS10" s="177"/>
      <c r="AMT10" s="177"/>
      <c r="AMU10" s="177"/>
      <c r="AMV10" s="177"/>
      <c r="AMW10" s="177"/>
      <c r="AMX10" s="177"/>
      <c r="AMY10" s="177"/>
      <c r="AMZ10" s="177"/>
      <c r="ANA10" s="177"/>
      <c r="ANB10" s="177"/>
      <c r="ANC10" s="177"/>
      <c r="AND10" s="177"/>
      <c r="ANE10" s="177"/>
      <c r="ANF10" s="177"/>
      <c r="ANG10" s="177"/>
      <c r="ANH10" s="177"/>
      <c r="ANI10" s="177"/>
      <c r="ANJ10" s="177"/>
      <c r="ANK10" s="177"/>
      <c r="ANL10" s="177"/>
      <c r="ANM10" s="177"/>
      <c r="ANN10" s="177"/>
      <c r="ANO10" s="177"/>
      <c r="ANP10" s="177"/>
      <c r="ANQ10" s="177"/>
      <c r="ANR10" s="177"/>
      <c r="ANS10" s="177"/>
      <c r="ANT10" s="177"/>
      <c r="ANU10" s="177"/>
      <c r="ANV10" s="177"/>
      <c r="ANW10" s="177"/>
      <c r="ANX10" s="177"/>
      <c r="ANY10" s="177"/>
      <c r="ANZ10" s="177"/>
      <c r="AOA10" s="177"/>
      <c r="AOB10" s="177"/>
      <c r="AOC10" s="177"/>
      <c r="AOD10" s="177"/>
      <c r="AOE10" s="177"/>
      <c r="AOF10" s="177"/>
      <c r="AOG10" s="177"/>
      <c r="AOH10" s="177"/>
      <c r="AOI10" s="177"/>
      <c r="AOJ10" s="177"/>
      <c r="AOK10" s="177"/>
      <c r="AOL10" s="177"/>
      <c r="AOM10" s="177"/>
      <c r="AON10" s="177"/>
      <c r="AOO10" s="177"/>
      <c r="AOP10" s="177"/>
      <c r="AOQ10" s="177"/>
      <c r="AOR10" s="177"/>
      <c r="AOS10" s="177"/>
      <c r="AOT10" s="177"/>
      <c r="AOU10" s="177"/>
      <c r="AOV10" s="177"/>
      <c r="AOW10" s="177"/>
      <c r="AOX10" s="177"/>
      <c r="AOY10" s="177"/>
      <c r="AOZ10" s="177"/>
      <c r="APA10" s="177"/>
      <c r="APB10" s="177"/>
      <c r="APC10" s="177"/>
      <c r="APD10" s="177"/>
      <c r="APE10" s="177"/>
      <c r="APF10" s="177"/>
      <c r="APG10" s="177"/>
      <c r="APH10" s="177"/>
      <c r="API10" s="177"/>
      <c r="APJ10" s="177"/>
      <c r="APK10" s="177"/>
      <c r="APL10" s="177"/>
      <c r="APM10" s="177"/>
      <c r="APN10" s="177"/>
      <c r="APO10" s="177"/>
      <c r="APP10" s="177"/>
      <c r="APQ10" s="177"/>
      <c r="APR10" s="177"/>
      <c r="APS10" s="177"/>
      <c r="APT10" s="177"/>
      <c r="APU10" s="177"/>
      <c r="APV10" s="177"/>
      <c r="APW10" s="177"/>
      <c r="APX10" s="177"/>
      <c r="APY10" s="177"/>
      <c r="APZ10" s="177"/>
      <c r="AQA10" s="177"/>
      <c r="AQB10" s="177"/>
      <c r="AQC10" s="177"/>
      <c r="AQD10" s="177"/>
      <c r="AQE10" s="177"/>
      <c r="AQF10" s="177"/>
      <c r="AQG10" s="177"/>
      <c r="AQH10" s="177"/>
      <c r="AQI10" s="177"/>
      <c r="AQJ10" s="177"/>
      <c r="AQK10" s="177"/>
      <c r="AQL10" s="177"/>
      <c r="AQM10" s="177"/>
      <c r="AQN10" s="177"/>
      <c r="AQO10" s="177"/>
      <c r="AQP10" s="177"/>
      <c r="AQQ10" s="177"/>
      <c r="AQR10" s="177"/>
      <c r="AQS10" s="177"/>
      <c r="AQT10" s="177"/>
      <c r="AQU10" s="177"/>
      <c r="AQV10" s="177"/>
      <c r="AQW10" s="177"/>
      <c r="AQX10" s="177"/>
      <c r="AQY10" s="177"/>
      <c r="AQZ10" s="177"/>
      <c r="ARA10" s="177"/>
      <c r="ARB10" s="177"/>
      <c r="ARC10" s="177"/>
      <c r="ARD10" s="177"/>
      <c r="ARE10" s="177"/>
      <c r="ARF10" s="177"/>
      <c r="ARG10" s="177"/>
      <c r="ARH10" s="177"/>
      <c r="ARI10" s="177"/>
      <c r="ARJ10" s="177"/>
      <c r="ARK10" s="177"/>
      <c r="ARL10" s="177"/>
      <c r="ARM10" s="177"/>
      <c r="ARN10" s="177"/>
      <c r="ARO10" s="177"/>
      <c r="ARP10" s="177"/>
      <c r="ARQ10" s="177"/>
      <c r="ARR10" s="177"/>
      <c r="ARS10" s="177"/>
      <c r="ART10" s="177"/>
      <c r="ARU10" s="177"/>
      <c r="ARV10" s="177"/>
      <c r="ARW10" s="177"/>
      <c r="ARX10" s="177"/>
      <c r="ARY10" s="177"/>
      <c r="ARZ10" s="177"/>
      <c r="ASA10" s="177"/>
      <c r="ASB10" s="177"/>
      <c r="ASC10" s="177"/>
      <c r="ASD10" s="177"/>
      <c r="ASE10" s="177"/>
      <c r="ASF10" s="177"/>
      <c r="ASG10" s="177"/>
      <c r="ASH10" s="177"/>
      <c r="ASI10" s="177"/>
      <c r="ASJ10" s="177"/>
      <c r="ASK10" s="177"/>
      <c r="ASL10" s="177"/>
      <c r="ASM10" s="177"/>
      <c r="ASN10" s="177"/>
      <c r="ASO10" s="177"/>
      <c r="ASP10" s="177"/>
      <c r="ASQ10" s="177"/>
      <c r="ASR10" s="177"/>
      <c r="ASS10" s="177"/>
      <c r="AST10" s="177"/>
      <c r="ASU10" s="177"/>
      <c r="ASV10" s="177"/>
      <c r="ASW10" s="177"/>
      <c r="ASX10" s="177"/>
      <c r="ASY10" s="177"/>
      <c r="ASZ10" s="177"/>
      <c r="ATA10" s="177"/>
      <c r="ATB10" s="177"/>
      <c r="ATC10" s="177"/>
      <c r="ATD10" s="177"/>
      <c r="ATE10" s="177"/>
      <c r="ATF10" s="177"/>
      <c r="ATG10" s="177"/>
      <c r="ATH10" s="177"/>
      <c r="ATI10" s="177"/>
      <c r="ATJ10" s="177"/>
      <c r="ATK10" s="177"/>
      <c r="ATL10" s="177"/>
      <c r="ATM10" s="177"/>
      <c r="ATN10" s="177"/>
      <c r="ATO10" s="177"/>
      <c r="ATP10" s="177"/>
      <c r="ATQ10" s="177"/>
      <c r="ATR10" s="177"/>
      <c r="ATS10" s="177"/>
      <c r="ATT10" s="177"/>
      <c r="ATU10" s="177"/>
      <c r="ATV10" s="177"/>
      <c r="ATW10" s="177"/>
      <c r="ATX10" s="177"/>
      <c r="ATY10" s="177"/>
      <c r="ATZ10" s="177"/>
      <c r="AUA10" s="177"/>
      <c r="AUB10" s="177"/>
    </row>
    <row r="11" spans="1:2131" s="206" customFormat="1" ht="12" customHeight="1">
      <c r="A11" s="206" t="s">
        <v>134</v>
      </c>
      <c r="B11" s="183">
        <v>43040</v>
      </c>
      <c r="C11" s="183">
        <v>43041</v>
      </c>
      <c r="D11" s="183">
        <v>43042</v>
      </c>
      <c r="E11" s="183">
        <v>43045</v>
      </c>
      <c r="F11" s="183">
        <v>43046</v>
      </c>
      <c r="G11" s="183">
        <v>43047</v>
      </c>
      <c r="H11" s="183">
        <v>43048</v>
      </c>
      <c r="I11" s="183">
        <v>43049</v>
      </c>
      <c r="J11" s="183">
        <v>43052</v>
      </c>
      <c r="K11" s="183">
        <v>43053</v>
      </c>
      <c r="L11" s="183">
        <v>43054</v>
      </c>
      <c r="M11" s="183">
        <v>43055</v>
      </c>
      <c r="N11" s="183">
        <v>43056</v>
      </c>
      <c r="O11" s="183">
        <v>43059</v>
      </c>
      <c r="P11" s="183">
        <v>43060</v>
      </c>
      <c r="Q11" s="183">
        <v>43061</v>
      </c>
      <c r="R11" s="183">
        <v>43062</v>
      </c>
      <c r="S11" s="183">
        <v>43063</v>
      </c>
      <c r="T11" s="183">
        <v>43066</v>
      </c>
      <c r="U11" s="183">
        <v>43067</v>
      </c>
      <c r="V11" s="183">
        <v>43068</v>
      </c>
      <c r="W11" s="183">
        <v>43069</v>
      </c>
      <c r="X11" s="183">
        <v>43070</v>
      </c>
      <c r="Y11" s="183">
        <v>43073</v>
      </c>
      <c r="Z11" s="183">
        <v>43074</v>
      </c>
      <c r="AA11" s="183">
        <v>43075</v>
      </c>
      <c r="AB11" s="183">
        <v>43076</v>
      </c>
      <c r="AC11" s="183">
        <v>43077</v>
      </c>
      <c r="AD11" s="183">
        <v>43080</v>
      </c>
      <c r="AE11" s="183">
        <v>43081</v>
      </c>
      <c r="AF11" s="183">
        <v>43082</v>
      </c>
      <c r="AG11" s="183">
        <v>43083</v>
      </c>
      <c r="AH11" s="183">
        <v>43084</v>
      </c>
      <c r="AI11" s="183">
        <v>43087</v>
      </c>
      <c r="AJ11" s="183">
        <v>43088</v>
      </c>
      <c r="AK11" s="183">
        <v>43089</v>
      </c>
      <c r="AL11" s="183">
        <v>43090</v>
      </c>
      <c r="AM11" s="183">
        <v>43091</v>
      </c>
      <c r="AN11" s="183">
        <v>43094</v>
      </c>
      <c r="AO11" s="183">
        <v>43095</v>
      </c>
      <c r="AP11" s="183">
        <v>43096</v>
      </c>
      <c r="AQ11" s="183">
        <v>43097</v>
      </c>
      <c r="AR11" s="183">
        <v>43102</v>
      </c>
      <c r="AS11" s="183">
        <v>43103</v>
      </c>
      <c r="AT11" s="183">
        <v>43104</v>
      </c>
      <c r="AU11" s="183">
        <v>43105</v>
      </c>
      <c r="AV11" s="183">
        <v>43108</v>
      </c>
      <c r="AW11" s="183">
        <v>43109</v>
      </c>
      <c r="AX11" s="183">
        <v>43110</v>
      </c>
      <c r="AY11" s="183">
        <v>43111</v>
      </c>
      <c r="AZ11" s="183">
        <v>43112</v>
      </c>
      <c r="BA11" s="183">
        <v>43115</v>
      </c>
      <c r="BB11" s="183">
        <v>43116</v>
      </c>
      <c r="BC11" s="183">
        <v>43117</v>
      </c>
      <c r="BD11" s="183">
        <v>43118</v>
      </c>
      <c r="BE11" s="183">
        <v>43119</v>
      </c>
      <c r="BF11" s="183">
        <v>43122</v>
      </c>
      <c r="BG11" s="183">
        <v>43123</v>
      </c>
      <c r="BH11" s="183">
        <v>43124</v>
      </c>
      <c r="BI11" s="183">
        <v>43125</v>
      </c>
      <c r="BJ11" s="183">
        <v>43126</v>
      </c>
      <c r="BK11" s="183">
        <v>43129</v>
      </c>
      <c r="BL11" s="183">
        <v>43130</v>
      </c>
      <c r="BM11" s="183">
        <v>43131</v>
      </c>
      <c r="BN11" s="183">
        <v>43132</v>
      </c>
      <c r="BO11" s="183">
        <v>43133</v>
      </c>
      <c r="BP11" s="183">
        <v>43136</v>
      </c>
      <c r="BQ11" s="183">
        <v>43137</v>
      </c>
      <c r="BR11" s="183">
        <v>43138</v>
      </c>
      <c r="BS11" s="183">
        <v>43139</v>
      </c>
      <c r="BT11" s="183">
        <v>43140</v>
      </c>
      <c r="BU11" s="183">
        <v>43143</v>
      </c>
      <c r="BV11" s="183">
        <v>43144</v>
      </c>
      <c r="BW11" s="183">
        <v>43145</v>
      </c>
      <c r="BX11" s="183">
        <v>43146</v>
      </c>
      <c r="BY11" s="183">
        <v>43150</v>
      </c>
      <c r="BZ11" s="183">
        <v>43151</v>
      </c>
      <c r="CA11" s="183">
        <v>43152</v>
      </c>
      <c r="CB11" s="183">
        <v>43153</v>
      </c>
      <c r="CC11" s="183">
        <v>43154</v>
      </c>
      <c r="CD11" s="183">
        <v>43157</v>
      </c>
      <c r="CE11" s="183">
        <v>43158</v>
      </c>
      <c r="CF11" s="183">
        <v>43159</v>
      </c>
      <c r="CG11" s="183">
        <v>43160</v>
      </c>
      <c r="CH11" s="183">
        <v>43161</v>
      </c>
      <c r="CI11" s="183">
        <v>43164</v>
      </c>
      <c r="CJ11" s="183">
        <v>43165</v>
      </c>
      <c r="CK11" s="183">
        <v>43166</v>
      </c>
      <c r="CL11" s="183">
        <v>43168</v>
      </c>
      <c r="CM11" s="183">
        <v>43171</v>
      </c>
      <c r="CN11" s="183">
        <v>43172</v>
      </c>
      <c r="CO11" s="183">
        <v>43173</v>
      </c>
      <c r="CP11" s="183">
        <v>43174</v>
      </c>
      <c r="CQ11" s="183">
        <v>43175</v>
      </c>
      <c r="CR11" s="183">
        <v>43178</v>
      </c>
      <c r="CS11" s="183">
        <v>43179</v>
      </c>
      <c r="CT11" s="183">
        <v>43180</v>
      </c>
      <c r="CU11" s="183">
        <v>43181</v>
      </c>
      <c r="CV11" s="183">
        <v>43182</v>
      </c>
      <c r="CW11" s="183">
        <v>43185</v>
      </c>
      <c r="CX11" s="183">
        <v>43186</v>
      </c>
      <c r="CY11" s="183">
        <v>43187</v>
      </c>
      <c r="CZ11" s="183">
        <v>43188</v>
      </c>
      <c r="DA11" s="183">
        <v>43189</v>
      </c>
      <c r="DB11" s="183">
        <v>43192</v>
      </c>
      <c r="DC11" s="183">
        <v>43193</v>
      </c>
      <c r="DD11" s="183">
        <v>43194</v>
      </c>
      <c r="DE11" s="183">
        <v>43195</v>
      </c>
      <c r="DF11" s="183">
        <v>43196</v>
      </c>
      <c r="DG11" s="183">
        <v>43199</v>
      </c>
      <c r="DH11" s="183">
        <v>43200</v>
      </c>
      <c r="DI11" s="183">
        <v>43201</v>
      </c>
      <c r="DJ11" s="183">
        <v>43202</v>
      </c>
      <c r="DK11" s="183">
        <v>43203</v>
      </c>
      <c r="DL11" s="183">
        <v>43206</v>
      </c>
      <c r="DM11" s="183">
        <v>43207</v>
      </c>
      <c r="DN11" s="183">
        <v>43208</v>
      </c>
      <c r="DO11" s="183">
        <v>43209</v>
      </c>
      <c r="DP11" s="183">
        <v>43210</v>
      </c>
      <c r="DQ11" s="183">
        <v>43213</v>
      </c>
      <c r="DR11" s="183">
        <v>43214</v>
      </c>
      <c r="DS11" s="183">
        <v>43215</v>
      </c>
      <c r="DT11" s="183">
        <v>43216</v>
      </c>
      <c r="DU11" s="183">
        <v>43217</v>
      </c>
      <c r="DV11" s="183">
        <v>43220</v>
      </c>
      <c r="DW11" s="183">
        <v>43221</v>
      </c>
      <c r="DX11" s="183">
        <v>43222</v>
      </c>
      <c r="DY11" s="183">
        <v>43223</v>
      </c>
      <c r="DZ11" s="183">
        <v>43224</v>
      </c>
      <c r="EA11" s="183">
        <v>43227</v>
      </c>
      <c r="EB11" s="183">
        <v>43228</v>
      </c>
      <c r="EC11" s="183">
        <v>43229</v>
      </c>
      <c r="ED11" s="183">
        <v>43230</v>
      </c>
      <c r="EE11" s="183">
        <v>43231</v>
      </c>
      <c r="EF11" s="183">
        <v>43234</v>
      </c>
      <c r="EG11" s="183">
        <v>43235</v>
      </c>
      <c r="EH11" s="183">
        <v>43236</v>
      </c>
      <c r="EI11" s="183">
        <v>43237</v>
      </c>
      <c r="EJ11" s="183">
        <v>43238</v>
      </c>
      <c r="EK11" s="183">
        <v>43241</v>
      </c>
      <c r="EL11" s="183">
        <v>43242</v>
      </c>
      <c r="EM11" s="183">
        <v>43243</v>
      </c>
      <c r="EN11" s="183">
        <v>43244</v>
      </c>
      <c r="EO11" s="183">
        <v>43245</v>
      </c>
      <c r="EP11" s="183">
        <v>43248</v>
      </c>
      <c r="EQ11" s="183">
        <v>43249</v>
      </c>
      <c r="ER11" s="183">
        <v>43250</v>
      </c>
      <c r="ES11" s="183">
        <v>43251</v>
      </c>
      <c r="ET11" s="183">
        <v>43255</v>
      </c>
      <c r="EU11" s="183">
        <v>43256</v>
      </c>
      <c r="EV11" s="183">
        <v>43257</v>
      </c>
      <c r="EW11" s="183">
        <v>43258</v>
      </c>
      <c r="EX11" s="183">
        <v>43259</v>
      </c>
      <c r="EY11" s="183">
        <v>43262</v>
      </c>
      <c r="EZ11" s="183">
        <v>43263</v>
      </c>
      <c r="FA11" s="183">
        <v>43264</v>
      </c>
      <c r="FB11" s="183">
        <v>43265</v>
      </c>
      <c r="FC11" s="183">
        <v>43266</v>
      </c>
      <c r="FD11" s="183">
        <v>43269</v>
      </c>
      <c r="FE11" s="183">
        <v>43270</v>
      </c>
      <c r="FF11" s="183">
        <v>43271</v>
      </c>
      <c r="FG11" s="183">
        <v>43272</v>
      </c>
      <c r="FH11" s="183">
        <v>43273</v>
      </c>
      <c r="FI11" s="183">
        <v>43276</v>
      </c>
      <c r="FJ11" s="183">
        <v>43277</v>
      </c>
      <c r="FK11" s="183">
        <v>43278</v>
      </c>
      <c r="FL11" s="183">
        <v>43279</v>
      </c>
      <c r="FM11" s="183">
        <v>43280</v>
      </c>
      <c r="FN11" s="183">
        <v>43283</v>
      </c>
      <c r="FO11" s="183">
        <v>43284</v>
      </c>
      <c r="FP11" s="183">
        <v>43285</v>
      </c>
      <c r="FQ11" s="183">
        <v>43286</v>
      </c>
      <c r="FR11" s="183">
        <v>43287</v>
      </c>
      <c r="FS11" s="183">
        <v>43290</v>
      </c>
      <c r="FT11" s="183">
        <v>43291</v>
      </c>
      <c r="FU11" s="183">
        <v>43297</v>
      </c>
      <c r="FV11" s="183">
        <v>43298</v>
      </c>
      <c r="FW11" s="183">
        <v>43299</v>
      </c>
      <c r="FX11" s="183">
        <v>43300</v>
      </c>
      <c r="FY11" s="183">
        <v>43301</v>
      </c>
      <c r="FZ11" s="183">
        <v>43304</v>
      </c>
      <c r="GA11" s="183">
        <v>43305</v>
      </c>
      <c r="GB11" s="183">
        <v>43306</v>
      </c>
      <c r="GC11" s="183">
        <v>43307</v>
      </c>
      <c r="GD11" s="183">
        <v>43308</v>
      </c>
      <c r="GE11" s="183">
        <v>43311</v>
      </c>
      <c r="GF11" s="183">
        <v>43312</v>
      </c>
      <c r="GG11" s="183">
        <v>43313</v>
      </c>
      <c r="GH11" s="183">
        <v>43314</v>
      </c>
      <c r="GI11" s="183">
        <v>43315</v>
      </c>
      <c r="GJ11" s="183">
        <v>43318</v>
      </c>
      <c r="GK11" s="183">
        <v>43319</v>
      </c>
      <c r="GL11" s="183">
        <v>43320</v>
      </c>
      <c r="GM11" s="183">
        <v>43321</v>
      </c>
      <c r="GN11" s="183">
        <v>43322</v>
      </c>
      <c r="GO11" s="183">
        <v>43325</v>
      </c>
      <c r="GP11" s="183">
        <v>43326</v>
      </c>
      <c r="GQ11" s="183">
        <v>43327</v>
      </c>
      <c r="GR11" s="183">
        <v>43328</v>
      </c>
      <c r="GS11" s="183">
        <v>43329</v>
      </c>
      <c r="GT11" s="183">
        <v>43332</v>
      </c>
      <c r="GU11" s="183">
        <v>43333</v>
      </c>
      <c r="GV11" s="183">
        <v>43334</v>
      </c>
      <c r="GW11" s="183">
        <v>43334</v>
      </c>
      <c r="GX11" s="183">
        <v>43336</v>
      </c>
      <c r="GY11" s="183">
        <v>43339</v>
      </c>
      <c r="GZ11" s="183">
        <v>43340</v>
      </c>
      <c r="HA11" s="183">
        <v>43341</v>
      </c>
      <c r="HB11" s="183">
        <v>43342</v>
      </c>
      <c r="HC11" s="183">
        <v>43343</v>
      </c>
      <c r="HD11" s="183">
        <v>43346</v>
      </c>
      <c r="HE11" s="183">
        <v>43347</v>
      </c>
      <c r="HF11" s="183">
        <v>43348</v>
      </c>
      <c r="HG11" s="183">
        <v>43349</v>
      </c>
      <c r="HH11" s="183">
        <v>43350</v>
      </c>
      <c r="HI11" s="183">
        <v>43353</v>
      </c>
      <c r="HJ11" s="183">
        <v>43354</v>
      </c>
      <c r="HK11" s="183">
        <v>43355</v>
      </c>
      <c r="HL11" s="183">
        <v>43356</v>
      </c>
      <c r="HM11" s="183">
        <v>43357</v>
      </c>
      <c r="HN11" s="183">
        <v>43360</v>
      </c>
      <c r="HO11" s="183">
        <v>43361</v>
      </c>
      <c r="HP11" s="183">
        <v>43362</v>
      </c>
      <c r="HQ11" s="183">
        <v>43363</v>
      </c>
      <c r="HR11" s="183">
        <v>43364</v>
      </c>
      <c r="HS11" s="183">
        <v>43367</v>
      </c>
      <c r="HT11" s="183">
        <v>43368</v>
      </c>
      <c r="HU11" s="183">
        <v>43369</v>
      </c>
      <c r="HV11" s="183">
        <v>43370</v>
      </c>
      <c r="HW11" s="183">
        <v>43371</v>
      </c>
      <c r="HX11" s="183">
        <v>43374</v>
      </c>
      <c r="HY11" s="183">
        <v>43375</v>
      </c>
      <c r="HZ11" s="183">
        <v>43376</v>
      </c>
      <c r="IA11" s="183">
        <v>43377</v>
      </c>
      <c r="IB11" s="183">
        <v>43378</v>
      </c>
      <c r="IC11" s="183">
        <v>43381</v>
      </c>
      <c r="ID11" s="183">
        <v>43382</v>
      </c>
      <c r="IE11" s="183">
        <v>43383</v>
      </c>
      <c r="IF11" s="183">
        <v>43384</v>
      </c>
      <c r="IG11" s="183">
        <v>43385</v>
      </c>
      <c r="IH11" s="183">
        <v>43388</v>
      </c>
      <c r="II11" s="183">
        <v>43389</v>
      </c>
      <c r="IJ11" s="183">
        <v>43390</v>
      </c>
      <c r="IK11" s="183">
        <v>43391</v>
      </c>
      <c r="IL11" s="183">
        <v>43392</v>
      </c>
      <c r="IM11" s="183">
        <v>43395</v>
      </c>
      <c r="IN11" s="183">
        <v>43396</v>
      </c>
      <c r="IO11" s="183">
        <v>43397</v>
      </c>
      <c r="IP11" s="183">
        <v>43398</v>
      </c>
      <c r="IQ11" s="183">
        <v>43399</v>
      </c>
      <c r="IR11" s="183">
        <v>43402</v>
      </c>
      <c r="IS11" s="183">
        <v>43403</v>
      </c>
      <c r="IT11" s="183">
        <v>43404</v>
      </c>
      <c r="IU11" s="183">
        <v>43405</v>
      </c>
      <c r="IV11" s="183">
        <v>43406</v>
      </c>
      <c r="IW11" s="183">
        <v>43409</v>
      </c>
      <c r="IX11" s="183">
        <v>43410</v>
      </c>
      <c r="IY11" s="183">
        <v>43411</v>
      </c>
      <c r="IZ11" s="183">
        <v>43416</v>
      </c>
      <c r="JA11" s="183">
        <v>43417</v>
      </c>
      <c r="JB11" s="183">
        <v>43418</v>
      </c>
      <c r="JC11" s="183">
        <v>43419</v>
      </c>
      <c r="JD11" s="183">
        <v>43420</v>
      </c>
      <c r="JE11" s="183">
        <v>43421</v>
      </c>
      <c r="JF11" s="183">
        <v>43423</v>
      </c>
      <c r="JG11" s="183">
        <v>43424</v>
      </c>
      <c r="JH11" s="183">
        <v>43425</v>
      </c>
      <c r="JI11" s="183">
        <v>43426</v>
      </c>
      <c r="JJ11" s="183">
        <v>43427</v>
      </c>
      <c r="JK11" s="183">
        <v>43431</v>
      </c>
      <c r="JL11" s="183">
        <v>43432</v>
      </c>
      <c r="JM11" s="183">
        <v>43433</v>
      </c>
      <c r="JN11" s="183">
        <v>43434</v>
      </c>
      <c r="JO11" s="183">
        <v>43437</v>
      </c>
      <c r="JP11" s="183">
        <v>43438</v>
      </c>
      <c r="JQ11" s="183">
        <v>43439</v>
      </c>
      <c r="JR11" s="183">
        <v>43440</v>
      </c>
      <c r="JS11" s="183">
        <v>43441</v>
      </c>
      <c r="JT11" s="183">
        <v>43444</v>
      </c>
      <c r="JU11" s="183">
        <v>43445</v>
      </c>
      <c r="JV11" s="183">
        <v>43446</v>
      </c>
      <c r="JW11" s="183">
        <v>43447</v>
      </c>
      <c r="JX11" s="183">
        <v>43448</v>
      </c>
      <c r="JY11" s="183">
        <v>43451</v>
      </c>
      <c r="JZ11" s="183">
        <v>43452</v>
      </c>
      <c r="KA11" s="183">
        <v>43453</v>
      </c>
      <c r="KB11" s="183">
        <v>43454</v>
      </c>
      <c r="KC11" s="183">
        <v>43455</v>
      </c>
      <c r="KD11" s="183">
        <v>43458</v>
      </c>
      <c r="KE11" s="183">
        <v>43459</v>
      </c>
      <c r="KF11" s="183">
        <v>43460</v>
      </c>
      <c r="KG11" s="183">
        <v>43461</v>
      </c>
      <c r="KH11" s="183">
        <v>43462</v>
      </c>
      <c r="KI11" s="183">
        <v>43465</v>
      </c>
      <c r="KJ11" s="183">
        <v>43467</v>
      </c>
      <c r="KK11" s="183">
        <v>43468</v>
      </c>
      <c r="KL11" s="183">
        <v>43469</v>
      </c>
      <c r="KM11" s="183">
        <v>43472</v>
      </c>
      <c r="KN11" s="183">
        <v>43473</v>
      </c>
      <c r="KO11" s="183">
        <v>43474</v>
      </c>
      <c r="KP11" s="183">
        <v>43475</v>
      </c>
      <c r="KQ11" s="183">
        <v>43476</v>
      </c>
      <c r="KR11" s="183">
        <v>43479</v>
      </c>
      <c r="KS11" s="183">
        <v>43480</v>
      </c>
      <c r="KT11" s="183">
        <v>43481</v>
      </c>
      <c r="KU11" s="183">
        <v>43482</v>
      </c>
      <c r="KV11" s="183">
        <v>43483</v>
      </c>
      <c r="KW11" s="183">
        <v>43486</v>
      </c>
      <c r="KX11" s="183">
        <v>43487</v>
      </c>
      <c r="KY11" s="183">
        <v>43488</v>
      </c>
      <c r="KZ11" s="183">
        <v>43489</v>
      </c>
      <c r="LA11" s="183">
        <v>43490</v>
      </c>
      <c r="LB11" s="183">
        <v>43493</v>
      </c>
      <c r="LC11" s="183">
        <v>43494</v>
      </c>
      <c r="LD11" s="183">
        <v>43495</v>
      </c>
      <c r="LE11" s="183">
        <v>43496</v>
      </c>
      <c r="LF11" s="183">
        <v>43497</v>
      </c>
      <c r="LG11" s="183">
        <v>43498</v>
      </c>
      <c r="LH11" s="183">
        <v>43500</v>
      </c>
      <c r="LI11" s="183">
        <v>43507</v>
      </c>
      <c r="LJ11" s="183">
        <v>43508</v>
      </c>
      <c r="LK11" s="183">
        <v>43509</v>
      </c>
      <c r="LL11" s="183">
        <v>43510</v>
      </c>
      <c r="LM11" s="183">
        <v>43511</v>
      </c>
      <c r="LN11" s="183">
        <v>43514</v>
      </c>
      <c r="LO11" s="183">
        <v>43515</v>
      </c>
      <c r="LP11" s="183">
        <v>43516</v>
      </c>
      <c r="LQ11" s="183">
        <v>43517</v>
      </c>
      <c r="LR11" s="183">
        <v>43518</v>
      </c>
      <c r="LS11" s="183">
        <v>43521</v>
      </c>
      <c r="LT11" s="183">
        <v>43522</v>
      </c>
      <c r="LU11" s="183">
        <v>43523</v>
      </c>
      <c r="LV11" s="183">
        <v>43524</v>
      </c>
      <c r="LW11" s="183">
        <v>43525</v>
      </c>
      <c r="LX11" s="183">
        <v>43528</v>
      </c>
      <c r="LY11" s="183">
        <v>43529</v>
      </c>
      <c r="LZ11" s="183">
        <v>43530</v>
      </c>
      <c r="MA11" s="183">
        <v>43531</v>
      </c>
      <c r="MB11" s="183">
        <v>43535</v>
      </c>
      <c r="MC11" s="183">
        <v>43536</v>
      </c>
      <c r="MD11" s="183">
        <v>43537</v>
      </c>
      <c r="ME11" s="183">
        <v>43538</v>
      </c>
      <c r="MF11" s="183">
        <v>43539</v>
      </c>
      <c r="MG11" s="183">
        <v>43542</v>
      </c>
      <c r="MH11" s="183">
        <v>43543</v>
      </c>
      <c r="MI11" s="183">
        <v>43544</v>
      </c>
      <c r="MJ11" s="183">
        <v>43545</v>
      </c>
      <c r="MK11" s="183">
        <v>43546</v>
      </c>
      <c r="ML11" s="183">
        <v>43549</v>
      </c>
      <c r="MM11" s="183">
        <v>43550</v>
      </c>
      <c r="MN11" s="183">
        <v>43551</v>
      </c>
      <c r="MO11" s="183">
        <v>43552</v>
      </c>
      <c r="MP11" s="183">
        <v>43553</v>
      </c>
      <c r="MQ11" s="183">
        <v>43556</v>
      </c>
      <c r="MR11" s="183">
        <v>43557</v>
      </c>
      <c r="MS11" s="183">
        <v>43558</v>
      </c>
      <c r="MT11" s="183">
        <v>43559</v>
      </c>
      <c r="MU11" s="183">
        <v>43560</v>
      </c>
      <c r="MV11" s="183">
        <v>43563</v>
      </c>
      <c r="MW11" s="183">
        <v>43564</v>
      </c>
      <c r="MX11" s="183">
        <v>43565</v>
      </c>
      <c r="MY11" s="183">
        <v>43566</v>
      </c>
      <c r="MZ11" s="183">
        <v>43567</v>
      </c>
      <c r="NA11" s="183">
        <v>43570</v>
      </c>
      <c r="NB11" s="183">
        <v>43571</v>
      </c>
      <c r="NC11" s="183">
        <v>43572</v>
      </c>
      <c r="ND11" s="183">
        <v>43573</v>
      </c>
      <c r="NE11" s="183">
        <v>43574</v>
      </c>
      <c r="NF11" s="183">
        <v>43577</v>
      </c>
      <c r="NG11" s="183">
        <v>43578</v>
      </c>
      <c r="NH11" s="183">
        <v>43579</v>
      </c>
      <c r="NI11" s="183">
        <v>43580</v>
      </c>
      <c r="NJ11" s="183">
        <v>43581</v>
      </c>
      <c r="NK11" s="183">
        <v>43584</v>
      </c>
      <c r="NL11" s="183">
        <v>43585</v>
      </c>
      <c r="NM11" s="183">
        <v>43586</v>
      </c>
      <c r="NN11" s="183">
        <v>43587</v>
      </c>
      <c r="NO11" s="183">
        <v>43588</v>
      </c>
      <c r="NP11" s="183">
        <v>43591</v>
      </c>
      <c r="NQ11" s="183">
        <v>43592</v>
      </c>
      <c r="NR11" s="183">
        <v>43593</v>
      </c>
      <c r="NS11" s="183">
        <v>43594</v>
      </c>
      <c r="NT11" s="183">
        <v>43595</v>
      </c>
      <c r="NU11" s="183">
        <v>43598</v>
      </c>
      <c r="NV11" s="183">
        <v>43599</v>
      </c>
      <c r="NW11" s="183">
        <v>43600</v>
      </c>
      <c r="NX11" s="183">
        <v>43601</v>
      </c>
      <c r="NY11" s="183">
        <v>43602</v>
      </c>
      <c r="NZ11" s="183">
        <v>43605</v>
      </c>
      <c r="OA11" s="183">
        <v>43606</v>
      </c>
      <c r="OB11" s="183">
        <v>43607</v>
      </c>
      <c r="OC11" s="183">
        <v>43608</v>
      </c>
      <c r="OD11" s="183">
        <v>43609</v>
      </c>
      <c r="OE11" s="183">
        <v>43612</v>
      </c>
      <c r="OF11" s="183">
        <v>43613</v>
      </c>
      <c r="OG11" s="183">
        <v>43614</v>
      </c>
      <c r="OH11" s="183">
        <v>43615</v>
      </c>
      <c r="OI11" s="183">
        <v>43616</v>
      </c>
      <c r="OJ11" s="183">
        <v>43619</v>
      </c>
      <c r="OK11" s="183">
        <v>43620</v>
      </c>
      <c r="OL11" s="183">
        <v>43621</v>
      </c>
      <c r="OM11" s="183">
        <v>43622</v>
      </c>
      <c r="ON11" s="183">
        <v>43623</v>
      </c>
      <c r="OO11" s="183">
        <v>43626</v>
      </c>
      <c r="OP11" s="183">
        <v>43627</v>
      </c>
      <c r="OQ11" s="183">
        <v>43628</v>
      </c>
      <c r="OR11" s="183">
        <v>43629</v>
      </c>
      <c r="OS11" s="183">
        <v>43630</v>
      </c>
      <c r="OT11" s="183">
        <v>43633</v>
      </c>
      <c r="OU11" s="183">
        <v>43634</v>
      </c>
      <c r="OV11" s="183">
        <v>43635</v>
      </c>
      <c r="OW11" s="183">
        <v>43636</v>
      </c>
      <c r="OX11" s="183">
        <v>43637</v>
      </c>
      <c r="OY11" s="183">
        <v>43640</v>
      </c>
      <c r="OZ11" s="183">
        <v>43641</v>
      </c>
      <c r="PA11" s="183">
        <v>43642</v>
      </c>
      <c r="PB11" s="183">
        <v>43643</v>
      </c>
      <c r="PC11" s="183">
        <v>43644</v>
      </c>
      <c r="PD11" s="183">
        <v>43647</v>
      </c>
      <c r="PE11" s="183">
        <v>43648</v>
      </c>
      <c r="PF11" s="183">
        <v>43649</v>
      </c>
      <c r="PG11" s="183">
        <v>43650</v>
      </c>
      <c r="PH11" s="183">
        <v>43651</v>
      </c>
      <c r="PI11" s="183">
        <v>43654</v>
      </c>
      <c r="PJ11" s="183">
        <v>43655</v>
      </c>
      <c r="PK11" s="183">
        <v>43656</v>
      </c>
      <c r="PL11" s="183">
        <v>43662</v>
      </c>
      <c r="PM11" s="183">
        <v>43663</v>
      </c>
      <c r="PN11" s="183">
        <v>43664</v>
      </c>
      <c r="PO11" s="183">
        <v>43665</v>
      </c>
      <c r="PP11" s="183">
        <v>43668</v>
      </c>
      <c r="PQ11" s="183">
        <v>43669</v>
      </c>
      <c r="PR11" s="183">
        <v>43670</v>
      </c>
      <c r="PS11" s="183">
        <v>43671</v>
      </c>
      <c r="PT11" s="183">
        <v>43672</v>
      </c>
      <c r="PU11" s="183">
        <v>43675</v>
      </c>
      <c r="PV11" s="183">
        <v>43676</v>
      </c>
      <c r="PW11" s="183">
        <v>43677</v>
      </c>
      <c r="PX11" s="183">
        <v>43678</v>
      </c>
      <c r="PY11" s="183">
        <v>43679</v>
      </c>
      <c r="PZ11" s="183">
        <v>43682</v>
      </c>
      <c r="QA11" s="183">
        <v>43683</v>
      </c>
      <c r="QB11" s="183">
        <v>43684</v>
      </c>
      <c r="QC11" s="183">
        <v>43685</v>
      </c>
      <c r="QD11" s="183">
        <v>43686</v>
      </c>
      <c r="QE11" s="183">
        <v>43689</v>
      </c>
      <c r="QF11" s="183">
        <v>43690</v>
      </c>
      <c r="QG11" s="183">
        <v>43691</v>
      </c>
      <c r="QH11" s="183">
        <v>43692</v>
      </c>
      <c r="QI11" s="183">
        <v>43693</v>
      </c>
      <c r="QJ11" s="183">
        <v>43696</v>
      </c>
      <c r="QK11" s="183">
        <v>43697</v>
      </c>
      <c r="QL11" s="183">
        <v>43698</v>
      </c>
      <c r="QM11" s="183">
        <v>43699</v>
      </c>
      <c r="QN11" s="183">
        <v>43700</v>
      </c>
      <c r="QO11" s="183">
        <v>43703</v>
      </c>
      <c r="QP11" s="183">
        <v>43704</v>
      </c>
      <c r="QQ11" s="183">
        <v>43705</v>
      </c>
      <c r="QR11" s="183">
        <v>43706</v>
      </c>
      <c r="QS11" s="183">
        <v>43707</v>
      </c>
      <c r="QT11" s="183">
        <v>43710</v>
      </c>
      <c r="QU11" s="183">
        <v>43712</v>
      </c>
      <c r="QV11" s="183">
        <v>43713</v>
      </c>
      <c r="QW11" s="183">
        <v>43714</v>
      </c>
      <c r="QX11" s="183">
        <v>43715</v>
      </c>
      <c r="QY11" s="183">
        <v>43717</v>
      </c>
      <c r="QZ11" s="183">
        <v>43718</v>
      </c>
      <c r="RA11" s="183">
        <v>43719</v>
      </c>
      <c r="RB11" s="183">
        <v>43720</v>
      </c>
      <c r="RC11" s="183">
        <v>43721</v>
      </c>
      <c r="RD11" s="183">
        <v>43724</v>
      </c>
      <c r="RE11" s="183">
        <v>43725</v>
      </c>
      <c r="RF11" s="183">
        <v>43726</v>
      </c>
      <c r="RG11" s="183">
        <v>43727</v>
      </c>
      <c r="RH11" s="183">
        <v>43728</v>
      </c>
      <c r="RI11" s="183">
        <v>43731</v>
      </c>
      <c r="RJ11" s="183">
        <v>43732</v>
      </c>
      <c r="RK11" s="183">
        <v>43733</v>
      </c>
      <c r="RL11" s="183">
        <v>43734</v>
      </c>
      <c r="RM11" s="183">
        <v>43735</v>
      </c>
      <c r="RN11" s="183">
        <v>43738</v>
      </c>
      <c r="RO11" s="183">
        <v>43739</v>
      </c>
      <c r="RP11" s="183">
        <v>43740</v>
      </c>
      <c r="RQ11" s="183">
        <v>43741</v>
      </c>
      <c r="RR11" s="183">
        <v>43742</v>
      </c>
      <c r="RS11" s="183">
        <v>43745</v>
      </c>
      <c r="RT11" s="183">
        <v>43746</v>
      </c>
      <c r="RU11" s="183">
        <v>43747</v>
      </c>
      <c r="RV11" s="183">
        <v>43748</v>
      </c>
      <c r="RW11" s="183">
        <v>43749</v>
      </c>
      <c r="RX11" s="183">
        <v>43752</v>
      </c>
      <c r="RY11" s="183">
        <v>43753</v>
      </c>
      <c r="RZ11" s="183">
        <v>43754</v>
      </c>
      <c r="SA11" s="183">
        <v>43755</v>
      </c>
      <c r="SB11" s="183">
        <v>43756</v>
      </c>
      <c r="SC11" s="183">
        <v>43759</v>
      </c>
      <c r="SD11" s="183">
        <v>43760</v>
      </c>
      <c r="SE11" s="183">
        <v>43761</v>
      </c>
      <c r="SF11" s="183">
        <v>43762</v>
      </c>
      <c r="SG11" s="183">
        <v>43763</v>
      </c>
      <c r="SH11" s="183">
        <v>43766</v>
      </c>
      <c r="SI11" s="183">
        <v>43767</v>
      </c>
      <c r="SJ11" s="183">
        <v>43768</v>
      </c>
      <c r="SK11" s="183">
        <v>43769</v>
      </c>
      <c r="SL11" s="183">
        <v>43770</v>
      </c>
      <c r="SM11" s="183">
        <v>43773</v>
      </c>
      <c r="SN11" s="183">
        <v>43774</v>
      </c>
      <c r="SO11" s="183">
        <v>43775</v>
      </c>
      <c r="SP11" s="183">
        <v>43776</v>
      </c>
      <c r="SQ11" s="183">
        <v>43777</v>
      </c>
      <c r="SR11" s="183">
        <v>43780</v>
      </c>
      <c r="SS11" s="183">
        <v>43781</v>
      </c>
      <c r="ST11" s="183">
        <v>43782</v>
      </c>
      <c r="SU11" s="183">
        <v>43783</v>
      </c>
      <c r="SV11" s="183">
        <v>43784</v>
      </c>
      <c r="SW11" s="183">
        <v>43787</v>
      </c>
      <c r="SX11" s="183">
        <v>43788</v>
      </c>
      <c r="SY11" s="183">
        <v>43789</v>
      </c>
      <c r="SZ11" s="183">
        <v>43790</v>
      </c>
      <c r="TA11" s="183">
        <v>43791</v>
      </c>
      <c r="TB11" s="183">
        <v>43794</v>
      </c>
      <c r="TC11" s="183">
        <v>43797</v>
      </c>
      <c r="TD11" s="183">
        <v>43798</v>
      </c>
      <c r="TE11" s="184">
        <v>43801</v>
      </c>
      <c r="TF11" s="184">
        <v>43802</v>
      </c>
      <c r="TG11" s="184">
        <v>43803</v>
      </c>
      <c r="TH11" s="184">
        <v>43804</v>
      </c>
      <c r="TI11" s="184">
        <v>43805</v>
      </c>
      <c r="TJ11" s="184">
        <v>43808</v>
      </c>
      <c r="TK11" s="184">
        <v>43809</v>
      </c>
      <c r="TL11" s="184">
        <v>43810</v>
      </c>
      <c r="TM11" s="184">
        <v>43811</v>
      </c>
      <c r="TN11" s="184">
        <v>43812</v>
      </c>
      <c r="TO11" s="184">
        <v>43815</v>
      </c>
      <c r="TP11" s="184">
        <v>43816</v>
      </c>
      <c r="TQ11" s="184">
        <v>43817</v>
      </c>
      <c r="TR11" s="184">
        <v>43818</v>
      </c>
      <c r="TS11" s="184">
        <v>43819</v>
      </c>
      <c r="TT11" s="184">
        <v>43822</v>
      </c>
      <c r="TU11" s="184">
        <v>43823</v>
      </c>
      <c r="TV11" s="184">
        <v>43824</v>
      </c>
      <c r="TW11" s="184">
        <v>43825</v>
      </c>
      <c r="TX11" s="184">
        <v>43826</v>
      </c>
      <c r="TY11" s="184">
        <v>43829</v>
      </c>
      <c r="TZ11" s="184">
        <v>43830</v>
      </c>
      <c r="UA11" s="184">
        <v>43832</v>
      </c>
      <c r="UB11" s="184">
        <v>43833</v>
      </c>
      <c r="UC11" s="184">
        <v>43836</v>
      </c>
      <c r="UD11" s="184">
        <v>43837</v>
      </c>
      <c r="UE11" s="184">
        <v>43838</v>
      </c>
      <c r="UF11" s="184">
        <v>43839</v>
      </c>
      <c r="UG11" s="184">
        <v>43840</v>
      </c>
      <c r="UH11" s="184">
        <v>43843</v>
      </c>
      <c r="UI11" s="184">
        <v>43844</v>
      </c>
      <c r="UJ11" s="184">
        <v>43845</v>
      </c>
      <c r="UK11" s="184">
        <v>43846</v>
      </c>
      <c r="UL11" s="184">
        <v>43847</v>
      </c>
      <c r="UM11" s="184">
        <v>43850</v>
      </c>
      <c r="UN11" s="184">
        <v>43851</v>
      </c>
      <c r="UO11" s="184">
        <v>43852</v>
      </c>
      <c r="UP11" s="184">
        <v>43853</v>
      </c>
      <c r="UQ11" s="184">
        <v>43854</v>
      </c>
      <c r="UR11" s="184">
        <v>43857</v>
      </c>
      <c r="US11" s="184">
        <v>43858</v>
      </c>
      <c r="UT11" s="184">
        <v>43859</v>
      </c>
      <c r="UU11" s="184">
        <v>43860</v>
      </c>
      <c r="UV11" s="184">
        <v>43861</v>
      </c>
      <c r="UW11" s="184">
        <v>43864</v>
      </c>
      <c r="UX11" s="184">
        <v>43865</v>
      </c>
      <c r="UY11" s="184">
        <v>43866</v>
      </c>
      <c r="UZ11" s="184">
        <v>43867</v>
      </c>
      <c r="VA11" s="184">
        <v>43868</v>
      </c>
      <c r="VB11" s="184">
        <v>43871</v>
      </c>
      <c r="VC11" s="184">
        <v>43872</v>
      </c>
      <c r="VD11" s="184">
        <v>43873</v>
      </c>
      <c r="VE11" s="184">
        <v>43874</v>
      </c>
      <c r="VF11" s="184">
        <v>43875</v>
      </c>
      <c r="VG11" s="184">
        <v>43878</v>
      </c>
      <c r="VH11" s="184">
        <v>43879</v>
      </c>
      <c r="VI11" s="184">
        <v>43880</v>
      </c>
      <c r="VJ11" s="184">
        <v>43881</v>
      </c>
      <c r="VK11" s="184">
        <v>43882</v>
      </c>
      <c r="VL11" s="184">
        <v>43888</v>
      </c>
      <c r="VM11" s="184">
        <v>43890</v>
      </c>
      <c r="VN11" s="184">
        <v>43892</v>
      </c>
      <c r="VO11" s="184">
        <v>43893</v>
      </c>
      <c r="VP11" s="184">
        <v>43894</v>
      </c>
      <c r="VQ11" s="184">
        <v>43895</v>
      </c>
      <c r="VR11" s="184">
        <v>43896</v>
      </c>
      <c r="VS11" s="184">
        <v>43899</v>
      </c>
      <c r="VT11" s="184">
        <v>43900</v>
      </c>
      <c r="VU11" s="184">
        <v>43901</v>
      </c>
      <c r="VV11" s="184">
        <v>43902</v>
      </c>
      <c r="VW11" s="184">
        <v>43903</v>
      </c>
      <c r="VX11" s="184">
        <v>43906</v>
      </c>
      <c r="VY11" s="184">
        <v>43907</v>
      </c>
      <c r="VZ11" s="184">
        <v>43908</v>
      </c>
      <c r="WA11" s="184">
        <v>43909</v>
      </c>
      <c r="WB11" s="184">
        <v>43910</v>
      </c>
      <c r="WC11" s="184">
        <v>43913</v>
      </c>
      <c r="WD11" s="184">
        <v>43914</v>
      </c>
      <c r="WE11" s="184">
        <v>43915</v>
      </c>
      <c r="WF11" s="184">
        <v>43916</v>
      </c>
      <c r="WG11" s="184">
        <v>43917</v>
      </c>
      <c r="WH11" s="184">
        <v>43920</v>
      </c>
      <c r="WI11" s="184">
        <v>43921</v>
      </c>
      <c r="WJ11" s="184">
        <v>43922</v>
      </c>
      <c r="WK11" s="184">
        <v>43923</v>
      </c>
      <c r="WL11" s="184">
        <v>43924</v>
      </c>
      <c r="WM11" s="184">
        <v>43927</v>
      </c>
      <c r="WN11" s="184">
        <v>43928</v>
      </c>
      <c r="WO11" s="184">
        <v>43929</v>
      </c>
      <c r="WP11" s="184">
        <v>43930</v>
      </c>
      <c r="WQ11" s="184">
        <v>43931</v>
      </c>
      <c r="WR11" s="184">
        <v>43934</v>
      </c>
      <c r="WS11" s="184">
        <v>43935</v>
      </c>
      <c r="WT11" s="184">
        <v>43936</v>
      </c>
      <c r="WU11" s="184">
        <v>43937</v>
      </c>
      <c r="WV11" s="184">
        <v>43938</v>
      </c>
      <c r="WW11" s="184">
        <v>43941</v>
      </c>
      <c r="WX11" s="184">
        <v>43942</v>
      </c>
      <c r="WY11" s="184">
        <v>43943</v>
      </c>
      <c r="WZ11" s="184">
        <v>43944</v>
      </c>
      <c r="XA11" s="184">
        <v>43945</v>
      </c>
      <c r="XB11" s="184">
        <v>43948</v>
      </c>
      <c r="XC11" s="184">
        <v>43949</v>
      </c>
      <c r="XD11" s="184">
        <v>43950</v>
      </c>
      <c r="XE11" s="184">
        <v>43951</v>
      </c>
      <c r="XF11" s="184">
        <v>43952</v>
      </c>
      <c r="XG11" s="184">
        <v>43955</v>
      </c>
      <c r="XH11" s="184">
        <v>43956</v>
      </c>
      <c r="XI11" s="184">
        <v>43957</v>
      </c>
      <c r="XJ11" s="184">
        <v>43958</v>
      </c>
      <c r="XK11" s="184">
        <v>43959</v>
      </c>
      <c r="XL11" s="184">
        <v>43962</v>
      </c>
      <c r="XM11" s="184">
        <v>43963</v>
      </c>
      <c r="XN11" s="184">
        <v>43964</v>
      </c>
      <c r="XO11" s="184">
        <v>43965</v>
      </c>
      <c r="XP11" s="184">
        <v>43966</v>
      </c>
      <c r="XQ11" s="184">
        <v>43969</v>
      </c>
      <c r="XR11" s="184">
        <v>43970</v>
      </c>
      <c r="XS11" s="184">
        <v>43971</v>
      </c>
      <c r="XT11" s="184">
        <v>43972</v>
      </c>
      <c r="XU11" s="184">
        <v>43973</v>
      </c>
      <c r="XV11" s="184">
        <v>43976</v>
      </c>
      <c r="XW11" s="184">
        <v>43977</v>
      </c>
      <c r="XX11" s="184">
        <v>43978</v>
      </c>
      <c r="XY11" s="184">
        <v>43979</v>
      </c>
      <c r="XZ11" s="184">
        <v>43980</v>
      </c>
      <c r="YA11" s="184">
        <v>43984</v>
      </c>
      <c r="YB11" s="184">
        <v>43985</v>
      </c>
      <c r="YC11" s="184">
        <v>43986</v>
      </c>
      <c r="YD11" s="184">
        <v>43990</v>
      </c>
      <c r="YE11" s="184">
        <v>43991</v>
      </c>
      <c r="YF11" s="184">
        <v>43992</v>
      </c>
      <c r="YG11" s="184">
        <v>43993</v>
      </c>
      <c r="YH11" s="184">
        <v>43994</v>
      </c>
      <c r="YI11" s="184">
        <v>43997</v>
      </c>
      <c r="YJ11" s="184">
        <v>43998</v>
      </c>
      <c r="YK11" s="184">
        <v>43999</v>
      </c>
      <c r="YL11" s="184">
        <v>44000</v>
      </c>
      <c r="YM11" s="184">
        <v>44001</v>
      </c>
      <c r="YN11" s="184">
        <v>44004</v>
      </c>
      <c r="YO11" s="184">
        <v>44005</v>
      </c>
      <c r="YP11" s="184">
        <v>44007</v>
      </c>
      <c r="YQ11" s="184">
        <v>44008</v>
      </c>
      <c r="YR11" s="184">
        <v>44011</v>
      </c>
      <c r="YS11" s="184">
        <v>44012</v>
      </c>
      <c r="YT11" s="184">
        <v>44013</v>
      </c>
      <c r="YU11" s="184">
        <v>44014</v>
      </c>
      <c r="YV11" s="184">
        <v>44015</v>
      </c>
      <c r="YW11" s="184">
        <v>44018</v>
      </c>
      <c r="YX11" s="184">
        <v>44019</v>
      </c>
      <c r="YY11" s="184">
        <v>44020</v>
      </c>
      <c r="YZ11" s="184">
        <v>44021</v>
      </c>
      <c r="ZA11" s="184">
        <v>44022</v>
      </c>
      <c r="ZB11" s="184">
        <v>44028</v>
      </c>
      <c r="ZC11" s="184">
        <v>44029</v>
      </c>
      <c r="ZD11" s="184">
        <v>44032</v>
      </c>
      <c r="ZE11" s="184">
        <v>44033</v>
      </c>
      <c r="ZF11" s="184">
        <v>44034</v>
      </c>
      <c r="ZG11" s="184">
        <v>44035</v>
      </c>
      <c r="ZH11" s="184">
        <v>44036</v>
      </c>
      <c r="ZI11" s="184">
        <v>44039</v>
      </c>
      <c r="ZJ11" s="184">
        <v>44040</v>
      </c>
      <c r="ZK11" s="184">
        <v>44041</v>
      </c>
      <c r="ZL11" s="184">
        <v>44042</v>
      </c>
      <c r="ZM11" s="184">
        <v>44043</v>
      </c>
      <c r="ZN11" s="184">
        <v>44046</v>
      </c>
      <c r="ZO11" s="184">
        <v>44047</v>
      </c>
      <c r="ZP11" s="184">
        <v>44048</v>
      </c>
      <c r="ZQ11" s="184">
        <v>44049</v>
      </c>
      <c r="ZR11" s="184">
        <v>44050</v>
      </c>
      <c r="ZS11" s="184">
        <v>44053</v>
      </c>
      <c r="ZT11" s="184">
        <v>44054</v>
      </c>
      <c r="ZU11" s="184">
        <v>44055</v>
      </c>
      <c r="ZV11" s="184">
        <v>44056</v>
      </c>
      <c r="ZW11" s="184">
        <v>44057</v>
      </c>
      <c r="ZX11" s="184">
        <v>44060</v>
      </c>
      <c r="ZY11" s="184">
        <v>44061</v>
      </c>
      <c r="ZZ11" s="184">
        <v>44062</v>
      </c>
      <c r="AAA11" s="184">
        <v>44063</v>
      </c>
      <c r="AAB11" s="184">
        <v>44064</v>
      </c>
      <c r="AAC11" s="184">
        <v>44067</v>
      </c>
      <c r="AAD11" s="184">
        <v>44068</v>
      </c>
      <c r="AAE11" s="184">
        <v>44069</v>
      </c>
      <c r="AAF11" s="184">
        <v>44070</v>
      </c>
      <c r="AAG11" s="184">
        <v>44071</v>
      </c>
      <c r="AAH11" s="184">
        <v>44074</v>
      </c>
      <c r="AAI11" s="184">
        <v>44075</v>
      </c>
      <c r="AAJ11" s="184">
        <v>44076</v>
      </c>
      <c r="AAK11" s="184">
        <v>44077</v>
      </c>
      <c r="AAL11" s="184">
        <v>44078</v>
      </c>
      <c r="AAM11" s="184">
        <v>44081</v>
      </c>
      <c r="AAN11" s="184">
        <v>44082</v>
      </c>
      <c r="AAO11" s="184">
        <v>44083</v>
      </c>
      <c r="AAP11" s="184">
        <v>44084</v>
      </c>
      <c r="AAQ11" s="184">
        <v>44085</v>
      </c>
      <c r="AAR11" s="184">
        <v>44088</v>
      </c>
      <c r="AAS11" s="184">
        <v>44089</v>
      </c>
      <c r="AAT11" s="184">
        <v>44090</v>
      </c>
      <c r="AAU11" s="184">
        <v>44091</v>
      </c>
      <c r="AAV11" s="184">
        <v>44092</v>
      </c>
      <c r="AAW11" s="184">
        <v>44095</v>
      </c>
      <c r="AAX11" s="184">
        <v>44096</v>
      </c>
      <c r="AAY11" s="184">
        <v>44097</v>
      </c>
      <c r="AAZ11" s="184">
        <v>44098</v>
      </c>
      <c r="ABA11" s="184">
        <v>44099</v>
      </c>
      <c r="ABB11" s="184">
        <v>44102</v>
      </c>
      <c r="ABC11" s="184">
        <v>44103</v>
      </c>
      <c r="ABD11" s="184">
        <v>44104</v>
      </c>
      <c r="ABE11" s="184">
        <v>44105</v>
      </c>
      <c r="ABF11" s="184">
        <v>44106</v>
      </c>
      <c r="ABG11" s="184">
        <v>44109</v>
      </c>
      <c r="ABH11" s="184">
        <v>44110</v>
      </c>
      <c r="ABI11" s="184">
        <v>44111</v>
      </c>
      <c r="ABJ11" s="184">
        <v>44112</v>
      </c>
      <c r="ABK11" s="184">
        <v>44113</v>
      </c>
      <c r="ABL11" s="184">
        <v>44116</v>
      </c>
      <c r="ABM11" s="184">
        <v>44117</v>
      </c>
      <c r="ABN11" s="184">
        <v>44118</v>
      </c>
      <c r="ABO11" s="184">
        <v>44120</v>
      </c>
      <c r="ABP11" s="184">
        <v>44123</v>
      </c>
      <c r="ABQ11" s="184">
        <v>44124</v>
      </c>
      <c r="ABR11" s="184">
        <v>44125</v>
      </c>
      <c r="ABS11" s="184">
        <v>44126</v>
      </c>
      <c r="ABT11" s="184">
        <v>44127</v>
      </c>
      <c r="ABU11" s="184">
        <v>44130</v>
      </c>
      <c r="ABV11" s="184">
        <v>44131</v>
      </c>
      <c r="ABW11" s="184">
        <v>44132</v>
      </c>
      <c r="ABX11" s="184">
        <v>44133</v>
      </c>
      <c r="ABY11" s="184">
        <v>44134</v>
      </c>
      <c r="ABZ11" s="184">
        <v>44137</v>
      </c>
      <c r="ACA11" s="184">
        <v>44138</v>
      </c>
      <c r="ACB11" s="184">
        <v>44139</v>
      </c>
      <c r="ACC11" s="184">
        <v>44140</v>
      </c>
      <c r="ACD11" s="184">
        <v>44141</v>
      </c>
      <c r="ACE11" s="184">
        <v>44144</v>
      </c>
      <c r="ACF11" s="184">
        <v>44145</v>
      </c>
      <c r="ACG11" s="184">
        <v>44146</v>
      </c>
      <c r="ACH11" s="184">
        <v>44147</v>
      </c>
      <c r="ACI11" s="184">
        <v>44148</v>
      </c>
      <c r="ACJ11" s="184">
        <v>44152</v>
      </c>
      <c r="ACK11" s="183">
        <v>44153</v>
      </c>
      <c r="ACL11" s="183">
        <v>44154</v>
      </c>
      <c r="ACM11" s="183">
        <v>44155</v>
      </c>
      <c r="ACN11" s="183">
        <v>44158</v>
      </c>
      <c r="ACO11" s="183">
        <v>44159</v>
      </c>
      <c r="ACP11" s="183">
        <v>44160</v>
      </c>
      <c r="ACQ11" s="183">
        <v>44162</v>
      </c>
      <c r="ACR11" s="183">
        <v>44165</v>
      </c>
      <c r="ACS11" s="219">
        <v>44166</v>
      </c>
      <c r="ACT11" s="219">
        <v>44167</v>
      </c>
      <c r="ACU11" s="219">
        <v>44168</v>
      </c>
      <c r="ACV11" s="219">
        <v>44169</v>
      </c>
      <c r="ACW11" s="219">
        <v>44172</v>
      </c>
      <c r="ACX11" s="219">
        <v>44173</v>
      </c>
      <c r="ACY11" s="219">
        <v>44174</v>
      </c>
      <c r="ACZ11" s="219">
        <v>44175</v>
      </c>
      <c r="ADA11" s="219">
        <v>44176</v>
      </c>
      <c r="ADB11" s="219">
        <v>44179</v>
      </c>
      <c r="ADC11" s="219">
        <v>44180</v>
      </c>
      <c r="ADD11" s="219">
        <v>44181</v>
      </c>
      <c r="ADE11" s="219">
        <v>44182</v>
      </c>
      <c r="ADF11" s="219">
        <v>44183</v>
      </c>
      <c r="ADG11" s="219">
        <v>44186</v>
      </c>
      <c r="ADH11" s="219">
        <v>44187</v>
      </c>
      <c r="ADI11" s="219">
        <v>44188</v>
      </c>
      <c r="ADJ11" s="219">
        <v>44189</v>
      </c>
      <c r="ADK11" s="219">
        <v>44190</v>
      </c>
      <c r="ADL11" s="219">
        <v>44193</v>
      </c>
      <c r="ADM11" s="219">
        <v>44195</v>
      </c>
      <c r="ADN11" s="219">
        <v>44196</v>
      </c>
      <c r="ADO11" s="219">
        <v>44200</v>
      </c>
      <c r="ADP11" s="219">
        <v>44201</v>
      </c>
      <c r="ADQ11" s="219">
        <v>44202</v>
      </c>
      <c r="ADR11" s="219">
        <v>44203</v>
      </c>
      <c r="ADS11" s="219">
        <v>44204</v>
      </c>
      <c r="ADT11" s="219">
        <v>44207</v>
      </c>
      <c r="ADU11" s="219">
        <v>44208</v>
      </c>
      <c r="ADV11" s="219">
        <v>44209</v>
      </c>
      <c r="ADW11" s="219">
        <v>44210</v>
      </c>
      <c r="ADX11" s="219">
        <v>44211</v>
      </c>
      <c r="ADY11" s="219">
        <v>44214</v>
      </c>
      <c r="ADZ11" s="219">
        <v>44215</v>
      </c>
      <c r="AEA11" s="219">
        <v>44216</v>
      </c>
      <c r="AEB11" s="219">
        <v>44217</v>
      </c>
      <c r="AEC11" s="219">
        <v>44218</v>
      </c>
      <c r="AED11" s="219">
        <v>44221</v>
      </c>
      <c r="AEE11" s="219">
        <v>44222</v>
      </c>
      <c r="AEF11" s="219">
        <v>44223</v>
      </c>
      <c r="AEG11" s="219">
        <v>44224</v>
      </c>
      <c r="AEH11" s="219">
        <v>44225</v>
      </c>
      <c r="AEI11" s="219">
        <v>44228</v>
      </c>
      <c r="AEJ11" s="219">
        <v>44229</v>
      </c>
      <c r="AEK11" s="219">
        <v>44230</v>
      </c>
      <c r="AEL11" s="219">
        <v>44231</v>
      </c>
      <c r="AEM11" s="219">
        <v>44232</v>
      </c>
      <c r="AEN11" s="219">
        <v>44235</v>
      </c>
      <c r="AEO11" s="219">
        <v>44236</v>
      </c>
      <c r="AEP11" s="219">
        <v>44237</v>
      </c>
      <c r="AEQ11" s="219">
        <v>44238</v>
      </c>
      <c r="AER11" s="219">
        <v>44242</v>
      </c>
      <c r="AES11" s="219">
        <v>44243</v>
      </c>
      <c r="AET11" s="219">
        <v>44244</v>
      </c>
      <c r="AEU11" s="219">
        <v>44245</v>
      </c>
      <c r="AEV11" s="219">
        <v>44246</v>
      </c>
      <c r="AEW11" s="219">
        <v>44249</v>
      </c>
      <c r="AEX11" s="219">
        <v>44250</v>
      </c>
      <c r="AEY11" s="219">
        <v>44251</v>
      </c>
      <c r="AEZ11" s="219">
        <v>44252</v>
      </c>
      <c r="AFA11" s="219">
        <v>44253</v>
      </c>
      <c r="AFB11" s="219">
        <v>44256</v>
      </c>
      <c r="AFC11" s="219">
        <v>44257</v>
      </c>
      <c r="AFD11" s="219">
        <v>44258</v>
      </c>
      <c r="AFE11" s="219">
        <v>44259</v>
      </c>
      <c r="AFF11" s="219">
        <v>44260</v>
      </c>
      <c r="AFG11" s="219">
        <v>44264</v>
      </c>
      <c r="AFH11" s="219">
        <v>44265</v>
      </c>
      <c r="AFI11" s="219">
        <v>44266</v>
      </c>
      <c r="AFJ11" s="219">
        <v>44267</v>
      </c>
      <c r="AFK11" s="219">
        <v>44270</v>
      </c>
      <c r="AFL11" s="219">
        <v>44271</v>
      </c>
      <c r="AFM11" s="219">
        <v>44272</v>
      </c>
      <c r="AFN11" s="219">
        <v>44273</v>
      </c>
      <c r="AFO11" s="219">
        <v>44274</v>
      </c>
      <c r="AFP11" s="219">
        <v>44277</v>
      </c>
      <c r="AFQ11" s="219">
        <v>44278</v>
      </c>
      <c r="AFR11" s="219">
        <v>44279</v>
      </c>
      <c r="AFS11" s="219">
        <v>44280</v>
      </c>
      <c r="AFT11" s="219">
        <v>44281</v>
      </c>
      <c r="AFU11" s="219">
        <v>44284</v>
      </c>
      <c r="AFV11" s="219">
        <v>44285</v>
      </c>
      <c r="AFW11" s="219">
        <v>44286</v>
      </c>
      <c r="AFX11" s="219">
        <v>44287</v>
      </c>
      <c r="AFY11" s="219">
        <v>44288</v>
      </c>
      <c r="AFZ11" s="219">
        <v>44291</v>
      </c>
      <c r="AGA11" s="219">
        <v>44292</v>
      </c>
      <c r="AGB11" s="219">
        <v>44293</v>
      </c>
      <c r="AGC11" s="219">
        <v>44294</v>
      </c>
      <c r="AGD11" s="219">
        <v>44295</v>
      </c>
      <c r="AGE11" s="219">
        <v>44298</v>
      </c>
      <c r="AGF11" s="219">
        <v>44299</v>
      </c>
      <c r="AGG11" s="219">
        <v>44300</v>
      </c>
      <c r="AGH11" s="219">
        <v>44301</v>
      </c>
      <c r="AGI11" s="219">
        <v>44302</v>
      </c>
      <c r="AGJ11" s="219">
        <v>44305</v>
      </c>
      <c r="AGK11" s="219">
        <v>44306</v>
      </c>
      <c r="AGL11" s="219">
        <v>44307</v>
      </c>
      <c r="AGM11" s="219">
        <v>44308</v>
      </c>
      <c r="AGN11" s="219">
        <v>44309</v>
      </c>
      <c r="AGO11" s="219">
        <v>44312</v>
      </c>
      <c r="AGP11" s="219">
        <v>44313</v>
      </c>
      <c r="AGQ11" s="219">
        <v>44314</v>
      </c>
      <c r="AGR11" s="219">
        <v>44315</v>
      </c>
      <c r="AGS11" s="219">
        <v>44316</v>
      </c>
      <c r="AGT11" s="219">
        <v>44319</v>
      </c>
      <c r="AGU11" s="219">
        <v>44320</v>
      </c>
      <c r="AGV11" s="219">
        <v>44321</v>
      </c>
      <c r="AGW11" s="219">
        <v>44322</v>
      </c>
      <c r="AGX11" s="219">
        <v>44323</v>
      </c>
      <c r="AGY11" s="219">
        <v>44326</v>
      </c>
      <c r="AGZ11" s="219">
        <v>44327</v>
      </c>
      <c r="AHA11" s="219">
        <v>44328</v>
      </c>
      <c r="AHB11" s="219">
        <v>44329</v>
      </c>
      <c r="AHC11" s="219">
        <v>44330</v>
      </c>
      <c r="AHD11" s="219">
        <v>44333</v>
      </c>
      <c r="AHE11" s="219">
        <v>44334</v>
      </c>
      <c r="AHF11" s="219">
        <v>44335</v>
      </c>
      <c r="AHG11" s="219">
        <v>44336</v>
      </c>
      <c r="AHH11" s="219">
        <v>44337</v>
      </c>
      <c r="AHI11" s="219">
        <v>44340</v>
      </c>
      <c r="AHJ11" s="219">
        <v>44341</v>
      </c>
      <c r="AHK11" s="219">
        <v>44343</v>
      </c>
      <c r="AHL11" s="219">
        <v>44344</v>
      </c>
      <c r="AHM11" s="219">
        <v>44347</v>
      </c>
      <c r="AHN11" s="219">
        <v>44349</v>
      </c>
      <c r="AHO11" s="219">
        <v>44350</v>
      </c>
      <c r="AHP11" s="219">
        <v>44351</v>
      </c>
      <c r="AHQ11" s="219">
        <v>44354</v>
      </c>
      <c r="AHR11" s="219">
        <v>44355</v>
      </c>
      <c r="AHS11" s="219">
        <v>44357</v>
      </c>
      <c r="AHT11" s="219">
        <v>44358</v>
      </c>
      <c r="AHU11" s="219">
        <v>44361</v>
      </c>
      <c r="AHV11" s="219">
        <v>44362</v>
      </c>
      <c r="AHW11" s="219">
        <v>44363</v>
      </c>
      <c r="AHX11" s="219">
        <v>44364</v>
      </c>
      <c r="AHY11" s="219">
        <v>44365</v>
      </c>
      <c r="AHZ11" s="219">
        <v>44368</v>
      </c>
      <c r="AIA11" s="219">
        <v>44369</v>
      </c>
      <c r="AIB11" s="219">
        <v>44370</v>
      </c>
      <c r="AIC11" s="219">
        <v>44371</v>
      </c>
      <c r="AID11" s="219">
        <v>44372</v>
      </c>
      <c r="AIE11" s="219">
        <v>44375</v>
      </c>
      <c r="AIF11" s="219">
        <v>44376</v>
      </c>
      <c r="AIG11" s="219">
        <v>44377</v>
      </c>
      <c r="AIH11" s="219">
        <v>44378</v>
      </c>
      <c r="AII11" s="219">
        <v>44379</v>
      </c>
      <c r="AIJ11" s="219">
        <v>44382</v>
      </c>
      <c r="AIK11" s="219">
        <v>44383</v>
      </c>
      <c r="AIL11" s="219">
        <v>44384</v>
      </c>
      <c r="AIM11" s="219">
        <v>44385</v>
      </c>
      <c r="AIN11" s="219">
        <v>44386</v>
      </c>
      <c r="AIO11" s="219">
        <v>44396</v>
      </c>
      <c r="AIP11" s="219">
        <v>44397</v>
      </c>
      <c r="AIQ11" s="219">
        <v>44398</v>
      </c>
      <c r="AIR11" s="219">
        <v>44399</v>
      </c>
      <c r="AIS11" s="219">
        <v>44400</v>
      </c>
      <c r="AIT11" s="219">
        <v>44401</v>
      </c>
      <c r="AIU11" s="219">
        <v>44403</v>
      </c>
      <c r="AIV11" s="219">
        <v>44404</v>
      </c>
      <c r="AIW11" s="219">
        <v>44405</v>
      </c>
      <c r="AIX11" s="219">
        <v>44406</v>
      </c>
      <c r="AIY11" s="219">
        <v>44407</v>
      </c>
      <c r="AIZ11" s="219">
        <v>44410</v>
      </c>
      <c r="AJA11" s="219">
        <v>44411</v>
      </c>
      <c r="AJB11" s="219">
        <v>44412</v>
      </c>
      <c r="AJC11" s="219">
        <v>44413</v>
      </c>
      <c r="AJD11" s="219">
        <v>44414</v>
      </c>
      <c r="AJE11" s="219">
        <v>44417</v>
      </c>
      <c r="AJF11" s="219">
        <v>44418</v>
      </c>
      <c r="AJG11" s="219">
        <v>44419</v>
      </c>
      <c r="AJH11" s="219">
        <v>44420</v>
      </c>
      <c r="AJI11" s="219">
        <v>44421</v>
      </c>
      <c r="AJJ11" s="219">
        <v>44424</v>
      </c>
      <c r="AJK11" s="219">
        <v>44425</v>
      </c>
      <c r="AJL11" s="219">
        <v>44426</v>
      </c>
      <c r="AJM11" s="219">
        <v>44427</v>
      </c>
      <c r="AJN11" s="219">
        <v>44428</v>
      </c>
      <c r="AJO11" s="219">
        <v>44431</v>
      </c>
      <c r="AJP11" s="219">
        <v>44432</v>
      </c>
      <c r="AJQ11" s="219">
        <v>44433</v>
      </c>
      <c r="AJR11" s="219">
        <v>44434</v>
      </c>
      <c r="AJS11" s="219">
        <v>44435</v>
      </c>
      <c r="AJT11" s="219">
        <v>44438</v>
      </c>
      <c r="AJU11" s="219">
        <v>44439</v>
      </c>
      <c r="AJV11" s="219">
        <v>44440</v>
      </c>
      <c r="AJW11" s="219">
        <v>44441</v>
      </c>
      <c r="AJX11" s="219">
        <v>44442</v>
      </c>
      <c r="AJY11" s="219">
        <v>44445</v>
      </c>
      <c r="AJZ11" s="219">
        <v>44446</v>
      </c>
      <c r="AKA11" s="219">
        <v>44447</v>
      </c>
      <c r="AKB11" s="219">
        <v>44448</v>
      </c>
      <c r="AKC11" s="219">
        <v>44449</v>
      </c>
      <c r="AKD11" s="219">
        <v>44452</v>
      </c>
      <c r="AKE11" s="219">
        <v>44453</v>
      </c>
      <c r="AKF11" s="219">
        <v>44454</v>
      </c>
      <c r="AKG11" s="219">
        <v>44455</v>
      </c>
      <c r="AKH11" s="219">
        <v>44456</v>
      </c>
      <c r="AKI11" s="219">
        <v>44459</v>
      </c>
      <c r="AKJ11" s="219">
        <v>44460</v>
      </c>
      <c r="AKK11" s="219">
        <v>44461</v>
      </c>
      <c r="AKL11" s="219">
        <v>44462</v>
      </c>
      <c r="AKM11" s="219">
        <v>44463</v>
      </c>
      <c r="AKN11" s="219">
        <v>44466</v>
      </c>
      <c r="AKO11" s="219">
        <v>44467</v>
      </c>
      <c r="AKP11" s="219">
        <v>44468</v>
      </c>
      <c r="AKQ11" s="219">
        <v>44469</v>
      </c>
      <c r="AKR11" s="219">
        <v>44470</v>
      </c>
      <c r="AKS11" s="219">
        <v>44473</v>
      </c>
      <c r="AKT11" s="219">
        <v>44474</v>
      </c>
      <c r="AKU11" s="219">
        <v>44475</v>
      </c>
      <c r="AKV11" s="219">
        <v>44476</v>
      </c>
      <c r="AKW11" s="219">
        <v>44477</v>
      </c>
      <c r="AKX11" s="219">
        <v>44480</v>
      </c>
      <c r="AKY11" s="219">
        <v>44481</v>
      </c>
      <c r="AKZ11" s="219">
        <v>44482</v>
      </c>
      <c r="ALA11" s="219">
        <v>44483</v>
      </c>
      <c r="ALB11" s="219">
        <v>44484</v>
      </c>
      <c r="ALC11" s="219">
        <v>44487</v>
      </c>
      <c r="ALD11" s="219">
        <v>44488</v>
      </c>
      <c r="ALE11" s="219">
        <v>44489</v>
      </c>
      <c r="ALF11" s="219">
        <v>44490</v>
      </c>
      <c r="ALG11" s="219">
        <v>44491</v>
      </c>
      <c r="ALH11" s="219">
        <v>44494</v>
      </c>
      <c r="ALI11" s="219">
        <v>44495</v>
      </c>
      <c r="ALJ11" s="219">
        <v>44496</v>
      </c>
      <c r="ALK11" s="219">
        <v>44497</v>
      </c>
      <c r="ALL11" s="219">
        <v>44498</v>
      </c>
      <c r="ALM11" s="219">
        <v>44501</v>
      </c>
      <c r="ALN11" s="219">
        <v>44502</v>
      </c>
      <c r="ALO11" s="219">
        <v>44503</v>
      </c>
      <c r="ALP11" s="219">
        <v>44504</v>
      </c>
      <c r="ALQ11" s="219">
        <v>44508</v>
      </c>
      <c r="ALR11" s="219">
        <v>44509</v>
      </c>
      <c r="ALS11" s="219">
        <v>44510</v>
      </c>
      <c r="ALT11" s="219">
        <v>44511</v>
      </c>
      <c r="ALU11" s="219">
        <v>44512</v>
      </c>
      <c r="ALV11" s="219">
        <v>44515</v>
      </c>
      <c r="ALW11" s="219">
        <v>44516</v>
      </c>
      <c r="ALX11" s="219">
        <v>44517</v>
      </c>
      <c r="ALY11" s="219">
        <v>44518</v>
      </c>
      <c r="ALZ11" s="219">
        <v>44519</v>
      </c>
      <c r="AMA11" s="219">
        <v>44522</v>
      </c>
      <c r="AMB11" s="219">
        <v>44523</v>
      </c>
      <c r="AMC11" s="219">
        <v>44524</v>
      </c>
      <c r="AMD11" s="219">
        <v>44525</v>
      </c>
      <c r="AME11" s="219">
        <v>44529</v>
      </c>
      <c r="AMF11" s="219">
        <v>44530</v>
      </c>
      <c r="AMG11" s="219">
        <v>44531</v>
      </c>
      <c r="AMH11" s="219">
        <v>44532</v>
      </c>
      <c r="AMI11" s="219">
        <v>44533</v>
      </c>
      <c r="AMJ11" s="219">
        <v>44536</v>
      </c>
      <c r="AMK11" s="219">
        <v>44537</v>
      </c>
      <c r="AML11" s="219">
        <v>44538</v>
      </c>
      <c r="AMM11" s="219">
        <v>44539</v>
      </c>
      <c r="AMN11" s="219">
        <v>44540</v>
      </c>
      <c r="AMO11" s="219">
        <v>44543</v>
      </c>
      <c r="AMP11" s="219">
        <v>44544</v>
      </c>
      <c r="AMQ11" s="219">
        <v>44545</v>
      </c>
      <c r="AMR11" s="219">
        <v>44546</v>
      </c>
      <c r="AMS11" s="219">
        <v>44547</v>
      </c>
      <c r="AMT11" s="219">
        <v>44550</v>
      </c>
      <c r="AMU11" s="219">
        <v>44551</v>
      </c>
      <c r="AMV11" s="219">
        <v>44552</v>
      </c>
      <c r="AMW11" s="219">
        <v>44553</v>
      </c>
      <c r="AMX11" s="219">
        <v>44554</v>
      </c>
      <c r="AMY11" s="219">
        <v>44557</v>
      </c>
      <c r="AMZ11" s="219">
        <v>44558</v>
      </c>
      <c r="ANA11" s="219">
        <v>44560</v>
      </c>
      <c r="ANB11" s="219">
        <v>44561</v>
      </c>
      <c r="ANC11" s="219">
        <v>44564</v>
      </c>
      <c r="AND11" s="219">
        <v>44565</v>
      </c>
      <c r="ANE11" s="219">
        <v>44566</v>
      </c>
      <c r="ANF11" s="219">
        <v>44567</v>
      </c>
      <c r="ANG11" s="219">
        <v>44568</v>
      </c>
      <c r="ANH11" s="219">
        <v>44571</v>
      </c>
      <c r="ANI11" s="219">
        <v>44572</v>
      </c>
      <c r="ANJ11" s="219">
        <v>44573</v>
      </c>
      <c r="ANK11" s="219">
        <v>44574</v>
      </c>
      <c r="ANL11" s="219">
        <v>44575</v>
      </c>
      <c r="ANM11" s="219">
        <v>44578</v>
      </c>
      <c r="ANN11" s="219">
        <v>44579</v>
      </c>
      <c r="ANO11" s="219">
        <v>44580</v>
      </c>
      <c r="ANP11" s="219">
        <v>44581</v>
      </c>
      <c r="ANQ11" s="219">
        <v>44582</v>
      </c>
      <c r="ANR11" s="219">
        <v>44585</v>
      </c>
      <c r="ANS11" s="219">
        <v>44586</v>
      </c>
      <c r="ANT11" s="219">
        <v>44587</v>
      </c>
      <c r="ANU11" s="219">
        <v>44588</v>
      </c>
      <c r="ANV11" s="219">
        <v>44589</v>
      </c>
      <c r="ANW11" s="219">
        <v>44592</v>
      </c>
      <c r="ANX11" s="219">
        <v>44593</v>
      </c>
      <c r="ANY11" s="219">
        <v>44599</v>
      </c>
      <c r="ANZ11" s="219">
        <v>44600</v>
      </c>
      <c r="AOA11" s="219">
        <v>44601</v>
      </c>
      <c r="AOB11" s="219">
        <v>44602</v>
      </c>
      <c r="AOC11" s="219">
        <v>44603</v>
      </c>
      <c r="AOD11" s="219">
        <v>44606</v>
      </c>
      <c r="AOE11" s="219">
        <v>44607</v>
      </c>
      <c r="AOF11" s="219">
        <v>44608</v>
      </c>
      <c r="AOG11" s="219">
        <v>44609</v>
      </c>
      <c r="AOH11" s="219">
        <v>44610</v>
      </c>
      <c r="AOI11" s="219">
        <v>44613</v>
      </c>
      <c r="AOJ11" s="219">
        <v>44614</v>
      </c>
      <c r="AOK11" s="219">
        <v>44615</v>
      </c>
      <c r="AOL11" s="219">
        <v>44616</v>
      </c>
      <c r="AOM11" s="219">
        <v>44617</v>
      </c>
      <c r="AON11" s="219">
        <v>44620</v>
      </c>
      <c r="AOO11" s="219">
        <v>44621</v>
      </c>
      <c r="AOP11" s="219">
        <v>44622</v>
      </c>
      <c r="AOQ11" s="219">
        <v>44623</v>
      </c>
      <c r="AOR11" s="219">
        <v>44624</v>
      </c>
      <c r="AOS11" s="219">
        <v>44627</v>
      </c>
      <c r="AOT11" s="219">
        <v>44629</v>
      </c>
      <c r="AOU11" s="219">
        <v>44630</v>
      </c>
      <c r="AOV11" s="219">
        <v>44631</v>
      </c>
      <c r="AOW11" s="219">
        <v>44634</v>
      </c>
      <c r="AOX11" s="219">
        <v>44635</v>
      </c>
      <c r="AOY11" s="219">
        <v>44636</v>
      </c>
      <c r="AOZ11" s="219">
        <v>44637</v>
      </c>
      <c r="APA11" s="219">
        <v>44638</v>
      </c>
      <c r="APB11" s="219">
        <v>44641</v>
      </c>
      <c r="APC11" s="219">
        <v>44642</v>
      </c>
      <c r="APD11" s="219">
        <v>44643</v>
      </c>
      <c r="APE11" s="219">
        <v>44644</v>
      </c>
      <c r="APF11" s="219">
        <v>44645</v>
      </c>
      <c r="APG11" s="219">
        <v>44648</v>
      </c>
      <c r="APH11" s="219">
        <v>44649</v>
      </c>
      <c r="API11" s="219">
        <v>44650</v>
      </c>
      <c r="APJ11" s="219">
        <v>44651</v>
      </c>
      <c r="APK11" s="219">
        <v>44652</v>
      </c>
      <c r="APL11" s="219">
        <v>44655</v>
      </c>
      <c r="APM11" s="219">
        <v>44656</v>
      </c>
      <c r="APN11" s="219">
        <v>44657</v>
      </c>
      <c r="APO11" s="219">
        <v>44658</v>
      </c>
      <c r="APP11" s="219">
        <v>44659</v>
      </c>
      <c r="APQ11" s="219">
        <v>44662</v>
      </c>
      <c r="APR11" s="219">
        <v>44663</v>
      </c>
      <c r="APS11" s="219">
        <v>44664</v>
      </c>
      <c r="APT11" s="219">
        <v>44665</v>
      </c>
      <c r="APU11" s="219">
        <v>44666</v>
      </c>
      <c r="APV11" s="219">
        <v>44669</v>
      </c>
      <c r="APW11" s="219">
        <v>44670</v>
      </c>
      <c r="APX11" s="219">
        <v>44671</v>
      </c>
      <c r="APY11" s="219">
        <v>44672</v>
      </c>
      <c r="APZ11" s="219">
        <v>44673</v>
      </c>
      <c r="AQA11" s="219">
        <v>44676</v>
      </c>
      <c r="AQB11" s="219">
        <v>44677</v>
      </c>
      <c r="AQC11" s="219">
        <v>44678</v>
      </c>
      <c r="AQD11" s="219">
        <v>44679</v>
      </c>
      <c r="AQE11" s="219">
        <v>44680</v>
      </c>
      <c r="AQF11" s="219">
        <v>44683</v>
      </c>
      <c r="AQG11" s="219">
        <v>44684</v>
      </c>
      <c r="AQH11" s="219">
        <v>44685</v>
      </c>
      <c r="AQI11" s="219">
        <v>44686</v>
      </c>
      <c r="AQJ11" s="219">
        <v>44687</v>
      </c>
      <c r="AQK11" s="219">
        <v>44690</v>
      </c>
      <c r="AQL11" s="219">
        <v>44691</v>
      </c>
      <c r="AQM11" s="219">
        <v>44692</v>
      </c>
      <c r="AQN11" s="219">
        <v>44693</v>
      </c>
      <c r="AQO11" s="219">
        <v>44694</v>
      </c>
      <c r="AQP11" s="219">
        <v>44697</v>
      </c>
      <c r="AQQ11" s="219">
        <v>44698</v>
      </c>
      <c r="AQR11" s="219">
        <v>44699</v>
      </c>
      <c r="AQS11" s="219">
        <v>44700</v>
      </c>
      <c r="AQT11" s="219">
        <v>44701</v>
      </c>
      <c r="AQU11" s="219">
        <v>44704</v>
      </c>
      <c r="AQV11" s="219">
        <v>44705</v>
      </c>
      <c r="AQW11" s="219">
        <v>44706</v>
      </c>
      <c r="AQX11" s="219">
        <v>44707</v>
      </c>
      <c r="AQY11" s="219">
        <v>44708</v>
      </c>
      <c r="AQZ11" s="219">
        <v>44711</v>
      </c>
      <c r="ARA11" s="219">
        <v>44712</v>
      </c>
      <c r="ARB11" s="219">
        <v>44714</v>
      </c>
      <c r="ARC11" s="219">
        <v>44715</v>
      </c>
      <c r="ARD11" s="219">
        <v>44718</v>
      </c>
      <c r="ARE11" s="219">
        <v>44719</v>
      </c>
      <c r="ARF11" s="219">
        <v>44720</v>
      </c>
      <c r="ARG11" s="219">
        <v>44721</v>
      </c>
      <c r="ARH11" s="219">
        <v>44722</v>
      </c>
      <c r="ARI11" s="219">
        <v>44725</v>
      </c>
      <c r="ARJ11" s="219">
        <v>44726</v>
      </c>
      <c r="ARK11" s="219">
        <v>44727</v>
      </c>
      <c r="ARL11" s="219">
        <v>44728</v>
      </c>
      <c r="ARM11" s="219">
        <v>44732</v>
      </c>
      <c r="ARN11" s="219">
        <v>44733</v>
      </c>
      <c r="ARO11" s="219">
        <v>44734</v>
      </c>
      <c r="ARP11" s="219">
        <v>44735</v>
      </c>
      <c r="ARQ11" s="219">
        <v>44736</v>
      </c>
      <c r="ARR11" s="219">
        <v>44739</v>
      </c>
      <c r="ARS11" s="219">
        <v>44740</v>
      </c>
      <c r="ART11" s="219">
        <v>44741</v>
      </c>
      <c r="ARU11" s="219">
        <v>44742</v>
      </c>
      <c r="ARV11" s="219">
        <v>44743</v>
      </c>
      <c r="ARW11" s="219">
        <v>44746</v>
      </c>
      <c r="ARX11" s="219">
        <v>44747</v>
      </c>
      <c r="ARY11" s="219">
        <v>44748</v>
      </c>
      <c r="ARZ11" s="219">
        <v>44749</v>
      </c>
      <c r="ASA11" s="219">
        <v>44750</v>
      </c>
      <c r="ASB11" s="219">
        <v>44760</v>
      </c>
      <c r="ASC11" s="219">
        <v>44761</v>
      </c>
      <c r="ASD11" s="219">
        <v>44762</v>
      </c>
      <c r="ASE11" s="219">
        <v>44763</v>
      </c>
      <c r="ASF11" s="219">
        <v>44764</v>
      </c>
      <c r="ASG11" s="219">
        <v>44767</v>
      </c>
      <c r="ASH11" s="219">
        <v>44768</v>
      </c>
      <c r="ASI11" s="219">
        <v>44769</v>
      </c>
      <c r="ASJ11" s="219">
        <v>44770</v>
      </c>
      <c r="ASK11" s="219">
        <v>44771</v>
      </c>
      <c r="ASL11" s="219">
        <v>44774</v>
      </c>
      <c r="ASM11" s="219">
        <v>44775</v>
      </c>
      <c r="ASN11" s="219">
        <v>44776</v>
      </c>
      <c r="ASO11" s="219">
        <v>44777</v>
      </c>
      <c r="ASP11" s="219">
        <v>44778</v>
      </c>
      <c r="ASQ11" s="219">
        <v>44781</v>
      </c>
      <c r="ASR11" s="219">
        <v>44782</v>
      </c>
      <c r="ASS11" s="219">
        <v>44783</v>
      </c>
      <c r="AST11" s="219">
        <v>44784</v>
      </c>
      <c r="ASU11" s="219">
        <v>44785</v>
      </c>
      <c r="ASV11" s="219">
        <v>44788</v>
      </c>
      <c r="ASW11" s="219">
        <v>44789</v>
      </c>
      <c r="ASX11" s="219">
        <v>44790</v>
      </c>
      <c r="ASY11" s="219">
        <v>44791</v>
      </c>
      <c r="ASZ11" s="219">
        <v>44792</v>
      </c>
      <c r="ATA11" s="219">
        <v>44795</v>
      </c>
      <c r="ATB11" s="219">
        <v>44796</v>
      </c>
      <c r="ATC11" s="219">
        <v>44797</v>
      </c>
      <c r="ATD11" s="219">
        <v>44798</v>
      </c>
      <c r="ATE11" s="219">
        <v>44799</v>
      </c>
      <c r="ATF11" s="219">
        <v>44800</v>
      </c>
      <c r="ATG11" s="219">
        <v>44801</v>
      </c>
      <c r="ATH11" s="219">
        <v>44802</v>
      </c>
      <c r="ATI11" s="219">
        <v>44803</v>
      </c>
      <c r="ATJ11" s="219">
        <v>44804</v>
      </c>
      <c r="ATK11" s="219">
        <v>44805</v>
      </c>
      <c r="ATL11" s="219">
        <v>44806</v>
      </c>
      <c r="ATM11" s="219">
        <v>44807</v>
      </c>
      <c r="ATN11" s="219">
        <v>44808</v>
      </c>
      <c r="ATO11" s="219">
        <v>44809</v>
      </c>
      <c r="ATP11" s="219">
        <v>44810</v>
      </c>
      <c r="ATQ11" s="219">
        <v>44811</v>
      </c>
      <c r="ATR11" s="219">
        <v>44812</v>
      </c>
      <c r="ATS11" s="219">
        <v>44813</v>
      </c>
      <c r="ATT11" s="219">
        <v>44814</v>
      </c>
      <c r="ATU11" s="219">
        <v>44815</v>
      </c>
      <c r="ATV11" s="219">
        <v>44816</v>
      </c>
      <c r="ATW11" s="219">
        <v>44817</v>
      </c>
      <c r="ATX11" s="219">
        <v>44818</v>
      </c>
      <c r="ATY11" s="219">
        <v>44819</v>
      </c>
      <c r="ATZ11" s="219">
        <v>44820</v>
      </c>
      <c r="AUA11" s="219">
        <v>44821</v>
      </c>
      <c r="AUB11" s="219">
        <v>44822</v>
      </c>
      <c r="AUC11" s="219">
        <v>44823</v>
      </c>
      <c r="AUD11" s="219">
        <v>44824</v>
      </c>
      <c r="AUE11" s="219">
        <v>44825</v>
      </c>
      <c r="AUF11" s="219">
        <v>44826</v>
      </c>
      <c r="AUG11" s="219">
        <v>44827</v>
      </c>
      <c r="AUH11" s="219">
        <v>44828</v>
      </c>
      <c r="AUI11" s="219">
        <v>44829</v>
      </c>
      <c r="AUJ11" s="219">
        <v>44830</v>
      </c>
      <c r="AUK11" s="219">
        <v>44831</v>
      </c>
      <c r="AUL11" s="219">
        <v>44832</v>
      </c>
      <c r="AUM11" s="219">
        <v>44833</v>
      </c>
      <c r="AUN11" s="219">
        <v>44834</v>
      </c>
      <c r="AUO11" s="219">
        <v>44835</v>
      </c>
      <c r="AUP11" s="219">
        <v>44836</v>
      </c>
      <c r="AUQ11" s="219">
        <v>44837</v>
      </c>
      <c r="AUR11" s="219">
        <v>44838</v>
      </c>
      <c r="AUS11" s="219">
        <v>44839</v>
      </c>
      <c r="AUT11" s="219">
        <v>44840</v>
      </c>
      <c r="AUU11" s="219">
        <v>44841</v>
      </c>
      <c r="AUV11" s="219">
        <v>44842</v>
      </c>
      <c r="AUW11" s="219">
        <v>44843</v>
      </c>
      <c r="AUX11" s="219">
        <v>44844</v>
      </c>
      <c r="AUY11" s="219">
        <v>44845</v>
      </c>
      <c r="AUZ11" s="219">
        <v>44846</v>
      </c>
      <c r="AVA11" s="219">
        <v>44847</v>
      </c>
      <c r="AVB11" s="219">
        <v>44848</v>
      </c>
      <c r="AVC11" s="219">
        <v>44849</v>
      </c>
      <c r="AVD11" s="219">
        <v>44850</v>
      </c>
      <c r="AVE11" s="219">
        <v>44851</v>
      </c>
      <c r="AVF11" s="219">
        <v>44852</v>
      </c>
      <c r="AVG11" s="219">
        <v>44853</v>
      </c>
      <c r="AVH11" s="219">
        <v>44854</v>
      </c>
      <c r="AVI11" s="219">
        <v>44855</v>
      </c>
      <c r="AVJ11" s="219">
        <v>44856</v>
      </c>
      <c r="AVK11" s="219">
        <v>44857</v>
      </c>
      <c r="AVL11" s="219">
        <v>44858</v>
      </c>
      <c r="AVM11" s="219">
        <v>44859</v>
      </c>
      <c r="AVN11" s="219">
        <v>44860</v>
      </c>
      <c r="AVO11" s="219">
        <v>44861</v>
      </c>
      <c r="AVP11" s="219">
        <v>44862</v>
      </c>
      <c r="AVQ11" s="219">
        <v>44863</v>
      </c>
      <c r="AVR11" s="219">
        <v>44864</v>
      </c>
      <c r="AVS11" s="219">
        <v>44865</v>
      </c>
      <c r="AVT11" s="219">
        <v>44866</v>
      </c>
      <c r="AVU11" s="219">
        <v>44867</v>
      </c>
      <c r="AVV11" s="219">
        <v>44868</v>
      </c>
      <c r="AVW11" s="219">
        <v>44869</v>
      </c>
      <c r="AVX11" s="219">
        <v>44870</v>
      </c>
      <c r="AVY11" s="219">
        <v>44871</v>
      </c>
      <c r="AVZ11" s="219">
        <v>44872</v>
      </c>
      <c r="AWA11" s="219">
        <v>44873</v>
      </c>
      <c r="AWB11" s="219">
        <v>44874</v>
      </c>
      <c r="AWC11" s="219">
        <v>44875</v>
      </c>
      <c r="AWD11" s="219">
        <v>44876</v>
      </c>
      <c r="AWE11" s="219">
        <v>44877</v>
      </c>
      <c r="AWF11" s="219">
        <v>44878</v>
      </c>
      <c r="AWG11" s="219">
        <v>44879</v>
      </c>
      <c r="AWH11" s="219">
        <v>44880</v>
      </c>
      <c r="AWI11" s="219">
        <v>44881</v>
      </c>
      <c r="AWJ11" s="219">
        <v>44882</v>
      </c>
      <c r="AWK11" s="219">
        <v>44883</v>
      </c>
      <c r="AWL11" s="219">
        <v>44884</v>
      </c>
      <c r="AWM11" s="219">
        <v>44885</v>
      </c>
      <c r="AWN11" s="219">
        <v>44886</v>
      </c>
      <c r="AWO11" s="219">
        <v>44887</v>
      </c>
      <c r="AWP11" s="219">
        <v>44888</v>
      </c>
      <c r="AWQ11" s="219">
        <v>44889</v>
      </c>
      <c r="AWR11" s="219">
        <v>44890</v>
      </c>
      <c r="AWS11" s="219">
        <v>44891</v>
      </c>
      <c r="AWT11" s="219">
        <v>44892</v>
      </c>
      <c r="AWU11" s="219">
        <v>44893</v>
      </c>
      <c r="AWV11" s="219">
        <v>44894</v>
      </c>
      <c r="AWW11" s="219">
        <v>44895</v>
      </c>
      <c r="AWX11" s="219">
        <v>44896</v>
      </c>
      <c r="AWY11" s="219">
        <v>44897</v>
      </c>
      <c r="AWZ11" s="219">
        <v>44900</v>
      </c>
      <c r="AXA11" s="219">
        <v>44901</v>
      </c>
      <c r="AXB11" s="219">
        <v>44902</v>
      </c>
      <c r="AXC11" s="219">
        <v>44903</v>
      </c>
      <c r="AXD11" s="219">
        <v>44904</v>
      </c>
      <c r="AXE11" s="219">
        <v>44907</v>
      </c>
      <c r="AXF11" s="219">
        <v>44908</v>
      </c>
      <c r="AXG11" s="219">
        <v>44909</v>
      </c>
      <c r="AXH11" s="219">
        <v>44910</v>
      </c>
      <c r="AXI11" s="219">
        <v>44911</v>
      </c>
      <c r="AXJ11" s="219">
        <v>44914</v>
      </c>
      <c r="AXK11" s="219">
        <v>44915</v>
      </c>
      <c r="AXL11" s="219">
        <v>44916</v>
      </c>
      <c r="AXM11" s="219">
        <v>44917</v>
      </c>
      <c r="AXN11" s="219">
        <v>44918</v>
      </c>
      <c r="AXO11" s="219">
        <v>44921</v>
      </c>
      <c r="AXP11" s="219">
        <v>44922</v>
      </c>
      <c r="AXQ11" s="219">
        <v>44923</v>
      </c>
      <c r="AXR11" s="219">
        <v>44925</v>
      </c>
      <c r="AXS11" s="219">
        <v>44928</v>
      </c>
      <c r="AXT11" s="219">
        <v>44929</v>
      </c>
      <c r="AXU11" s="219">
        <v>44930</v>
      </c>
      <c r="AXV11" s="219">
        <v>44931</v>
      </c>
      <c r="AXW11" s="219">
        <v>44932</v>
      </c>
      <c r="AXX11" s="219">
        <v>44935</v>
      </c>
      <c r="AXY11" s="219">
        <v>44936</v>
      </c>
      <c r="AXZ11" s="219">
        <v>44937</v>
      </c>
      <c r="AYA11" s="219">
        <v>44938</v>
      </c>
      <c r="AYB11" s="219">
        <v>44939</v>
      </c>
      <c r="AYC11" s="219">
        <v>44942</v>
      </c>
      <c r="AYD11" s="219">
        <v>44943</v>
      </c>
      <c r="AYE11" s="219">
        <v>44944</v>
      </c>
      <c r="AYF11" s="219">
        <v>44945</v>
      </c>
      <c r="AYG11" s="219">
        <v>44946</v>
      </c>
      <c r="AYH11" s="219">
        <v>44949</v>
      </c>
      <c r="AYI11" s="219">
        <v>44950</v>
      </c>
      <c r="AYJ11" s="219">
        <v>44951</v>
      </c>
      <c r="AYK11" s="219">
        <v>44952</v>
      </c>
      <c r="AYL11" s="219">
        <v>44953</v>
      </c>
      <c r="AYM11" s="219">
        <v>44956</v>
      </c>
      <c r="AYN11" s="219">
        <v>44957</v>
      </c>
      <c r="AYO11" s="219">
        <v>44958</v>
      </c>
      <c r="AYP11" s="219">
        <v>44959</v>
      </c>
      <c r="AYQ11" s="219">
        <v>44960</v>
      </c>
      <c r="AYR11" s="219">
        <v>44963</v>
      </c>
      <c r="AYS11" s="219">
        <v>44964</v>
      </c>
      <c r="AYT11" s="219">
        <v>44965</v>
      </c>
      <c r="AYU11" s="219">
        <v>44966</v>
      </c>
      <c r="AYV11" s="219">
        <v>44967</v>
      </c>
      <c r="AYW11" s="219">
        <v>44970</v>
      </c>
      <c r="AYX11" s="219">
        <v>44971</v>
      </c>
      <c r="AYY11" s="219">
        <v>44972</v>
      </c>
      <c r="AYZ11" s="219">
        <v>44973</v>
      </c>
      <c r="AZA11" s="219">
        <v>44974</v>
      </c>
      <c r="AZB11" s="219">
        <v>44977</v>
      </c>
      <c r="AZC11" s="219">
        <v>44981</v>
      </c>
      <c r="AZD11" s="219">
        <v>44984</v>
      </c>
      <c r="AZE11" s="219">
        <v>44985</v>
      </c>
      <c r="AZF11" s="405" t="s">
        <v>387</v>
      </c>
      <c r="AZG11" s="405" t="s">
        <v>388</v>
      </c>
      <c r="AZH11" s="405" t="s">
        <v>389</v>
      </c>
      <c r="AZI11" s="405" t="s">
        <v>390</v>
      </c>
      <c r="AZJ11" s="405" t="s">
        <v>391</v>
      </c>
      <c r="AZK11" s="405" t="s">
        <v>392</v>
      </c>
      <c r="AZL11" s="405" t="s">
        <v>393</v>
      </c>
      <c r="AZM11" s="405" t="s">
        <v>394</v>
      </c>
      <c r="AZN11" s="405" t="s">
        <v>395</v>
      </c>
      <c r="AZO11" s="405" t="s">
        <v>396</v>
      </c>
      <c r="AZP11" s="405" t="s">
        <v>397</v>
      </c>
      <c r="AZQ11" s="405" t="s">
        <v>398</v>
      </c>
      <c r="AZR11" s="405" t="s">
        <v>399</v>
      </c>
      <c r="AZS11" s="405" t="s">
        <v>400</v>
      </c>
      <c r="AZT11" s="405" t="s">
        <v>401</v>
      </c>
      <c r="AZU11" s="405" t="s">
        <v>402</v>
      </c>
      <c r="AZV11" s="405" t="s">
        <v>403</v>
      </c>
      <c r="AZW11" s="405" t="s">
        <v>404</v>
      </c>
      <c r="AZX11" s="405" t="s">
        <v>405</v>
      </c>
      <c r="AZY11" s="405" t="s">
        <v>406</v>
      </c>
      <c r="AZZ11" s="405" t="s">
        <v>407</v>
      </c>
      <c r="BAA11" s="405" t="s">
        <v>408</v>
      </c>
      <c r="BAB11" s="405" t="s">
        <v>409</v>
      </c>
      <c r="BAC11" s="405" t="s">
        <v>410</v>
      </c>
      <c r="BAD11" s="405" t="s">
        <v>411</v>
      </c>
      <c r="BAE11" s="405" t="s">
        <v>412</v>
      </c>
      <c r="BAF11" s="405" t="s">
        <v>413</v>
      </c>
      <c r="BAG11" s="405" t="s">
        <v>414</v>
      </c>
      <c r="BAH11" s="405" t="s">
        <v>415</v>
      </c>
      <c r="BAI11" s="405" t="s">
        <v>416</v>
      </c>
      <c r="BAJ11" s="405" t="s">
        <v>417</v>
      </c>
      <c r="BAK11" s="405" t="s">
        <v>418</v>
      </c>
      <c r="BAL11" s="405" t="s">
        <v>419</v>
      </c>
      <c r="BAM11" s="405" t="s">
        <v>420</v>
      </c>
      <c r="BAN11" s="405" t="s">
        <v>421</v>
      </c>
      <c r="BAO11" s="405" t="s">
        <v>422</v>
      </c>
      <c r="BAP11" s="405" t="s">
        <v>423</v>
      </c>
      <c r="BAQ11" s="405" t="s">
        <v>424</v>
      </c>
      <c r="BAR11" s="405" t="s">
        <v>425</v>
      </c>
      <c r="BAS11" s="405" t="s">
        <v>426</v>
      </c>
      <c r="BAT11" s="405" t="s">
        <v>427</v>
      </c>
      <c r="BAU11" s="405" t="s">
        <v>428</v>
      </c>
      <c r="BAV11" s="405" t="s">
        <v>429</v>
      </c>
      <c r="BAW11" s="405" t="s">
        <v>430</v>
      </c>
      <c r="BAX11" s="405" t="s">
        <v>431</v>
      </c>
      <c r="BAY11" s="405" t="s">
        <v>432</v>
      </c>
      <c r="BAZ11" s="405" t="s">
        <v>433</v>
      </c>
      <c r="BBA11" s="405" t="s">
        <v>434</v>
      </c>
      <c r="BBB11" s="405" t="s">
        <v>435</v>
      </c>
      <c r="BBC11" s="405" t="s">
        <v>436</v>
      </c>
      <c r="BBD11" s="405" t="s">
        <v>437</v>
      </c>
      <c r="BBE11" s="405" t="s">
        <v>438</v>
      </c>
      <c r="BBF11" s="405" t="s">
        <v>439</v>
      </c>
      <c r="BBG11" s="405" t="s">
        <v>440</v>
      </c>
      <c r="BBH11" s="405" t="s">
        <v>441</v>
      </c>
      <c r="BBI11" s="405" t="s">
        <v>442</v>
      </c>
      <c r="BBJ11" s="405" t="s">
        <v>443</v>
      </c>
      <c r="BBK11" s="405" t="s">
        <v>444</v>
      </c>
      <c r="BBL11" s="405" t="s">
        <v>445</v>
      </c>
      <c r="BBM11" s="405" t="s">
        <v>446</v>
      </c>
    </row>
    <row r="12" spans="1:2131" ht="12" customHeight="1">
      <c r="A12" s="180" t="s">
        <v>139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  <c r="FD12" s="180"/>
      <c r="FE12" s="180"/>
      <c r="FF12" s="180"/>
      <c r="FG12" s="180"/>
      <c r="FH12" s="180"/>
      <c r="FI12" s="180"/>
      <c r="FJ12" s="180"/>
      <c r="FK12" s="180"/>
      <c r="FL12" s="180"/>
      <c r="FM12" s="180"/>
      <c r="FN12" s="180"/>
      <c r="FO12" s="180"/>
      <c r="FP12" s="180"/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180"/>
      <c r="GY12" s="180"/>
      <c r="GZ12" s="180"/>
      <c r="HA12" s="180"/>
      <c r="HB12" s="180"/>
      <c r="HC12" s="180"/>
      <c r="HD12" s="180"/>
      <c r="HE12" s="180"/>
      <c r="HF12" s="180"/>
      <c r="HG12" s="180"/>
      <c r="HH12" s="180"/>
      <c r="HI12" s="180"/>
      <c r="HJ12" s="180"/>
      <c r="HK12" s="180"/>
      <c r="HL12" s="180"/>
      <c r="HM12" s="180"/>
      <c r="HN12" s="180"/>
      <c r="HO12" s="180"/>
      <c r="HP12" s="180"/>
      <c r="HQ12" s="180"/>
      <c r="HR12" s="180"/>
      <c r="HS12" s="180"/>
      <c r="HT12" s="180"/>
      <c r="HU12" s="180"/>
      <c r="HV12" s="180"/>
      <c r="HW12" s="180"/>
      <c r="HX12" s="180"/>
      <c r="HY12" s="180"/>
      <c r="HZ12" s="180"/>
      <c r="IA12" s="180"/>
      <c r="IB12" s="180"/>
      <c r="IC12" s="180"/>
      <c r="ID12" s="180"/>
      <c r="IE12" s="180"/>
      <c r="IF12" s="180"/>
      <c r="IG12" s="180"/>
      <c r="IH12" s="180"/>
      <c r="II12" s="180"/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  <c r="JU12" s="180"/>
      <c r="JV12" s="180"/>
      <c r="JW12" s="180"/>
      <c r="JX12" s="180"/>
      <c r="JY12" s="180"/>
      <c r="JZ12" s="180"/>
      <c r="KA12" s="180"/>
      <c r="KB12" s="180"/>
      <c r="KC12" s="180"/>
      <c r="KD12" s="180"/>
      <c r="KE12" s="180"/>
      <c r="KF12" s="180"/>
      <c r="KG12" s="180"/>
      <c r="KH12" s="180"/>
      <c r="KI12" s="180"/>
      <c r="KJ12" s="180"/>
      <c r="KK12" s="180"/>
      <c r="KL12" s="180"/>
      <c r="KM12" s="180"/>
      <c r="KN12" s="180"/>
      <c r="KO12" s="180"/>
      <c r="KP12" s="180"/>
      <c r="KQ12" s="180"/>
      <c r="KR12" s="180"/>
      <c r="KS12" s="180"/>
      <c r="KT12" s="180"/>
      <c r="KU12" s="180"/>
      <c r="KV12" s="180"/>
      <c r="KW12" s="180"/>
      <c r="KX12" s="180"/>
      <c r="KY12" s="180"/>
      <c r="KZ12" s="180"/>
      <c r="LA12" s="180"/>
      <c r="LB12" s="180"/>
      <c r="LC12" s="180"/>
      <c r="LD12" s="180"/>
      <c r="LE12" s="180"/>
      <c r="LF12" s="180"/>
      <c r="LG12" s="180"/>
      <c r="LH12" s="180"/>
      <c r="LI12" s="180"/>
      <c r="LJ12" s="180"/>
      <c r="LK12" s="180"/>
      <c r="LL12" s="180"/>
      <c r="LM12" s="180"/>
      <c r="LN12" s="180"/>
      <c r="LO12" s="180"/>
      <c r="LP12" s="180"/>
      <c r="LQ12" s="180"/>
      <c r="LR12" s="180"/>
      <c r="LS12" s="180"/>
      <c r="LT12" s="180"/>
      <c r="LU12" s="180"/>
      <c r="LV12" s="180"/>
      <c r="LW12" s="180"/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  <c r="RH12" s="180"/>
      <c r="RI12" s="180"/>
      <c r="RJ12" s="180"/>
      <c r="RK12" s="180"/>
      <c r="RL12" s="180"/>
      <c r="RM12" s="180"/>
      <c r="RN12" s="180"/>
      <c r="RO12" s="180"/>
      <c r="RP12" s="180"/>
      <c r="RQ12" s="180"/>
      <c r="RR12" s="180"/>
      <c r="RS12" s="180"/>
      <c r="RT12" s="180"/>
      <c r="RU12" s="180"/>
      <c r="RV12" s="180"/>
      <c r="RW12" s="180"/>
      <c r="RX12" s="180"/>
      <c r="RY12" s="180"/>
      <c r="RZ12" s="180"/>
      <c r="SA12" s="180"/>
      <c r="SB12" s="180"/>
      <c r="SC12" s="180"/>
      <c r="SD12" s="192"/>
      <c r="SE12" s="192"/>
      <c r="SF12" s="192"/>
      <c r="SG12" s="192"/>
      <c r="SH12" s="192"/>
      <c r="SI12" s="192"/>
      <c r="SJ12" s="192"/>
      <c r="SK12" s="192"/>
      <c r="SL12" s="192"/>
      <c r="SM12" s="192"/>
      <c r="SN12" s="192"/>
      <c r="SO12" s="192"/>
      <c r="SP12" s="192"/>
      <c r="SQ12" s="192"/>
      <c r="SR12" s="192"/>
      <c r="SS12" s="192"/>
      <c r="ST12" s="192"/>
      <c r="SU12" s="192"/>
      <c r="SV12" s="192"/>
      <c r="SW12" s="192"/>
      <c r="SX12" s="192"/>
      <c r="SY12" s="177"/>
      <c r="SZ12" s="177"/>
      <c r="TA12" s="177"/>
      <c r="TB12" s="177"/>
      <c r="TC12" s="177"/>
      <c r="TD12" s="177"/>
      <c r="TE12" s="177"/>
      <c r="TF12" s="177"/>
      <c r="TG12" s="177"/>
      <c r="TH12" s="177"/>
      <c r="TI12" s="177"/>
      <c r="TJ12" s="177"/>
      <c r="TK12" s="177"/>
      <c r="TL12" s="177"/>
      <c r="TM12" s="177"/>
      <c r="TN12" s="177"/>
      <c r="TO12" s="177"/>
      <c r="TP12" s="177"/>
      <c r="TQ12" s="177"/>
      <c r="TR12" s="177"/>
      <c r="TS12" s="177"/>
      <c r="TT12" s="177"/>
      <c r="TU12" s="177"/>
      <c r="TV12" s="177"/>
      <c r="TW12" s="177"/>
      <c r="TX12" s="177"/>
      <c r="TY12" s="177"/>
      <c r="TZ12" s="177">
        <f t="shared" ref="TZ12:WK12" si="95">TZ17/$TZ$17-1</f>
        <v>0</v>
      </c>
      <c r="UA12" s="177">
        <f t="shared" si="95"/>
        <v>2.1577497961122738E-4</v>
      </c>
      <c r="UB12" s="177">
        <f>UB17/$TZ$17-1</f>
        <v>5.6686647185966166E-4</v>
      </c>
      <c r="UC12" s="177">
        <f t="shared" si="95"/>
        <v>8.8870033975418927E-4</v>
      </c>
      <c r="UD12" s="177">
        <f t="shared" si="95"/>
        <v>1.2690494563567523E-3</v>
      </c>
      <c r="UE12" s="177">
        <f t="shared" si="95"/>
        <v>1.1337329437193233E-3</v>
      </c>
      <c r="UF12" s="177">
        <f t="shared" si="95"/>
        <v>1.6128265425168209E-3</v>
      </c>
      <c r="UG12" s="177">
        <f t="shared" si="95"/>
        <v>1.678656197313444E-3</v>
      </c>
      <c r="UH12" s="177">
        <f t="shared" si="95"/>
        <v>2.6295289888198514E-3</v>
      </c>
      <c r="UI12" s="177">
        <f t="shared" si="95"/>
        <v>3.108622587617349E-3</v>
      </c>
      <c r="UJ12" s="177">
        <f t="shared" si="95"/>
        <v>2.9440484506260134E-3</v>
      </c>
      <c r="UK12" s="177">
        <f t="shared" si="95"/>
        <v>3.5438297498839866E-3</v>
      </c>
      <c r="UL12" s="177">
        <f t="shared" si="95"/>
        <v>4.3484144196201946E-3</v>
      </c>
      <c r="UM12" s="177">
        <f t="shared" si="95"/>
        <v>4.9774533432322965E-3</v>
      </c>
      <c r="UN12" s="177">
        <f t="shared" si="95"/>
        <v>5.1164270589139083E-3</v>
      </c>
      <c r="UO12" s="177">
        <f t="shared" si="95"/>
        <v>5.2224859471974305E-3</v>
      </c>
      <c r="UP12" s="177">
        <f t="shared" si="95"/>
        <v>5.4528897389853892E-3</v>
      </c>
      <c r="UQ12" s="177">
        <f t="shared" si="95"/>
        <v>5.5004333785606541E-3</v>
      </c>
      <c r="UR12" s="177">
        <f t="shared" si="95"/>
        <v>5.8551820738537153E-3</v>
      </c>
      <c r="US12" s="177">
        <f t="shared" si="95"/>
        <v>6.0234134138894557E-3</v>
      </c>
      <c r="UT12" s="177">
        <f t="shared" si="95"/>
        <v>6.1660443326152503E-3</v>
      </c>
      <c r="UU12" s="177">
        <f t="shared" si="95"/>
        <v>6.3196468604740375E-3</v>
      </c>
      <c r="UV12" s="177">
        <f t="shared" si="95"/>
        <v>6.3050180482970841E-3</v>
      </c>
      <c r="UW12" s="177">
        <f t="shared" si="95"/>
        <v>6.5793082766163469E-3</v>
      </c>
      <c r="UX12" s="177">
        <f t="shared" si="95"/>
        <v>6.6999959770766004E-3</v>
      </c>
      <c r="UY12" s="177">
        <f t="shared" si="95"/>
        <v>6.8170264744928932E-3</v>
      </c>
      <c r="UZ12" s="177">
        <f t="shared" si="95"/>
        <v>7.1827467789182808E-3</v>
      </c>
      <c r="VA12" s="177">
        <f t="shared" si="95"/>
        <v>7.1681179667413275E-3</v>
      </c>
      <c r="VB12" s="177">
        <f t="shared" si="95"/>
        <v>7.2522336367593088E-3</v>
      </c>
      <c r="VC12" s="177">
        <f t="shared" si="95"/>
        <v>7.2485764337151259E-3</v>
      </c>
      <c r="VD12" s="177">
        <f t="shared" si="95"/>
        <v>7.6618403777160005E-3</v>
      </c>
      <c r="VE12" s="177">
        <f t="shared" si="95"/>
        <v>7.7642420629551179E-3</v>
      </c>
      <c r="VF12" s="177">
        <f t="shared" si="95"/>
        <v>8.0202462760530224E-3</v>
      </c>
      <c r="VG12" s="177">
        <f t="shared" si="95"/>
        <v>8.3969381896114026E-3</v>
      </c>
      <c r="VH12" s="177">
        <f t="shared" si="95"/>
        <v>8.7992305244795066E-3</v>
      </c>
      <c r="VI12" s="177">
        <f t="shared" si="95"/>
        <v>9.0040338949577414E-3</v>
      </c>
      <c r="VJ12" s="177">
        <f t="shared" si="95"/>
        <v>9.260038108055868E-3</v>
      </c>
      <c r="VK12" s="177">
        <f t="shared" si="95"/>
        <v>9.7135312855434197E-3</v>
      </c>
      <c r="VL12" s="177">
        <f t="shared" si="95"/>
        <v>1.0006107529084041E-2</v>
      </c>
      <c r="VM12" s="177">
        <f t="shared" si="95"/>
        <v>1.0379142239598016E-2</v>
      </c>
      <c r="VN12" s="177">
        <f t="shared" si="95"/>
        <v>1.0580288407032068E-2</v>
      </c>
      <c r="VO12" s="177">
        <f t="shared" si="95"/>
        <v>1.0916751087103549E-2</v>
      </c>
      <c r="VP12" s="177">
        <f t="shared" si="95"/>
        <v>1.0737548137935038E-2</v>
      </c>
      <c r="VQ12" s="177">
        <f t="shared" si="95"/>
        <v>1.094966591450186E-2</v>
      </c>
      <c r="VR12" s="177">
        <f t="shared" si="95"/>
        <v>1.0982580741900394E-2</v>
      </c>
      <c r="VS12" s="177">
        <f t="shared" si="95"/>
        <v>1.122029893977694E-2</v>
      </c>
      <c r="VT12" s="177">
        <f t="shared" si="95"/>
        <v>1.1823737442079096E-2</v>
      </c>
      <c r="VU12" s="177">
        <f t="shared" si="95"/>
        <v>1.1776193802503832E-2</v>
      </c>
      <c r="VV12" s="177">
        <f t="shared" si="95"/>
        <v>1.1834709051211867E-2</v>
      </c>
      <c r="VW12" s="177">
        <f t="shared" si="95"/>
        <v>1.2138256903885036E-2</v>
      </c>
      <c r="VX12" s="177">
        <f t="shared" si="95"/>
        <v>1.2328431462186318E-2</v>
      </c>
      <c r="VY12" s="177">
        <f t="shared" si="95"/>
        <v>1.2635636517903892E-2</v>
      </c>
      <c r="VZ12" s="177">
        <f t="shared" si="95"/>
        <v>1.2741695406187414E-2</v>
      </c>
      <c r="WA12" s="177">
        <f t="shared" si="95"/>
        <v>1.2946498776665649E-2</v>
      </c>
      <c r="WB12" s="177">
        <f t="shared" si="95"/>
        <v>1.3323190690224029E-2</v>
      </c>
      <c r="WC12" s="177">
        <f t="shared" si="95"/>
        <v>1.3560908888100576E-2</v>
      </c>
      <c r="WD12" s="177">
        <f t="shared" si="95"/>
        <v>1.3842513522508204E-2</v>
      </c>
      <c r="WE12" s="177">
        <f t="shared" si="95"/>
        <v>1.4142404172137191E-2</v>
      </c>
      <c r="WF12" s="177">
        <f t="shared" si="95"/>
        <v>1.4614183364846323E-2</v>
      </c>
      <c r="WG12" s="177">
        <f t="shared" si="95"/>
        <v>1.503110451189138E-2</v>
      </c>
      <c r="WH12" s="177">
        <f t="shared" si="95"/>
        <v>1.519933585192712E-2</v>
      </c>
      <c r="WI12" s="177">
        <f t="shared" si="95"/>
        <v>1.5875918415114487E-2</v>
      </c>
      <c r="WJ12" s="177">
        <f t="shared" si="95"/>
        <v>1.5597970983751042E-2</v>
      </c>
      <c r="WK12" s="177">
        <f t="shared" si="95"/>
        <v>1.6340383201735031E-2</v>
      </c>
      <c r="WL12" s="177">
        <f t="shared" ref="WL12:XZ12" si="96">WL17/$TZ$17-1</f>
        <v>1.6621987836142882E-2</v>
      </c>
      <c r="WM12" s="177">
        <f t="shared" si="96"/>
        <v>1.6940164500993005E-2</v>
      </c>
      <c r="WN12" s="177">
        <f t="shared" si="96"/>
        <v>1.7101081434940157E-2</v>
      </c>
      <c r="WO12" s="177">
        <f t="shared" si="96"/>
        <v>1.7137653465382874E-2</v>
      </c>
      <c r="WP12" s="177">
        <f t="shared" si="96"/>
        <v>1.7221769135400633E-2</v>
      </c>
      <c r="WQ12" s="177">
        <f t="shared" si="96"/>
        <v>1.7411943693701915E-2</v>
      </c>
      <c r="WR12" s="177">
        <f t="shared" si="96"/>
        <v>1.7283941587153073E-2</v>
      </c>
      <c r="WS12" s="177">
        <f t="shared" si="96"/>
        <v>1.7602118252003196E-2</v>
      </c>
      <c r="WT12" s="177">
        <f t="shared" si="96"/>
        <v>1.7411943693701915E-2</v>
      </c>
      <c r="WU12" s="177">
        <f t="shared" si="96"/>
        <v>1.7660633500711231E-2</v>
      </c>
      <c r="WV12" s="177">
        <f t="shared" si="96"/>
        <v>1.8044639820358199E-2</v>
      </c>
      <c r="WW12" s="177">
        <f t="shared" si="96"/>
        <v>1.8136069896464546E-2</v>
      </c>
      <c r="WX12" s="177">
        <f t="shared" si="96"/>
        <v>1.8450589358270708E-2</v>
      </c>
      <c r="WY12" s="177">
        <f t="shared" si="96"/>
        <v>1.8377445297385497E-2</v>
      </c>
      <c r="WZ12" s="177">
        <f t="shared" si="96"/>
        <v>1.8574934261775367E-2</v>
      </c>
      <c r="XA12" s="177">
        <f t="shared" si="96"/>
        <v>1.875779441398806E-2</v>
      </c>
      <c r="XB12" s="177">
        <f t="shared" si="96"/>
        <v>1.9046713454484276E-2</v>
      </c>
      <c r="XC12" s="177">
        <f t="shared" si="96"/>
        <v>1.9364890119334621E-2</v>
      </c>
      <c r="XD12" s="177">
        <f t="shared" si="96"/>
        <v>1.9796440078556854E-2</v>
      </c>
      <c r="XE12" s="177">
        <f t="shared" si="96"/>
        <v>1.996101421554819E-2</v>
      </c>
      <c r="XF12" s="177">
        <f t="shared" si="96"/>
        <v>1.9968328621636777E-2</v>
      </c>
      <c r="XG12" s="177">
        <f t="shared" si="96"/>
        <v>2.0187760804292187E-2</v>
      </c>
      <c r="XH12" s="177">
        <f t="shared" si="96"/>
        <v>2.0597367545248879E-2</v>
      </c>
      <c r="XI12" s="177">
        <f t="shared" si="96"/>
        <v>2.0451079423478458E-2</v>
      </c>
      <c r="XJ12" s="177">
        <f t="shared" si="96"/>
        <v>2.093383022532036E-2</v>
      </c>
      <c r="XK12" s="177">
        <f t="shared" si="96"/>
        <v>2.0904572600966231E-2</v>
      </c>
      <c r="XL12" s="177">
        <f t="shared" si="96"/>
        <v>2.1273950108436024E-2</v>
      </c>
      <c r="XM12" s="177">
        <f t="shared" si="96"/>
        <v>2.1599441179374734E-2</v>
      </c>
      <c r="XN12" s="177">
        <f t="shared" si="96"/>
        <v>2.2056591559906691E-2</v>
      </c>
      <c r="XO12" s="177">
        <f t="shared" si="96"/>
        <v>2.2411340255199752E-2</v>
      </c>
      <c r="XP12" s="177">
        <f t="shared" si="96"/>
        <v>2.2846547417466168E-2</v>
      </c>
      <c r="XQ12" s="177">
        <f t="shared" si="96"/>
        <v>2.3369527452794747E-2</v>
      </c>
      <c r="XR12" s="177">
        <f t="shared" si="96"/>
        <v>2.3972965955096903E-2</v>
      </c>
      <c r="XS12" s="177">
        <f t="shared" si="96"/>
        <v>2.3877878675946151E-2</v>
      </c>
      <c r="XT12" s="177">
        <f t="shared" si="96"/>
        <v>2.4664177330461223E-2</v>
      </c>
      <c r="XU12" s="177">
        <f t="shared" si="96"/>
        <v>2.4455716756938584E-2</v>
      </c>
      <c r="XV12" s="177">
        <f t="shared" si="96"/>
        <v>2.5326131081471415E-2</v>
      </c>
      <c r="XW12" s="177">
        <f t="shared" si="96"/>
        <v>2.5995399238570194E-2</v>
      </c>
      <c r="XX12" s="177">
        <f t="shared" si="96"/>
        <v>2.575036663460506E-2</v>
      </c>
      <c r="XY12" s="177">
        <f t="shared" si="96"/>
        <v>2.6562265710430077E-2</v>
      </c>
      <c r="XZ12" s="177">
        <f t="shared" si="96"/>
        <v>2.6200202609048651E-2</v>
      </c>
      <c r="YA12" s="177">
        <f>YA17/$YA$17-1</f>
        <v>0</v>
      </c>
      <c r="YB12" s="177">
        <f t="shared" ref="YB12:AAM12" si="97">YB17/$YA$17-1</f>
        <v>-4.2367148726496495E-4</v>
      </c>
      <c r="YC12" s="177">
        <f t="shared" si="97"/>
        <v>3.0618275550220453E-4</v>
      </c>
      <c r="YD12" s="177">
        <f t="shared" si="97"/>
        <v>6.7645027378215872E-5</v>
      </c>
      <c r="YE12" s="177">
        <f t="shared" si="97"/>
        <v>7.6901715335475629E-4</v>
      </c>
      <c r="YF12" s="177">
        <f t="shared" si="97"/>
        <v>1.0360369982695961E-3</v>
      </c>
      <c r="YG12" s="177">
        <f t="shared" si="97"/>
        <v>1.6163601278846862E-3</v>
      </c>
      <c r="YH12" s="177">
        <f t="shared" si="97"/>
        <v>1.5807574818960113E-3</v>
      </c>
      <c r="YI12" s="177">
        <f t="shared" si="97"/>
        <v>2.9300977648658577E-3</v>
      </c>
      <c r="YJ12" s="177">
        <f t="shared" si="97"/>
        <v>3.1437136407976851E-3</v>
      </c>
      <c r="YK12" s="177">
        <f t="shared" si="97"/>
        <v>3.7026751828195259E-3</v>
      </c>
      <c r="YL12" s="177">
        <f t="shared" si="97"/>
        <v>3.9447731755424265E-3</v>
      </c>
      <c r="YM12" s="177">
        <f t="shared" si="97"/>
        <v>3.8415255021753136E-3</v>
      </c>
      <c r="YN12" s="177">
        <f t="shared" si="97"/>
        <v>3.9625744985365419E-3</v>
      </c>
      <c r="YO12" s="177">
        <f t="shared" si="97"/>
        <v>4.2046724912594424E-3</v>
      </c>
      <c r="YP12" s="177">
        <f t="shared" si="97"/>
        <v>5.1125399639699864E-3</v>
      </c>
      <c r="YQ12" s="177">
        <f t="shared" si="97"/>
        <v>4.3791254566039051E-3</v>
      </c>
      <c r="YR12" s="177">
        <f t="shared" si="97"/>
        <v>5.0555757303882842E-3</v>
      </c>
      <c r="YS12" s="177">
        <f t="shared" si="97"/>
        <v>5.3795598088848262E-3</v>
      </c>
      <c r="YT12" s="177">
        <f t="shared" si="97"/>
        <v>5.4756869530543373E-3</v>
      </c>
      <c r="YU12" s="177">
        <f t="shared" si="97"/>
        <v>6.3443915151772945E-3</v>
      </c>
      <c r="YV12" s="177">
        <f t="shared" si="97"/>
        <v>6.1806193436295676E-3</v>
      </c>
      <c r="YW12" s="177">
        <f t="shared" si="97"/>
        <v>6.8819914696058859E-3</v>
      </c>
      <c r="YX12" s="177">
        <f t="shared" si="97"/>
        <v>7.6866112689493171E-3</v>
      </c>
      <c r="YY12" s="177">
        <f t="shared" si="97"/>
        <v>7.4480735408253285E-3</v>
      </c>
      <c r="YZ12" s="177">
        <f t="shared" si="97"/>
        <v>8.4947913328916602E-3</v>
      </c>
      <c r="ZA12" s="177">
        <f t="shared" si="97"/>
        <v>8.3452602197393588E-3</v>
      </c>
      <c r="ZB12" s="177">
        <f t="shared" si="97"/>
        <v>9.2922906030374897E-3</v>
      </c>
      <c r="ZC12" s="177">
        <f t="shared" si="97"/>
        <v>9.1570005482806138E-3</v>
      </c>
      <c r="ZD12" s="177">
        <f t="shared" si="97"/>
        <v>1.0848126232741562E-2</v>
      </c>
      <c r="ZE12" s="177">
        <f t="shared" si="97"/>
        <v>1.1553058623316792E-2</v>
      </c>
      <c r="ZF12" s="177">
        <f t="shared" si="97"/>
        <v>1.1577980475508953E-2</v>
      </c>
      <c r="ZG12" s="177">
        <f t="shared" si="97"/>
        <v>1.1852120849621617E-2</v>
      </c>
      <c r="ZH12" s="177">
        <f t="shared" si="97"/>
        <v>1.1866361908017042E-2</v>
      </c>
      <c r="ZI12" s="177">
        <f t="shared" si="97"/>
        <v>1.2514330065010348E-2</v>
      </c>
      <c r="ZJ12" s="177">
        <f t="shared" si="97"/>
        <v>1.2745747263936513E-2</v>
      </c>
      <c r="ZK12" s="177">
        <f t="shared" si="97"/>
        <v>1.2688783030354811E-2</v>
      </c>
      <c r="ZL12" s="177">
        <f t="shared" si="97"/>
        <v>1.2994965785857238E-2</v>
      </c>
      <c r="ZM12" s="177">
        <f t="shared" si="97"/>
        <v>1.278847043912279E-2</v>
      </c>
      <c r="ZN12" s="177">
        <f t="shared" si="97"/>
        <v>1.3180099544998214E-2</v>
      </c>
      <c r="ZO12" s="177">
        <f t="shared" si="97"/>
        <v>1.329402801216184E-2</v>
      </c>
      <c r="ZP12" s="177">
        <f t="shared" si="97"/>
        <v>1.3283347218365327E-2</v>
      </c>
      <c r="ZQ12" s="177">
        <f t="shared" si="97"/>
        <v>1.336523330413919E-2</v>
      </c>
      <c r="ZR12" s="177">
        <f t="shared" si="97"/>
        <v>1.336523330413919E-2</v>
      </c>
      <c r="ZS12" s="177">
        <f t="shared" si="97"/>
        <v>1.3340311451947029E-2</v>
      </c>
      <c r="ZT12" s="177">
        <f t="shared" si="97"/>
        <v>1.3763982939211994E-2</v>
      </c>
      <c r="ZU12" s="177">
        <f t="shared" si="97"/>
        <v>1.3753302145415258E-2</v>
      </c>
      <c r="ZV12" s="177">
        <f t="shared" si="97"/>
        <v>1.4123569663697211E-2</v>
      </c>
      <c r="ZW12" s="177">
        <f t="shared" si="97"/>
        <v>1.3959797492149484E-2</v>
      </c>
      <c r="ZX12" s="177">
        <f t="shared" si="97"/>
        <v>1.4144931251290682E-2</v>
      </c>
      <c r="ZY12" s="177">
        <f t="shared" si="97"/>
        <v>1.4639808030532775E-2</v>
      </c>
      <c r="ZZ12" s="177">
        <f t="shared" si="97"/>
        <v>1.4443993477595063E-2</v>
      </c>
      <c r="AAA12" s="177">
        <f t="shared" si="97"/>
        <v>1.4743055703899888E-2</v>
      </c>
      <c r="AAB12" s="177">
        <f t="shared" si="97"/>
        <v>1.499227422582039E-2</v>
      </c>
      <c r="AAC12" s="177">
        <f t="shared" si="97"/>
        <v>1.5177407984961366E-2</v>
      </c>
      <c r="AAD12" s="177">
        <f t="shared" si="97"/>
        <v>1.5284215922927391E-2</v>
      </c>
      <c r="AAE12" s="177">
        <f t="shared" si="97"/>
        <v>1.5430186771480781E-2</v>
      </c>
      <c r="AAF12" s="177">
        <f t="shared" si="97"/>
        <v>1.5804014554361645E-2</v>
      </c>
      <c r="AAG12" s="177">
        <f t="shared" si="97"/>
        <v>1.5682965558000195E-2</v>
      </c>
      <c r="AAH12" s="177">
        <f t="shared" si="97"/>
        <v>1.5722128468587782E-2</v>
      </c>
      <c r="AAI12" s="177">
        <f t="shared" si="97"/>
        <v>1.5836056935751408E-2</v>
      </c>
      <c r="AAJ12" s="177">
        <f t="shared" si="97"/>
        <v>1.5875219846338773E-2</v>
      </c>
      <c r="AAK12" s="177">
        <f t="shared" si="97"/>
        <v>1.5896581433932022E-2</v>
      </c>
      <c r="AAL12" s="177">
        <f t="shared" si="97"/>
        <v>1.5885900640135509E-2</v>
      </c>
      <c r="AAM12" s="177">
        <f t="shared" si="97"/>
        <v>1.5982027784304798E-2</v>
      </c>
      <c r="AAN12" s="177">
        <f t="shared" ref="AAN12:ACY12" si="98">AAN17/$YA$17-1</f>
        <v>1.6046112547084324E-2</v>
      </c>
      <c r="AAO12" s="177">
        <f t="shared" si="98"/>
        <v>1.6174282072643598E-2</v>
      </c>
      <c r="AAP12" s="177">
        <f t="shared" si="98"/>
        <v>1.6345174773389148E-2</v>
      </c>
      <c r="AAQ12" s="177">
        <f t="shared" si="98"/>
        <v>1.6373656890179999E-2</v>
      </c>
      <c r="AAR12" s="177">
        <f t="shared" si="98"/>
        <v>1.6092395986869734E-2</v>
      </c>
      <c r="AAS12" s="177">
        <f t="shared" si="98"/>
        <v>1.6270409216812887E-2</v>
      </c>
      <c r="AAT12" s="177">
        <f t="shared" si="98"/>
        <v>1.6224125777027698E-2</v>
      </c>
      <c r="AAU12" s="177">
        <f t="shared" si="98"/>
        <v>1.6306011862801562E-2</v>
      </c>
      <c r="AAV12" s="177">
        <f t="shared" si="98"/>
        <v>1.6224125777027698E-2</v>
      </c>
      <c r="AAW12" s="177">
        <f t="shared" si="98"/>
        <v>1.627752974601071E-2</v>
      </c>
      <c r="AAX12" s="177">
        <f t="shared" si="98"/>
        <v>1.6263288687615285E-2</v>
      </c>
      <c r="AAY12" s="177">
        <f t="shared" si="98"/>
        <v>1.64733442989482E-2</v>
      </c>
      <c r="AAZ12" s="177">
        <f t="shared" si="98"/>
        <v>1.6266848952213975E-2</v>
      </c>
      <c r="ABA12" s="177">
        <f t="shared" si="98"/>
        <v>1.5971346990508284E-2</v>
      </c>
      <c r="ABB12" s="177">
        <f t="shared" si="98"/>
        <v>1.6241927100022036E-2</v>
      </c>
      <c r="ABC12" s="177">
        <f t="shared" si="98"/>
        <v>1.6124438368259497E-2</v>
      </c>
      <c r="ABD12" s="177">
        <f t="shared" si="98"/>
        <v>1.6355855567185662E-2</v>
      </c>
      <c r="ABE12" s="177">
        <f t="shared" si="98"/>
        <v>1.6362976096383264E-2</v>
      </c>
      <c r="ABF12" s="177">
        <f t="shared" si="98"/>
        <v>1.6427060859163012E-2</v>
      </c>
      <c r="ABG12" s="177">
        <f t="shared" si="98"/>
        <v>1.6348735037987838E-2</v>
      </c>
      <c r="ABH12" s="177">
        <f t="shared" si="98"/>
        <v>1.6306011862801562E-2</v>
      </c>
      <c r="ABI12" s="177">
        <f t="shared" si="98"/>
        <v>1.6316692656598297E-2</v>
      </c>
      <c r="ABJ12" s="177">
        <f t="shared" si="98"/>
        <v>1.6427060859163012E-2</v>
      </c>
      <c r="ABK12" s="177">
        <f t="shared" si="98"/>
        <v>1.6355855567185662E-2</v>
      </c>
      <c r="ABL12" s="177">
        <f t="shared" si="98"/>
        <v>1.6259728423016151E-2</v>
      </c>
      <c r="ABM12" s="177">
        <f t="shared" si="98"/>
        <v>1.6206324454033361E-2</v>
      </c>
      <c r="ABN12" s="177">
        <f t="shared" si="98"/>
        <v>1.5921503286124183E-2</v>
      </c>
      <c r="ABO12" s="177">
        <f t="shared" si="98"/>
        <v>1.5910822492327448E-2</v>
      </c>
      <c r="ABP12" s="177">
        <f t="shared" si="98"/>
        <v>1.5658043705808256E-2</v>
      </c>
      <c r="ABQ12" s="177">
        <f t="shared" si="98"/>
        <v>1.5796894025163821E-2</v>
      </c>
      <c r="ABR12" s="177">
        <f t="shared" si="98"/>
        <v>1.5690086087197797E-2</v>
      </c>
      <c r="ABS12" s="177">
        <f t="shared" si="98"/>
        <v>1.5700766880994532E-2</v>
      </c>
      <c r="ABT12" s="177">
        <f t="shared" si="98"/>
        <v>1.550495232805682E-2</v>
      </c>
      <c r="ABU12" s="177">
        <f t="shared" si="98"/>
        <v>1.5675845028802371E-2</v>
      </c>
      <c r="ABV12" s="177">
        <f t="shared" si="98"/>
        <v>1.5690086087197797E-2</v>
      </c>
      <c r="ABW12" s="177">
        <f t="shared" si="98"/>
        <v>1.5640242382813918E-2</v>
      </c>
      <c r="ABX12" s="177">
        <f t="shared" si="98"/>
        <v>1.5533434444847893E-2</v>
      </c>
      <c r="ABY12" s="177">
        <f t="shared" si="98"/>
        <v>1.538390333169537E-2</v>
      </c>
      <c r="ABZ12" s="177">
        <f t="shared" si="98"/>
        <v>1.5277095393729567E-2</v>
      </c>
      <c r="ACA12" s="177">
        <f t="shared" si="98"/>
        <v>1.5127564280577266E-2</v>
      </c>
      <c r="ACB12" s="177">
        <f t="shared" si="98"/>
        <v>1.4974472902826053E-2</v>
      </c>
      <c r="ACC12" s="177">
        <f t="shared" si="98"/>
        <v>1.4878345758656764E-2</v>
      </c>
      <c r="ACD12" s="177">
        <f t="shared" si="98"/>
        <v>1.4614886178340614E-2</v>
      </c>
      <c r="ACE12" s="177">
        <f t="shared" si="98"/>
        <v>1.4753736497696401E-2</v>
      </c>
      <c r="ACF12" s="177">
        <f t="shared" si="98"/>
        <v>1.4721694116306638E-2</v>
      </c>
      <c r="ACG12" s="177">
        <f t="shared" si="98"/>
        <v>1.480001993748159E-2</v>
      </c>
      <c r="ACH12" s="177">
        <f t="shared" si="98"/>
        <v>1.4636247765933863E-2</v>
      </c>
      <c r="ACI12" s="177">
        <f t="shared" si="98"/>
        <v>1.4490276917380474E-2</v>
      </c>
      <c r="ACJ12" s="177">
        <f t="shared" si="98"/>
        <v>1.4579283532352161E-2</v>
      </c>
      <c r="ACK12" s="177">
        <f t="shared" si="98"/>
        <v>1.4646928559730599E-2</v>
      </c>
      <c r="ACL12" s="177">
        <f t="shared" si="98"/>
        <v>1.4629127236736039E-2</v>
      </c>
      <c r="ACM12" s="177">
        <f t="shared" si="98"/>
        <v>1.453300009256675E-2</v>
      </c>
      <c r="ACN12" s="177">
        <f t="shared" si="98"/>
        <v>1.4582843796950851E-2</v>
      </c>
      <c r="ACO12" s="177">
        <f t="shared" si="98"/>
        <v>1.4298022629041673E-2</v>
      </c>
      <c r="ACP12" s="177">
        <f t="shared" si="98"/>
        <v>1.452943982796806E-2</v>
      </c>
      <c r="ACQ12" s="177">
        <f t="shared" si="98"/>
        <v>1.4500957711177209E-2</v>
      </c>
      <c r="ACR12" s="177">
        <f t="shared" si="98"/>
        <v>1.455436168016E-2</v>
      </c>
      <c r="ACS12" s="177">
        <f t="shared" si="98"/>
        <v>1.4472475594386136E-2</v>
      </c>
      <c r="ACT12" s="177">
        <f t="shared" si="98"/>
        <v>1.4565042473956513E-2</v>
      </c>
      <c r="ACU12" s="177">
        <f t="shared" si="98"/>
        <v>1.448315638818265E-2</v>
      </c>
      <c r="ACV12" s="177">
        <f t="shared" si="98"/>
        <v>1.4411951096205522E-2</v>
      </c>
      <c r="ACW12" s="177">
        <f t="shared" si="98"/>
        <v>1.4436872948397461E-2</v>
      </c>
      <c r="ACX12" s="177">
        <f t="shared" si="98"/>
        <v>1.4451114006792887E-2</v>
      </c>
      <c r="ACY12" s="177">
        <f t="shared" si="98"/>
        <v>1.4500957711177209E-2</v>
      </c>
      <c r="ACZ12" s="177">
        <f t="shared" ref="ACZ12:AFK12" si="99">ACZ17/$YA$17-1</f>
        <v>1.4678970941120362E-2</v>
      </c>
      <c r="ADA12" s="177">
        <f t="shared" si="99"/>
        <v>1.4550801415561088E-2</v>
      </c>
      <c r="ADB12" s="177">
        <f t="shared" si="99"/>
        <v>1.4518759034171325E-2</v>
      </c>
      <c r="ADC12" s="177">
        <f t="shared" si="99"/>
        <v>1.4646928559730599E-2</v>
      </c>
      <c r="ADD12" s="177">
        <f t="shared" si="99"/>
        <v>1.4586404061549763E-2</v>
      </c>
      <c r="ADE12" s="177">
        <f t="shared" si="99"/>
        <v>1.4565042473956513E-2</v>
      </c>
      <c r="ADF12" s="177">
        <f t="shared" si="99"/>
        <v>1.4593524590747586E-2</v>
      </c>
      <c r="ADG12" s="177">
        <f t="shared" si="99"/>
        <v>1.4486716652781562E-2</v>
      </c>
      <c r="ADH12" s="177">
        <f t="shared" si="99"/>
        <v>1.4557921944758911E-2</v>
      </c>
      <c r="ADI12" s="177">
        <f t="shared" si="99"/>
        <v>1.4340745804228172E-2</v>
      </c>
      <c r="ADJ12" s="177">
        <f t="shared" si="99"/>
        <v>1.4426192154600948E-2</v>
      </c>
      <c r="ADK12" s="177">
        <f t="shared" si="99"/>
        <v>1.4422631890002036E-2</v>
      </c>
      <c r="ADL12" s="177">
        <f t="shared" si="99"/>
        <v>1.4490276917380474E-2</v>
      </c>
      <c r="ADM12" s="177">
        <f t="shared" si="99"/>
        <v>1.4500957711177209E-2</v>
      </c>
      <c r="ADN12" s="177">
        <f t="shared" si="99"/>
        <v>1.4636247765933863E-2</v>
      </c>
      <c r="ADO12" s="177">
        <f t="shared" si="99"/>
        <v>1.4686091470317963E-2</v>
      </c>
      <c r="ADP12" s="177">
        <f t="shared" si="99"/>
        <v>1.4611325913741924E-2</v>
      </c>
      <c r="ADQ12" s="177">
        <f t="shared" si="99"/>
        <v>1.4686091470317963E-2</v>
      </c>
      <c r="ADR12" s="177">
        <f t="shared" si="99"/>
        <v>1.4618446442939526E-2</v>
      </c>
      <c r="ADS12" s="177">
        <f t="shared" si="99"/>
        <v>1.4639808030532775E-2</v>
      </c>
      <c r="ADT12" s="177">
        <f t="shared" si="99"/>
        <v>1.4572163003154337E-2</v>
      </c>
      <c r="ADU12" s="177">
        <f t="shared" si="99"/>
        <v>1.4600645119945188E-2</v>
      </c>
      <c r="ADV12" s="177">
        <f t="shared" si="99"/>
        <v>1.4607765649143012E-2</v>
      </c>
      <c r="ADW12" s="177">
        <f t="shared" si="99"/>
        <v>1.4607765649143012E-2</v>
      </c>
      <c r="ADX12" s="177">
        <f t="shared" si="99"/>
        <v>1.4646928559730599E-2</v>
      </c>
      <c r="ADY12" s="177">
        <f t="shared" si="99"/>
        <v>1.4622006707538437E-2</v>
      </c>
      <c r="ADZ12" s="177">
        <f t="shared" si="99"/>
        <v>1.4668290147323626E-2</v>
      </c>
      <c r="AEA12" s="177">
        <f t="shared" si="99"/>
        <v>1.4639808030532775E-2</v>
      </c>
      <c r="AEB12" s="177">
        <f t="shared" si="99"/>
        <v>1.4522319298770237E-2</v>
      </c>
      <c r="AEC12" s="177">
        <f t="shared" si="99"/>
        <v>1.4486716652781562E-2</v>
      </c>
      <c r="AED12" s="177">
        <f t="shared" si="99"/>
        <v>1.4500957711177209E-2</v>
      </c>
      <c r="AEE12" s="177">
        <f t="shared" si="99"/>
        <v>1.4515198769572635E-2</v>
      </c>
      <c r="AEF12" s="177">
        <f t="shared" si="99"/>
        <v>1.4614886178340614E-2</v>
      </c>
      <c r="AEG12" s="177">
        <f t="shared" si="99"/>
        <v>1.4625566972137349E-2</v>
      </c>
      <c r="AEH12" s="177">
        <f t="shared" si="99"/>
        <v>1.4718133851707726E-2</v>
      </c>
      <c r="AEI12" s="177">
        <f t="shared" si="99"/>
        <v>1.4743055703899888E-2</v>
      </c>
      <c r="AEJ12" s="177">
        <f t="shared" si="99"/>
        <v>1.4703892793312301E-2</v>
      </c>
      <c r="AEK12" s="177">
        <f t="shared" si="99"/>
        <v>1.4682531205719052E-2</v>
      </c>
      <c r="AEL12" s="177">
        <f t="shared" si="99"/>
        <v>1.455436168016E-2</v>
      </c>
      <c r="AEM12" s="177">
        <f t="shared" si="99"/>
        <v>1.4575723267753027E-2</v>
      </c>
      <c r="AEN12" s="177">
        <f t="shared" si="99"/>
        <v>1.453300009256675E-2</v>
      </c>
      <c r="AEO12" s="177">
        <f t="shared" si="99"/>
        <v>1.453300009256675E-2</v>
      </c>
      <c r="AEP12" s="177">
        <f t="shared" si="99"/>
        <v>1.4589964326148674E-2</v>
      </c>
      <c r="AEQ12" s="177">
        <f t="shared" si="99"/>
        <v>1.4461794800589622E-2</v>
      </c>
      <c r="AER12" s="177">
        <f t="shared" si="99"/>
        <v>1.4607765649143012E-2</v>
      </c>
      <c r="AES12" s="177">
        <f t="shared" si="99"/>
        <v>1.4550801415561088E-2</v>
      </c>
      <c r="AET12" s="177">
        <f t="shared" si="99"/>
        <v>1.4671850411922538E-2</v>
      </c>
      <c r="AEU12" s="177">
        <f t="shared" si="99"/>
        <v>1.4678970941120362E-2</v>
      </c>
      <c r="AEV12" s="177">
        <f t="shared" si="99"/>
        <v>1.4671850411922538E-2</v>
      </c>
      <c r="AEW12" s="177">
        <f t="shared" si="99"/>
        <v>1.4565042473956513E-2</v>
      </c>
      <c r="AEX12" s="177">
        <f t="shared" si="99"/>
        <v>1.453300009256675E-2</v>
      </c>
      <c r="AEY12" s="177">
        <f t="shared" si="99"/>
        <v>1.4433312683798549E-2</v>
      </c>
      <c r="AEZ12" s="177">
        <f t="shared" si="99"/>
        <v>1.4493837181979163E-2</v>
      </c>
      <c r="AFA12" s="177">
        <f t="shared" si="99"/>
        <v>1.4415511360804212E-2</v>
      </c>
      <c r="AFB12" s="177">
        <f t="shared" si="99"/>
        <v>1.4572163003154337E-2</v>
      </c>
      <c r="AFC12" s="177">
        <f t="shared" si="99"/>
        <v>1.4629127236736039E-2</v>
      </c>
      <c r="AFD12" s="177">
        <f t="shared" si="99"/>
        <v>1.440839083160661E-2</v>
      </c>
      <c r="AFE12" s="177">
        <f t="shared" si="99"/>
        <v>1.4479596123583738E-2</v>
      </c>
      <c r="AFF12" s="177">
        <f t="shared" si="99"/>
        <v>1.4440433212996373E-2</v>
      </c>
      <c r="AFG12" s="177">
        <f t="shared" si="99"/>
        <v>1.4515198769572635E-2</v>
      </c>
      <c r="AFH12" s="177">
        <f t="shared" si="99"/>
        <v>1.4490276917380474E-2</v>
      </c>
      <c r="AFI12" s="177">
        <f t="shared" si="99"/>
        <v>1.4486716652781562E-2</v>
      </c>
      <c r="AFJ12" s="177">
        <f t="shared" si="99"/>
        <v>1.4600645119945188E-2</v>
      </c>
      <c r="AFK12" s="177">
        <f t="shared" si="99"/>
        <v>1.4472475594386136E-2</v>
      </c>
      <c r="AFL12" s="177">
        <f t="shared" ref="AFL12:AHW12" si="100">AFL17/$YA$17-1</f>
        <v>1.4661169618126024E-2</v>
      </c>
      <c r="AFM12" s="177">
        <f t="shared" si="100"/>
        <v>1.4639808030532775E-2</v>
      </c>
      <c r="AFN12" s="177">
        <f t="shared" si="100"/>
        <v>1.46042053845441E-2</v>
      </c>
      <c r="AFO12" s="177">
        <f t="shared" si="100"/>
        <v>1.4504517975775899E-2</v>
      </c>
      <c r="AFP12" s="177">
        <f t="shared" si="100"/>
        <v>1.4579283532352161E-2</v>
      </c>
      <c r="AFQ12" s="177">
        <f t="shared" si="100"/>
        <v>1.4518759034171325E-2</v>
      </c>
      <c r="AFR12" s="177">
        <f t="shared" si="100"/>
        <v>1.4625566972137349E-2</v>
      </c>
      <c r="AFS12" s="177">
        <f t="shared" si="100"/>
        <v>1.4436872948397461E-2</v>
      </c>
      <c r="AFT12" s="177">
        <f t="shared" si="100"/>
        <v>1.4607765649143012E-2</v>
      </c>
      <c r="AFU12" s="177">
        <f t="shared" si="100"/>
        <v>1.4600645119945188E-2</v>
      </c>
      <c r="AFV12" s="177">
        <f t="shared" si="100"/>
        <v>1.4543680886363486E-2</v>
      </c>
      <c r="AFW12" s="177">
        <f t="shared" si="100"/>
        <v>1.4607765649143012E-2</v>
      </c>
      <c r="AFX12" s="177">
        <f t="shared" si="100"/>
        <v>1.4557921944758911E-2</v>
      </c>
      <c r="AFY12" s="177">
        <f t="shared" si="100"/>
        <v>1.4629127236736039E-2</v>
      </c>
      <c r="AFZ12" s="177">
        <f t="shared" si="100"/>
        <v>1.4589964326148674E-2</v>
      </c>
      <c r="AGA12" s="177">
        <f t="shared" si="100"/>
        <v>1.4493837181979163E-2</v>
      </c>
      <c r="AGB12" s="177">
        <f t="shared" si="100"/>
        <v>1.4661169618126024E-2</v>
      </c>
      <c r="AGC12" s="177">
        <f t="shared" si="100"/>
        <v>1.4561482209357601E-2</v>
      </c>
      <c r="AGD12" s="177">
        <f t="shared" si="100"/>
        <v>1.4618446442939526E-2</v>
      </c>
      <c r="AGE12" s="177">
        <f t="shared" si="100"/>
        <v>1.4614886178340614E-2</v>
      </c>
      <c r="AGF12" s="177">
        <f t="shared" si="100"/>
        <v>1.4671850411922538E-2</v>
      </c>
      <c r="AGG12" s="177">
        <f t="shared" si="100"/>
        <v>1.4639808030532775E-2</v>
      </c>
      <c r="AGH12" s="177">
        <f t="shared" si="100"/>
        <v>1.4696772264114477E-2</v>
      </c>
      <c r="AGI12" s="177">
        <f t="shared" si="100"/>
        <v>1.4682531205719052E-2</v>
      </c>
      <c r="AGJ12" s="177">
        <f t="shared" si="100"/>
        <v>1.4789339143685076E-2</v>
      </c>
      <c r="AGK12" s="177">
        <f t="shared" si="100"/>
        <v>1.4678970941120362E-2</v>
      </c>
      <c r="AGL12" s="177">
        <f t="shared" si="100"/>
        <v>1.4664729882724714E-2</v>
      </c>
      <c r="AGM12" s="177">
        <f t="shared" si="100"/>
        <v>1.4775098085289651E-2</v>
      </c>
      <c r="AGN12" s="177">
        <f t="shared" si="100"/>
        <v>1.467541067652145E-2</v>
      </c>
      <c r="AGO12" s="177">
        <f t="shared" si="100"/>
        <v>1.4543680886363486E-2</v>
      </c>
      <c r="AGP12" s="177">
        <f t="shared" si="100"/>
        <v>1.4565042473956513E-2</v>
      </c>
      <c r="AGQ12" s="177">
        <f t="shared" si="100"/>
        <v>1.46042053845441E-2</v>
      </c>
      <c r="AGR12" s="177">
        <f t="shared" si="100"/>
        <v>1.4593524590747586E-2</v>
      </c>
      <c r="AGS12" s="177">
        <f t="shared" si="100"/>
        <v>1.4678970941120362E-2</v>
      </c>
      <c r="AGT12" s="177">
        <f t="shared" si="100"/>
        <v>1.4664729882724714E-2</v>
      </c>
      <c r="AGU12" s="177">
        <f t="shared" si="100"/>
        <v>1.4597084855346498E-2</v>
      </c>
      <c r="AGV12" s="177">
        <f t="shared" si="100"/>
        <v>1.4582843796950851E-2</v>
      </c>
      <c r="AGW12" s="177">
        <f t="shared" si="100"/>
        <v>1.4668290147323626E-2</v>
      </c>
      <c r="AGX12" s="177">
        <f t="shared" si="100"/>
        <v>1.4696772264114477E-2</v>
      </c>
      <c r="AGY12" s="177">
        <f t="shared" si="100"/>
        <v>1.4500957711177209E-2</v>
      </c>
      <c r="AGZ12" s="177">
        <f t="shared" si="100"/>
        <v>1.4565042473956513E-2</v>
      </c>
      <c r="AHA12" s="177">
        <f t="shared" si="100"/>
        <v>1.4607765649143012E-2</v>
      </c>
      <c r="AHB12" s="177">
        <f t="shared" si="100"/>
        <v>1.4767977556092049E-2</v>
      </c>
      <c r="AHC12" s="177">
        <f t="shared" si="100"/>
        <v>1.4593524590747586E-2</v>
      </c>
      <c r="AHD12" s="177">
        <f t="shared" si="100"/>
        <v>1.4582843796950851E-2</v>
      </c>
      <c r="AHE12" s="177">
        <f t="shared" si="100"/>
        <v>1.46042053845441E-2</v>
      </c>
      <c r="AHF12" s="177">
        <f t="shared" si="100"/>
        <v>1.4536560357165662E-2</v>
      </c>
      <c r="AHG12" s="177">
        <f t="shared" si="100"/>
        <v>1.4479596123583738E-2</v>
      </c>
      <c r="AHH12" s="177">
        <f t="shared" si="100"/>
        <v>1.4294462364442762E-2</v>
      </c>
      <c r="AHI12" s="177">
        <f t="shared" si="100"/>
        <v>1.4465355065188312E-2</v>
      </c>
      <c r="AHJ12" s="177">
        <f t="shared" si="100"/>
        <v>1.4404830567007698E-2</v>
      </c>
      <c r="AHK12" s="177">
        <f t="shared" si="100"/>
        <v>1.4205455749471074E-2</v>
      </c>
      <c r="AHL12" s="177">
        <f t="shared" si="100"/>
        <v>1.4230377601663236E-2</v>
      </c>
      <c r="AHM12" s="177">
        <f t="shared" si="100"/>
        <v>1.440839083160661E-2</v>
      </c>
      <c r="AHN12" s="177">
        <f t="shared" si="100"/>
        <v>1.4333625275030348E-2</v>
      </c>
      <c r="AHO12" s="177">
        <f t="shared" si="100"/>
        <v>1.4301582893640585E-2</v>
      </c>
      <c r="AHP12" s="177">
        <f t="shared" si="100"/>
        <v>1.4201895484872384E-2</v>
      </c>
      <c r="AHQ12" s="177">
        <f t="shared" si="100"/>
        <v>1.4283781570646248E-2</v>
      </c>
      <c r="AHR12" s="177">
        <f t="shared" si="100"/>
        <v>1.4522319298770237E-2</v>
      </c>
      <c r="AHS12" s="177">
        <f t="shared" si="100"/>
        <v>1.4248178924657573E-2</v>
      </c>
      <c r="AHT12" s="177">
        <f t="shared" si="100"/>
        <v>1.4244618660058661E-2</v>
      </c>
      <c r="AHU12" s="177">
        <f t="shared" si="100"/>
        <v>1.4330065010431658E-2</v>
      </c>
      <c r="AHV12" s="177">
        <f t="shared" si="100"/>
        <v>1.4305143158239497E-2</v>
      </c>
      <c r="AHW12" s="177">
        <f t="shared" si="100"/>
        <v>1.4354986862623598E-2</v>
      </c>
      <c r="AHX12" s="177">
        <f t="shared" ref="AHX12:AKI12" si="101">AHX17/$YA$17-1</f>
        <v>1.4465355065188312E-2</v>
      </c>
      <c r="AHY12" s="177">
        <f t="shared" si="101"/>
        <v>1.4383468979414449E-2</v>
      </c>
      <c r="AHZ12" s="177">
        <f t="shared" si="101"/>
        <v>1.4372788185617935E-2</v>
      </c>
      <c r="AIA12" s="177">
        <f t="shared" si="101"/>
        <v>1.4550801415561088E-2</v>
      </c>
      <c r="AIB12" s="177">
        <f t="shared" si="101"/>
        <v>1.4262419983053221E-2</v>
      </c>
      <c r="AIC12" s="177">
        <f t="shared" si="101"/>
        <v>1.4447553742194197E-2</v>
      </c>
      <c r="AID12" s="177">
        <f t="shared" si="101"/>
        <v>1.4340745804228172E-2</v>
      </c>
      <c r="AIE12" s="177">
        <f t="shared" si="101"/>
        <v>1.4411951096205522E-2</v>
      </c>
      <c r="AIF12" s="177">
        <f t="shared" si="101"/>
        <v>1.4490276917380474E-2</v>
      </c>
      <c r="AIG12" s="177">
        <f t="shared" si="101"/>
        <v>1.4273100776849734E-2</v>
      </c>
      <c r="AIH12" s="177">
        <f t="shared" si="101"/>
        <v>1.4611325913741924E-2</v>
      </c>
      <c r="AII12" s="177">
        <f t="shared" si="101"/>
        <v>1.4283781570646248E-2</v>
      </c>
      <c r="AIJ12" s="177">
        <f t="shared" si="101"/>
        <v>1.4376348450216625E-2</v>
      </c>
      <c r="AIK12" s="177">
        <f t="shared" si="101"/>
        <v>1.4397710037809874E-2</v>
      </c>
      <c r="AIL12" s="177">
        <f t="shared" si="101"/>
        <v>1.4237498130861059E-2</v>
      </c>
      <c r="AIM12" s="177">
        <f t="shared" si="101"/>
        <v>1.4298022629041673E-2</v>
      </c>
      <c r="AIN12" s="177">
        <f t="shared" si="101"/>
        <v>1.426598024765191E-2</v>
      </c>
      <c r="AIO12" s="177">
        <f t="shared" si="101"/>
        <v>1.4354986862623598E-2</v>
      </c>
      <c r="AIP12" s="177">
        <f t="shared" si="101"/>
        <v>1.4387029244013361E-2</v>
      </c>
      <c r="AIQ12" s="177">
        <f t="shared" si="101"/>
        <v>1.4305143158239497E-2</v>
      </c>
      <c r="AIR12" s="177">
        <f t="shared" si="101"/>
        <v>1.4354986862623598E-2</v>
      </c>
      <c r="AIS12" s="177">
        <f t="shared" si="101"/>
        <v>1.4187654426476959E-2</v>
      </c>
      <c r="AIT12" s="177">
        <f t="shared" si="101"/>
        <v>1.4369227921019023E-2</v>
      </c>
      <c r="AIU12" s="177">
        <f t="shared" si="101"/>
        <v>1.4237498130861059E-2</v>
      </c>
      <c r="AIV12" s="177">
        <f t="shared" si="101"/>
        <v>1.4084406753109846E-2</v>
      </c>
      <c r="AIW12" s="177">
        <f t="shared" si="101"/>
        <v>1.4212576278668898E-2</v>
      </c>
      <c r="AIX12" s="177">
        <f t="shared" si="101"/>
        <v>1.4258859718454087E-2</v>
      </c>
      <c r="AIY12" s="177">
        <f t="shared" si="101"/>
        <v>1.4362107391821199E-2</v>
      </c>
      <c r="AIZ12" s="177">
        <f t="shared" si="101"/>
        <v>1.4347866333425774E-2</v>
      </c>
      <c r="AJA12" s="177">
        <f t="shared" si="101"/>
        <v>1.4376348450216625E-2</v>
      </c>
      <c r="AJB12" s="177">
        <f t="shared" si="101"/>
        <v>1.4166292838883709E-2</v>
      </c>
      <c r="AJC12" s="177">
        <f t="shared" si="101"/>
        <v>1.4237498130861059E-2</v>
      </c>
      <c r="AJD12" s="177">
        <f t="shared" si="101"/>
        <v>1.4205455749471074E-2</v>
      </c>
      <c r="AJE12" s="177">
        <f t="shared" si="101"/>
        <v>1.4347866333425774E-2</v>
      </c>
      <c r="AJF12" s="177">
        <f t="shared" si="101"/>
        <v>1.4383468979414449E-2</v>
      </c>
      <c r="AJG12" s="177">
        <f t="shared" si="101"/>
        <v>1.4180533897279135E-2</v>
      </c>
      <c r="AJH12" s="177">
        <f t="shared" si="101"/>
        <v>1.4411951096205522E-2</v>
      </c>
      <c r="AJI12" s="177">
        <f t="shared" si="101"/>
        <v>1.4223257072465634E-2</v>
      </c>
      <c r="AJJ12" s="177">
        <f t="shared" si="101"/>
        <v>1.4383468979414449E-2</v>
      </c>
      <c r="AJK12" s="177">
        <f t="shared" si="101"/>
        <v>1.4411951096205522E-2</v>
      </c>
      <c r="AJL12" s="177">
        <f t="shared" si="101"/>
        <v>1.4159172309686108E-2</v>
      </c>
      <c r="AJM12" s="177">
        <f t="shared" si="101"/>
        <v>1.4333625275030348E-2</v>
      </c>
      <c r="AJN12" s="177">
        <f t="shared" si="101"/>
        <v>1.4141370986691548E-2</v>
      </c>
      <c r="AJO12" s="177">
        <f t="shared" si="101"/>
        <v>1.4319384216634923E-2</v>
      </c>
      <c r="AJP12" s="177">
        <f t="shared" si="101"/>
        <v>1.4315823952036011E-2</v>
      </c>
      <c r="AJQ12" s="177">
        <f t="shared" si="101"/>
        <v>1.4166292838883709E-2</v>
      </c>
      <c r="AJR12" s="177">
        <f t="shared" si="101"/>
        <v>1.4233937866262147E-2</v>
      </c>
      <c r="AJS12" s="177">
        <f t="shared" si="101"/>
        <v>1.4127129928296123E-2</v>
      </c>
      <c r="AJT12" s="177">
        <f t="shared" si="101"/>
        <v>1.4340745804228172E-2</v>
      </c>
      <c r="AJU12" s="177">
        <f t="shared" si="101"/>
        <v>1.4490276917380474E-2</v>
      </c>
      <c r="AJV12" s="177">
        <f t="shared" si="101"/>
        <v>1.4176973632680223E-2</v>
      </c>
      <c r="AJW12" s="177">
        <f t="shared" si="101"/>
        <v>1.4401270302408786E-2</v>
      </c>
      <c r="AJX12" s="177">
        <f t="shared" si="101"/>
        <v>1.421613654326781E-2</v>
      </c>
      <c r="AJY12" s="177">
        <f t="shared" si="101"/>
        <v>1.4333625275030348E-2</v>
      </c>
      <c r="AJZ12" s="177">
        <f t="shared" si="101"/>
        <v>1.4415511360804212E-2</v>
      </c>
      <c r="AKA12" s="177">
        <f t="shared" si="101"/>
        <v>1.4152051780488284E-2</v>
      </c>
      <c r="AKB12" s="177">
        <f t="shared" si="101"/>
        <v>1.4219696807866722E-2</v>
      </c>
      <c r="AKC12" s="177">
        <f t="shared" si="101"/>
        <v>1.4169853103482621E-2</v>
      </c>
      <c r="AKD12" s="177">
        <f t="shared" si="101"/>
        <v>1.4362107391821199E-2</v>
      </c>
      <c r="AKE12" s="177">
        <f t="shared" si="101"/>
        <v>1.4397710037809874E-2</v>
      </c>
      <c r="AKF12" s="177">
        <f t="shared" si="101"/>
        <v>1.4379908714815537E-2</v>
      </c>
      <c r="AKG12" s="177">
        <f t="shared" si="101"/>
        <v>1.440839083160661E-2</v>
      </c>
      <c r="AKH12" s="177">
        <f t="shared" si="101"/>
        <v>1.4184094161878047E-2</v>
      </c>
      <c r="AKI12" s="177">
        <f t="shared" si="101"/>
        <v>1.4390589508612051E-2</v>
      </c>
      <c r="AKJ12" s="177">
        <f t="shared" ref="AKJ12:AMU12" si="102">AKJ17/$YA$17-1</f>
        <v>1.4397710037809874E-2</v>
      </c>
      <c r="AKK12" s="177">
        <f t="shared" si="102"/>
        <v>1.4144931251290682E-2</v>
      </c>
      <c r="AKL12" s="177">
        <f t="shared" si="102"/>
        <v>1.4383468979414449E-2</v>
      </c>
      <c r="AKM12" s="177">
        <f t="shared" si="102"/>
        <v>1.4191214691075649E-2</v>
      </c>
      <c r="AKN12" s="177">
        <f t="shared" si="102"/>
        <v>1.4379908714815537E-2</v>
      </c>
      <c r="AKO12" s="177">
        <f t="shared" si="102"/>
        <v>1.4351426598024686E-2</v>
      </c>
      <c r="AKP12" s="177">
        <f t="shared" si="102"/>
        <v>1.4127129928296123E-2</v>
      </c>
      <c r="AKQ12" s="177">
        <f t="shared" si="102"/>
        <v>1.4390589508612051E-2</v>
      </c>
      <c r="AKR12" s="177">
        <f t="shared" si="102"/>
        <v>1.4219696807866722E-2</v>
      </c>
      <c r="AKS12" s="177">
        <f t="shared" si="102"/>
        <v>1.428734183524516E-2</v>
      </c>
      <c r="AKT12" s="177">
        <f t="shared" si="102"/>
        <v>1.4354986862623598E-2</v>
      </c>
      <c r="AKU12" s="177">
        <f t="shared" si="102"/>
        <v>1.4134250457493946E-2</v>
      </c>
      <c r="AKV12" s="177">
        <f t="shared" si="102"/>
        <v>1.4454674271391799E-2</v>
      </c>
      <c r="AKW12" s="177">
        <f t="shared" si="102"/>
        <v>1.4280221306047336E-2</v>
      </c>
      <c r="AKX12" s="177">
        <f t="shared" si="102"/>
        <v>1.4401270302408786E-2</v>
      </c>
      <c r="AKY12" s="177">
        <f t="shared" si="102"/>
        <v>1.4458234535990488E-2</v>
      </c>
      <c r="AKZ12" s="177">
        <f t="shared" si="102"/>
        <v>1.4123569663697211E-2</v>
      </c>
      <c r="ALA12" s="177">
        <f t="shared" si="102"/>
        <v>1.4419071625403124E-2</v>
      </c>
      <c r="ALB12" s="177">
        <f t="shared" si="102"/>
        <v>1.4251739189256485E-2</v>
      </c>
      <c r="ALC12" s="177">
        <f t="shared" si="102"/>
        <v>1.4579283532352161E-2</v>
      </c>
      <c r="ALD12" s="177">
        <f t="shared" si="102"/>
        <v>1.4490276917380474E-2</v>
      </c>
      <c r="ALE12" s="177">
        <f t="shared" si="102"/>
        <v>1.4137810722092636E-2</v>
      </c>
      <c r="ALF12" s="177">
        <f t="shared" si="102"/>
        <v>1.4308703422838187E-2</v>
      </c>
      <c r="ALG12" s="177">
        <f t="shared" si="102"/>
        <v>1.4169853103482621E-2</v>
      </c>
      <c r="ALH12" s="177">
        <f t="shared" si="102"/>
        <v>1.4294462364442762E-2</v>
      </c>
      <c r="ALI12" s="177">
        <f t="shared" si="102"/>
        <v>1.435854712722251E-2</v>
      </c>
      <c r="ALJ12" s="177">
        <f t="shared" si="102"/>
        <v>1.4141370986691548E-2</v>
      </c>
      <c r="ALK12" s="177">
        <f t="shared" si="102"/>
        <v>1.4333625275030348E-2</v>
      </c>
      <c r="ALL12" s="177">
        <f t="shared" si="102"/>
        <v>1.426598024765191E-2</v>
      </c>
      <c r="ALM12" s="177">
        <f t="shared" si="102"/>
        <v>1.4347866333425774E-2</v>
      </c>
      <c r="ALN12" s="177">
        <f t="shared" si="102"/>
        <v>1.4372788185617935E-2</v>
      </c>
      <c r="ALO12" s="177">
        <f t="shared" si="102"/>
        <v>1.4127129928296123E-2</v>
      </c>
      <c r="ALP12" s="177">
        <f t="shared" si="102"/>
        <v>1.4362107391821199E-2</v>
      </c>
      <c r="ALQ12" s="177">
        <f t="shared" si="102"/>
        <v>1.4162732574284798E-2</v>
      </c>
      <c r="ALR12" s="177">
        <f t="shared" si="102"/>
        <v>1.4419071625403124E-2</v>
      </c>
      <c r="ALS12" s="177">
        <f t="shared" si="102"/>
        <v>1.428734183524516E-2</v>
      </c>
      <c r="ALT12" s="177">
        <f t="shared" si="102"/>
        <v>1.440839083160661E-2</v>
      </c>
      <c r="ALU12" s="177">
        <f t="shared" si="102"/>
        <v>1.4194774955674561E-2</v>
      </c>
      <c r="ALV12" s="177">
        <f t="shared" si="102"/>
        <v>1.428734183524516E-2</v>
      </c>
      <c r="ALW12" s="177">
        <f t="shared" si="102"/>
        <v>1.4433312683798549E-2</v>
      </c>
      <c r="ALX12" s="177">
        <f t="shared" si="102"/>
        <v>1.4312263687437099E-2</v>
      </c>
      <c r="ALY12" s="177">
        <f t="shared" si="102"/>
        <v>1.4490276917380474E-2</v>
      </c>
      <c r="ALZ12" s="177">
        <f t="shared" si="102"/>
        <v>1.4219696807866722E-2</v>
      </c>
      <c r="AMA12" s="177">
        <f t="shared" si="102"/>
        <v>1.4333625275030348E-2</v>
      </c>
      <c r="AMB12" s="177">
        <f t="shared" si="102"/>
        <v>1.4390589508612051E-2</v>
      </c>
      <c r="AMC12" s="177">
        <f t="shared" si="102"/>
        <v>1.4120009399098521E-2</v>
      </c>
      <c r="AMD12" s="177">
        <f t="shared" si="102"/>
        <v>1.4426192154600948E-2</v>
      </c>
      <c r="AME12" s="177">
        <f t="shared" si="102"/>
        <v>1.4226817337064324E-2</v>
      </c>
      <c r="AMF12" s="177">
        <f t="shared" si="102"/>
        <v>1.4394149773211184E-2</v>
      </c>
      <c r="AMG12" s="177">
        <f t="shared" si="102"/>
        <v>1.4137810722092636E-2</v>
      </c>
      <c r="AMH12" s="177">
        <f t="shared" si="102"/>
        <v>1.4433312683798549E-2</v>
      </c>
      <c r="AMI12" s="177">
        <f t="shared" si="102"/>
        <v>1.4159172309686108E-2</v>
      </c>
      <c r="AMJ12" s="177">
        <f t="shared" si="102"/>
        <v>1.4362107391821199E-2</v>
      </c>
      <c r="AMK12" s="177">
        <f t="shared" si="102"/>
        <v>1.4426192154600948E-2</v>
      </c>
      <c r="AML12" s="177">
        <f t="shared" si="102"/>
        <v>1.4194774955674561E-2</v>
      </c>
      <c r="AMM12" s="177">
        <f t="shared" si="102"/>
        <v>1.4351426598024686E-2</v>
      </c>
      <c r="AMN12" s="177">
        <f t="shared" si="102"/>
        <v>1.4251739189256485E-2</v>
      </c>
      <c r="AMO12" s="177">
        <f t="shared" si="102"/>
        <v>1.4447553742194197E-2</v>
      </c>
      <c r="AMP12" s="177">
        <f t="shared" si="102"/>
        <v>1.4294462364442762E-2</v>
      </c>
      <c r="AMQ12" s="177">
        <f t="shared" si="102"/>
        <v>1.4162732574284798E-2</v>
      </c>
      <c r="AMR12" s="177">
        <f t="shared" si="102"/>
        <v>1.4404830567007698E-2</v>
      </c>
      <c r="AMS12" s="177">
        <f t="shared" si="102"/>
        <v>1.4212576278668898E-2</v>
      </c>
      <c r="AMT12" s="177">
        <f t="shared" si="102"/>
        <v>1.4422631890002036E-2</v>
      </c>
      <c r="AMU12" s="177">
        <f t="shared" si="102"/>
        <v>1.4387029244013361E-2</v>
      </c>
      <c r="AMV12" s="177">
        <f t="shared" ref="AMV12:APG12" si="103">AMV17/$YA$17-1</f>
        <v>1.4401270302408786E-2</v>
      </c>
      <c r="AMW12" s="177">
        <f t="shared" si="103"/>
        <v>1.4159172309686108E-2</v>
      </c>
      <c r="AMX12" s="177">
        <f t="shared" si="103"/>
        <v>1.4305143158239497E-2</v>
      </c>
      <c r="AMY12" s="177">
        <f t="shared" si="103"/>
        <v>1.435854712722251E-2</v>
      </c>
      <c r="AMZ12" s="177">
        <f t="shared" si="103"/>
        <v>1.4187654426476959E-2</v>
      </c>
      <c r="ANA12" s="177">
        <f t="shared" si="103"/>
        <v>1.4248178924657573E-2</v>
      </c>
      <c r="ANB12" s="177">
        <f t="shared" si="103"/>
        <v>1.4440433212996373E-2</v>
      </c>
      <c r="ANC12" s="177">
        <f t="shared" si="103"/>
        <v>1.4490276917380474E-2</v>
      </c>
      <c r="AND12" s="177">
        <f t="shared" si="103"/>
        <v>1.4209016014070208E-2</v>
      </c>
      <c r="ANE12" s="177">
        <f t="shared" si="103"/>
        <v>1.4415511360804212E-2</v>
      </c>
      <c r="ANF12" s="177">
        <f t="shared" si="103"/>
        <v>1.4230377601663236E-2</v>
      </c>
      <c r="ANG12" s="177">
        <f t="shared" si="103"/>
        <v>1.4515198769572635E-2</v>
      </c>
      <c r="ANH12" s="177">
        <f t="shared" si="103"/>
        <v>1.4461794800589622E-2</v>
      </c>
      <c r="ANI12" s="177">
        <f t="shared" si="103"/>
        <v>1.4187654426476959E-2</v>
      </c>
      <c r="ANJ12" s="177">
        <f t="shared" si="103"/>
        <v>1.4468915329787224E-2</v>
      </c>
      <c r="ANK12" s="177">
        <f t="shared" si="103"/>
        <v>1.4319384216634923E-2</v>
      </c>
      <c r="ANL12" s="177">
        <f t="shared" si="103"/>
        <v>1.4629127236736039E-2</v>
      </c>
      <c r="ANM12" s="177">
        <f t="shared" si="103"/>
        <v>1.4490276917380474E-2</v>
      </c>
      <c r="ANN12" s="177">
        <f t="shared" si="103"/>
        <v>1.4404830567007698E-2</v>
      </c>
      <c r="ANO12" s="177">
        <f t="shared" si="103"/>
        <v>1.4565042473956513E-2</v>
      </c>
      <c r="ANP12" s="177">
        <f t="shared" si="103"/>
        <v>1.4347866333425774E-2</v>
      </c>
      <c r="ANQ12" s="177">
        <f t="shared" si="103"/>
        <v>1.4508078240374811E-2</v>
      </c>
      <c r="ANR12" s="177">
        <f t="shared" si="103"/>
        <v>1.4515198769572635E-2</v>
      </c>
      <c r="ANS12" s="177">
        <f t="shared" si="103"/>
        <v>1.4401270302408786E-2</v>
      </c>
      <c r="ANT12" s="177">
        <f t="shared" si="103"/>
        <v>1.4550801415561088E-2</v>
      </c>
      <c r="ANU12" s="177">
        <f t="shared" si="103"/>
        <v>1.4397710037809874E-2</v>
      </c>
      <c r="ANV12" s="177">
        <f t="shared" si="103"/>
        <v>1.4497397446578075E-2</v>
      </c>
      <c r="ANW12" s="177">
        <f t="shared" si="103"/>
        <v>1.4767977556092049E-2</v>
      </c>
      <c r="ANX12" s="177">
        <f t="shared" si="103"/>
        <v>1.4960231844430627E-2</v>
      </c>
      <c r="ANY12" s="177">
        <f t="shared" si="103"/>
        <v>1.5262854335334142E-2</v>
      </c>
      <c r="ANZ12" s="177">
        <f t="shared" si="103"/>
        <v>1.5152486132769427E-2</v>
      </c>
      <c r="AOA12" s="177">
        <f t="shared" si="103"/>
        <v>1.5661603970406945E-2</v>
      </c>
      <c r="AOB12" s="177">
        <f t="shared" si="103"/>
        <v>1.5871659581740083E-2</v>
      </c>
      <c r="AOC12" s="177">
        <f t="shared" si="103"/>
        <v>1.6060353605479749E-2</v>
      </c>
      <c r="AOD12" s="177">
        <f t="shared" si="103"/>
        <v>1.6288210539807224E-2</v>
      </c>
      <c r="AOE12" s="177">
        <f t="shared" si="103"/>
        <v>1.6480464828146024E-2</v>
      </c>
      <c r="AOF12" s="177">
        <f t="shared" si="103"/>
        <v>1.734560912567007E-2</v>
      </c>
      <c r="AOG12" s="177">
        <f t="shared" si="103"/>
        <v>1.766247267496901E-2</v>
      </c>
      <c r="AOH12" s="177">
        <f t="shared" si="103"/>
        <v>1.8573900412278466E-2</v>
      </c>
      <c r="AOI12" s="177">
        <f t="shared" si="103"/>
        <v>1.7580586589195146E-2</v>
      </c>
      <c r="AOJ12" s="177">
        <f t="shared" si="103"/>
        <v>1.7950854107477099E-2</v>
      </c>
      <c r="AOK12" s="177">
        <f t="shared" si="103"/>
        <v>1.8830239463396792E-2</v>
      </c>
      <c r="AOL12" s="177">
        <f t="shared" si="103"/>
        <v>1.909013877911403E-2</v>
      </c>
      <c r="AOM12" s="177">
        <f t="shared" si="103"/>
        <v>1.9819993021881199E-2</v>
      </c>
      <c r="AON12" s="177">
        <f t="shared" si="103"/>
        <v>2.0275706890536149E-2</v>
      </c>
      <c r="AOO12" s="177">
        <f t="shared" si="103"/>
        <v>2.0973518751913556E-2</v>
      </c>
      <c r="AOP12" s="177">
        <f t="shared" si="103"/>
        <v>2.1785259080454811E-2</v>
      </c>
      <c r="AOQ12" s="177">
        <f t="shared" si="103"/>
        <v>2.2205370303120864E-2</v>
      </c>
      <c r="AOR12" s="177">
        <f t="shared" si="103"/>
        <v>2.2977947721074532E-2</v>
      </c>
      <c r="AOS12" s="177">
        <f t="shared" si="103"/>
        <v>2.3426541060531436E-2</v>
      </c>
      <c r="AOT12" s="177">
        <f t="shared" si="103"/>
        <v>2.4046027100734113E-2</v>
      </c>
      <c r="AOU12" s="177">
        <f t="shared" si="103"/>
        <v>2.4565825732168367E-2</v>
      </c>
      <c r="AOV12" s="177">
        <f t="shared" si="103"/>
        <v>2.6484808350956568E-2</v>
      </c>
      <c r="AOW12" s="177">
        <f t="shared" si="103"/>
        <v>2.9877740513674755E-2</v>
      </c>
      <c r="AOX12" s="177">
        <f t="shared" si="103"/>
        <v>3.0290731207143207E-2</v>
      </c>
      <c r="AOY12" s="177">
        <f t="shared" si="103"/>
        <v>3.4096654063330067E-2</v>
      </c>
      <c r="AOZ12" s="177">
        <f t="shared" si="103"/>
        <v>3.2686789282179385E-2</v>
      </c>
      <c r="APA12" s="177">
        <f t="shared" si="103"/>
        <v>3.7058794209585466E-2</v>
      </c>
      <c r="APB12" s="177">
        <f t="shared" si="103"/>
        <v>3.633606049601612E-2</v>
      </c>
      <c r="APC12" s="177">
        <f t="shared" si="103"/>
        <v>3.7621316016206219E-2</v>
      </c>
      <c r="APD12" s="177">
        <f t="shared" si="103"/>
        <v>3.8497141107527E-2</v>
      </c>
      <c r="APE12" s="177">
        <f t="shared" si="103"/>
        <v>3.9113066883130543E-2</v>
      </c>
      <c r="APF12" s="177">
        <f t="shared" si="103"/>
        <v>4.0921681299354029E-2</v>
      </c>
      <c r="APG12" s="177">
        <f t="shared" si="103"/>
        <v>4.2167773908956763E-2</v>
      </c>
      <c r="APH12" s="177">
        <f t="shared" ref="APH12:ARS12" si="104">APH17/$YA$17-1</f>
        <v>4.5603429246861449E-2</v>
      </c>
      <c r="API12" s="177">
        <f t="shared" si="104"/>
        <v>4.8355513781784154E-2</v>
      </c>
      <c r="APJ12" s="177">
        <f t="shared" si="104"/>
        <v>4.9729775916946162E-2</v>
      </c>
      <c r="APK12" s="177">
        <f t="shared" si="104"/>
        <v>5.7729690470595729E-2</v>
      </c>
      <c r="APL12" s="177">
        <f t="shared" si="104"/>
        <v>6.1638861000149481E-2</v>
      </c>
      <c r="APM12" s="177">
        <f t="shared" si="104"/>
        <v>7.0325906621379941E-2</v>
      </c>
      <c r="APN12" s="177">
        <f t="shared" si="104"/>
        <v>7.3241763327850373E-2</v>
      </c>
      <c r="APO12" s="177">
        <f t="shared" si="104"/>
        <v>7.3320089149025325E-2</v>
      </c>
      <c r="APP12" s="177">
        <f t="shared" si="104"/>
        <v>7.5555935317112688E-2</v>
      </c>
      <c r="APQ12" s="177">
        <f t="shared" si="104"/>
        <v>7.6616894167574445E-2</v>
      </c>
      <c r="APR12" s="177">
        <f t="shared" si="104"/>
        <v>8.0273285910608783E-2</v>
      </c>
      <c r="APS12" s="177">
        <f t="shared" si="104"/>
        <v>8.2630181075057374E-2</v>
      </c>
      <c r="APT12" s="177">
        <f t="shared" si="104"/>
        <v>8.2562536047678936E-2</v>
      </c>
      <c r="APU12" s="177">
        <f t="shared" si="104"/>
        <v>8.4883828566138853E-2</v>
      </c>
      <c r="APV12" s="177">
        <f t="shared" si="104"/>
        <v>8.6090758265154221E-2</v>
      </c>
      <c r="APW12" s="177">
        <f t="shared" si="104"/>
        <v>8.8066705117524124E-2</v>
      </c>
      <c r="APX12" s="177">
        <f t="shared" si="104"/>
        <v>8.9875319533747611E-2</v>
      </c>
      <c r="APY12" s="177">
        <f t="shared" si="104"/>
        <v>9.0687059862288866E-2</v>
      </c>
      <c r="APZ12" s="177">
        <f t="shared" si="104"/>
        <v>9.1566445218208559E-2</v>
      </c>
      <c r="AQA12" s="177">
        <f t="shared" si="104"/>
        <v>9.3624278156352547E-2</v>
      </c>
      <c r="AQB12" s="177">
        <f t="shared" si="104"/>
        <v>9.4930895264135895E-2</v>
      </c>
      <c r="AQC12" s="177">
        <f t="shared" si="104"/>
        <v>9.4030148320623175E-2</v>
      </c>
      <c r="AQD12" s="177">
        <f t="shared" si="104"/>
        <v>9.6874799735116257E-2</v>
      </c>
      <c r="AQE12" s="177">
        <f t="shared" si="104"/>
        <v>9.7942879114775838E-2</v>
      </c>
      <c r="AQF12" s="177">
        <f t="shared" si="104"/>
        <v>9.8573045948774807E-2</v>
      </c>
      <c r="AQG12" s="177">
        <f t="shared" si="104"/>
        <v>0.10028909348542769</v>
      </c>
      <c r="AQH12" s="177">
        <f t="shared" si="104"/>
        <v>0.10136429339428488</v>
      </c>
      <c r="AQI12" s="177">
        <f t="shared" si="104"/>
        <v>0.10251425885971832</v>
      </c>
      <c r="AQJ12" s="177">
        <f t="shared" si="104"/>
        <v>0.10364642300215743</v>
      </c>
      <c r="AQK12" s="177">
        <f t="shared" si="104"/>
        <v>0.10347197003681297</v>
      </c>
      <c r="AQL12" s="177">
        <f t="shared" si="104"/>
        <v>0.10559388773773648</v>
      </c>
      <c r="AQM12" s="177">
        <f t="shared" si="104"/>
        <v>0.10577902149687746</v>
      </c>
      <c r="AQN12" s="177">
        <f t="shared" si="104"/>
        <v>0.10684354061193835</v>
      </c>
      <c r="AQO12" s="177">
        <f t="shared" si="104"/>
        <v>0.10789737893320228</v>
      </c>
      <c r="AQP12" s="177">
        <f t="shared" si="104"/>
        <v>0.10792942131459204</v>
      </c>
      <c r="AQQ12" s="177">
        <f t="shared" si="104"/>
        <v>0.10914347154280502</v>
      </c>
      <c r="AQR12" s="177">
        <f t="shared" si="104"/>
        <v>0.10966327017423927</v>
      </c>
      <c r="AQS12" s="177">
        <f t="shared" si="104"/>
        <v>0.11023647277465654</v>
      </c>
      <c r="AQT12" s="177">
        <f t="shared" si="104"/>
        <v>0.11077407272908513</v>
      </c>
      <c r="AQU12" s="177">
        <f t="shared" si="104"/>
        <v>0.11098056807581935</v>
      </c>
      <c r="AQV12" s="177">
        <f t="shared" si="104"/>
        <v>0.11100192966341238</v>
      </c>
      <c r="AQW12" s="177">
        <f t="shared" si="104"/>
        <v>0.11102685151560454</v>
      </c>
      <c r="AQX12" s="177">
        <f t="shared" si="104"/>
        <v>0.11105533363239539</v>
      </c>
      <c r="AQY12" s="177">
        <f t="shared" si="104"/>
        <v>0.11117638262875706</v>
      </c>
      <c r="AQZ12" s="177">
        <f t="shared" si="104"/>
        <v>0.11098056807581935</v>
      </c>
      <c r="ARA12" s="177">
        <f t="shared" si="104"/>
        <v>0.1111016170721808</v>
      </c>
      <c r="ARB12" s="177">
        <f t="shared" si="104"/>
        <v>0.11108025548458755</v>
      </c>
      <c r="ARC12" s="177">
        <f t="shared" si="104"/>
        <v>0.11099124886961609</v>
      </c>
      <c r="ARD12" s="177">
        <f t="shared" si="104"/>
        <v>0.11098768860501695</v>
      </c>
      <c r="ARE12" s="177">
        <f t="shared" si="104"/>
        <v>0.11100192966341238</v>
      </c>
      <c r="ARF12" s="177">
        <f t="shared" si="104"/>
        <v>0.11103041178020345</v>
      </c>
      <c r="ARG12" s="177">
        <f t="shared" si="104"/>
        <v>0.11104465283859888</v>
      </c>
      <c r="ARH12" s="177">
        <f t="shared" si="104"/>
        <v>0.11116926209955924</v>
      </c>
      <c r="ARI12" s="177">
        <f t="shared" si="104"/>
        <v>0.11100548992801151</v>
      </c>
      <c r="ARJ12" s="177">
        <f t="shared" si="104"/>
        <v>0.11104109257399997</v>
      </c>
      <c r="ARK12" s="177">
        <f t="shared" si="104"/>
        <v>0.11106957469079104</v>
      </c>
      <c r="ARL12" s="177">
        <f t="shared" si="104"/>
        <v>0.11117282236415793</v>
      </c>
      <c r="ARM12" s="177">
        <f t="shared" si="104"/>
        <v>0.11115502104116359</v>
      </c>
      <c r="ARN12" s="177">
        <f t="shared" si="104"/>
        <v>0.11165701834960373</v>
      </c>
      <c r="ARO12" s="177">
        <f t="shared" si="104"/>
        <v>0.11256488582231428</v>
      </c>
      <c r="ARP12" s="177">
        <f t="shared" si="104"/>
        <v>0.11327337847748842</v>
      </c>
      <c r="ARQ12" s="177">
        <f t="shared" si="104"/>
        <v>0.1142061678023909</v>
      </c>
      <c r="ARR12" s="177">
        <f t="shared" si="104"/>
        <v>0.11499654654333913</v>
      </c>
      <c r="ARS12" s="177">
        <f t="shared" si="104"/>
        <v>0.11518524056707879</v>
      </c>
      <c r="ART12" s="177">
        <f t="shared" ref="ART12:AUE12" si="105">ART17/$YA$17-1</f>
        <v>0.11588661269305534</v>
      </c>
      <c r="ARU12" s="177">
        <f t="shared" si="105"/>
        <v>0.11582252793027559</v>
      </c>
      <c r="ARV12" s="177">
        <f t="shared" si="105"/>
        <v>0.11716474768404783</v>
      </c>
      <c r="ARW12" s="177">
        <f t="shared" si="105"/>
        <v>0.11795156616039693</v>
      </c>
      <c r="ARX12" s="177">
        <f t="shared" si="105"/>
        <v>0.11874194490134515</v>
      </c>
      <c r="ARY12" s="177">
        <f t="shared" si="105"/>
        <v>0.11958216734667704</v>
      </c>
      <c r="ARZ12" s="177">
        <f t="shared" si="105"/>
        <v>0.11977798189961475</v>
      </c>
      <c r="ASA12" s="177">
        <f t="shared" si="105"/>
        <v>0.12060040302195252</v>
      </c>
      <c r="ASB12" s="177">
        <f t="shared" si="105"/>
        <v>0.121533192346855</v>
      </c>
      <c r="ASC12" s="177">
        <f t="shared" si="105"/>
        <v>0.12280064654405098</v>
      </c>
      <c r="ASD12" s="177">
        <f t="shared" si="105"/>
        <v>0.1232029564437227</v>
      </c>
      <c r="ASE12" s="177">
        <f t="shared" si="105"/>
        <v>0.12381888221932646</v>
      </c>
      <c r="ASF12" s="177">
        <f t="shared" si="105"/>
        <v>0.12419983053140515</v>
      </c>
      <c r="ASG12" s="177">
        <f t="shared" si="105"/>
        <v>0.12491188345117799</v>
      </c>
      <c r="ASH12" s="177">
        <f t="shared" si="105"/>
        <v>0.12533911520304186</v>
      </c>
      <c r="ASI12" s="177">
        <f t="shared" si="105"/>
        <v>0.12635379061371821</v>
      </c>
      <c r="ASJ12" s="177">
        <f t="shared" si="105"/>
        <v>0.1270836448564856</v>
      </c>
      <c r="ASK12" s="177">
        <f t="shared" si="105"/>
        <v>0.12792386730181793</v>
      </c>
      <c r="ASL12" s="177">
        <f t="shared" si="105"/>
        <v>0.12815884476534278</v>
      </c>
      <c r="ASM12" s="177">
        <f t="shared" si="105"/>
        <v>0.12853979307742147</v>
      </c>
      <c r="ASN12" s="177">
        <f t="shared" si="105"/>
        <v>0.13015971346990507</v>
      </c>
      <c r="ASO12" s="177">
        <f t="shared" si="105"/>
        <v>0.13063322866155391</v>
      </c>
      <c r="ASP12" s="177">
        <f t="shared" si="105"/>
        <v>0.13120999152657031</v>
      </c>
      <c r="ASQ12" s="177">
        <f t="shared" si="105"/>
        <v>0.13156957825105553</v>
      </c>
      <c r="ASR12" s="177">
        <f t="shared" si="105"/>
        <v>0.13193628550473857</v>
      </c>
      <c r="ASS12" s="177">
        <f t="shared" si="105"/>
        <v>0.13221042587885123</v>
      </c>
      <c r="AST12" s="177">
        <f t="shared" si="105"/>
        <v>0.13267682054130248</v>
      </c>
      <c r="ASU12" s="177">
        <f t="shared" si="105"/>
        <v>0.13342091584246529</v>
      </c>
      <c r="ASV12" s="177">
        <f t="shared" si="105"/>
        <v>0.13365945357058928</v>
      </c>
      <c r="ASW12" s="177">
        <f t="shared" si="105"/>
        <v>0.13437506675496125</v>
      </c>
      <c r="ASX12" s="177">
        <f t="shared" si="105"/>
        <v>0.13482366009441815</v>
      </c>
      <c r="ASY12" s="177">
        <f t="shared" si="105"/>
        <v>0.13515476470211252</v>
      </c>
      <c r="ASZ12" s="177">
        <f t="shared" si="105"/>
        <v>0.13615875931899235</v>
      </c>
      <c r="ATA12" s="177">
        <f t="shared" si="105"/>
        <v>0.13620860302337667</v>
      </c>
      <c r="ATB12" s="177">
        <f t="shared" si="105"/>
        <v>0.13669991953801985</v>
      </c>
      <c r="ATC12" s="177">
        <f t="shared" si="105"/>
        <v>0.13703814467491227</v>
      </c>
      <c r="ATD12" s="177">
        <f t="shared" si="105"/>
        <v>0.13717343472966914</v>
      </c>
      <c r="ATE12" s="177">
        <f t="shared" si="105"/>
        <v>0.13805638035018752</v>
      </c>
      <c r="ATF12" s="177">
        <f t="shared" si="105"/>
        <v>0.13805638035018752</v>
      </c>
      <c r="ATG12" s="177">
        <f t="shared" si="105"/>
        <v>0.13805638035018752</v>
      </c>
      <c r="ATH12" s="177">
        <f t="shared" si="105"/>
        <v>0.13836612337028886</v>
      </c>
      <c r="ATI12" s="177">
        <f t="shared" si="105"/>
        <v>0.13902833258567782</v>
      </c>
      <c r="ATJ12" s="177">
        <f t="shared" si="105"/>
        <v>0.13936299745797087</v>
      </c>
      <c r="ATK12" s="177">
        <f t="shared" si="105"/>
        <v>0.14000028482116789</v>
      </c>
      <c r="ATL12" s="177">
        <f t="shared" si="105"/>
        <v>0.14183382108958331</v>
      </c>
      <c r="ATM12" s="177">
        <f t="shared" si="105"/>
        <v>0.14183382108958331</v>
      </c>
      <c r="ATN12" s="177">
        <f t="shared" si="105"/>
        <v>0.14183382108958331</v>
      </c>
      <c r="ATO12" s="177">
        <f t="shared" si="105"/>
        <v>0.14272744750389843</v>
      </c>
      <c r="ATP12" s="177">
        <f t="shared" si="105"/>
        <v>0.14424412022301492</v>
      </c>
      <c r="ATQ12" s="177">
        <f t="shared" si="105"/>
        <v>0.14494905261359015</v>
      </c>
      <c r="ATR12" s="177">
        <f t="shared" si="105"/>
        <v>0.14639808030532819</v>
      </c>
      <c r="ATS12" s="177">
        <f t="shared" si="105"/>
        <v>0.14671138359002844</v>
      </c>
      <c r="ATT12" s="177">
        <f t="shared" si="105"/>
        <v>0.14671138359002844</v>
      </c>
      <c r="ATU12" s="177">
        <f t="shared" si="105"/>
        <v>0.14671138359002844</v>
      </c>
      <c r="ATV12" s="177">
        <f t="shared" si="105"/>
        <v>0.14932461780559514</v>
      </c>
      <c r="ATW12" s="177">
        <f t="shared" si="105"/>
        <v>0.15165303085325288</v>
      </c>
      <c r="ATX12" s="177">
        <f t="shared" si="105"/>
        <v>0.1522048718660769</v>
      </c>
      <c r="ATY12" s="177">
        <f t="shared" si="105"/>
        <v>0.15535214577147372</v>
      </c>
      <c r="ATZ12" s="177">
        <f t="shared" si="105"/>
        <v>0.15671928737743768</v>
      </c>
      <c r="AUA12" s="177">
        <f t="shared" si="105"/>
        <v>0.15671928737743768</v>
      </c>
      <c r="AUB12" s="177">
        <f t="shared" si="105"/>
        <v>0.15671928737743768</v>
      </c>
      <c r="AUC12" s="177">
        <f t="shared" si="105"/>
        <v>0.16203832268814211</v>
      </c>
      <c r="AUD12" s="177">
        <f t="shared" si="105"/>
        <v>0.16270053190353106</v>
      </c>
      <c r="AUE12" s="177">
        <f t="shared" si="105"/>
        <v>0.16357991725945054</v>
      </c>
      <c r="AUF12" s="177">
        <f t="shared" ref="AUF12:AWQ12" si="106">AUF17/$YA$17-1</f>
        <v>0.16730039376526462</v>
      </c>
      <c r="AUG12" s="177">
        <f t="shared" si="106"/>
        <v>0.16983530215965637</v>
      </c>
      <c r="AUH12" s="177">
        <f t="shared" si="106"/>
        <v>0.16983530215965637</v>
      </c>
      <c r="AUI12" s="177">
        <f t="shared" si="106"/>
        <v>0.16983530215965637</v>
      </c>
      <c r="AUJ12" s="177">
        <f t="shared" si="106"/>
        <v>0.17532879043570504</v>
      </c>
      <c r="AUK12" s="177">
        <f t="shared" si="106"/>
        <v>0.17859355307286418</v>
      </c>
      <c r="AUL12" s="177">
        <f t="shared" si="106"/>
        <v>0.18280890635792035</v>
      </c>
      <c r="AUM12" s="177">
        <f t="shared" si="106"/>
        <v>0.18664331133089807</v>
      </c>
      <c r="AUN12" s="177">
        <f t="shared" si="106"/>
        <v>0.19058452424184158</v>
      </c>
      <c r="AUO12" s="177">
        <f t="shared" si="106"/>
        <v>0.19058452424184158</v>
      </c>
      <c r="AUP12" s="177">
        <f t="shared" si="106"/>
        <v>0.19058452424184158</v>
      </c>
      <c r="AUQ12" s="177">
        <f t="shared" si="106"/>
        <v>0.18767578806456897</v>
      </c>
      <c r="AUR12" s="177">
        <f t="shared" si="106"/>
        <v>0.19355022465269611</v>
      </c>
      <c r="AUS12" s="177">
        <f t="shared" si="106"/>
        <v>0.19346477830232334</v>
      </c>
      <c r="AUT12" s="177">
        <f t="shared" si="106"/>
        <v>0.19435840471663846</v>
      </c>
      <c r="AUU12" s="177">
        <f t="shared" si="106"/>
        <v>0.19618838072045497</v>
      </c>
      <c r="AUV12" s="177">
        <f t="shared" si="106"/>
        <v>0.19618838072045497</v>
      </c>
      <c r="AUW12" s="177">
        <f t="shared" si="106"/>
        <v>0.19618838072045497</v>
      </c>
      <c r="AUX12" s="177">
        <f t="shared" si="106"/>
        <v>0.19704284422418272</v>
      </c>
      <c r="AUY12" s="177">
        <f t="shared" si="106"/>
        <v>0.19817144810202292</v>
      </c>
      <c r="AUZ12" s="177">
        <f t="shared" si="106"/>
        <v>0.19873040964404454</v>
      </c>
      <c r="AVA12" s="177">
        <f t="shared" si="106"/>
        <v>0.19988393537407689</v>
      </c>
      <c r="AVB12" s="177">
        <f t="shared" si="106"/>
        <v>0.19985901352188473</v>
      </c>
      <c r="AVC12" s="177">
        <f t="shared" si="106"/>
        <v>0.19985901352188473</v>
      </c>
      <c r="AVD12" s="177">
        <f t="shared" si="106"/>
        <v>0.19985901352188473</v>
      </c>
      <c r="AVE12" s="177">
        <f t="shared" si="106"/>
        <v>0.20002634595803159</v>
      </c>
      <c r="AVF12" s="177">
        <f t="shared" si="106"/>
        <v>0.20040017374091224</v>
      </c>
      <c r="AVG12" s="177">
        <f t="shared" si="106"/>
        <v>0.2011086663960866</v>
      </c>
      <c r="AVH12" s="177">
        <f t="shared" si="106"/>
        <v>0.20142196968078663</v>
      </c>
      <c r="AVI12" s="177">
        <f t="shared" si="106"/>
        <v>0.20212690207136186</v>
      </c>
      <c r="AVJ12" s="177">
        <f t="shared" si="106"/>
        <v>0.20212690207136186</v>
      </c>
      <c r="AVK12" s="177">
        <f t="shared" si="106"/>
        <v>0.20212690207136186</v>
      </c>
      <c r="AVL12" s="177">
        <f t="shared" si="106"/>
        <v>0.2026929841425813</v>
      </c>
      <c r="AVM12" s="177">
        <f t="shared" si="106"/>
        <v>0.20422033765549452</v>
      </c>
      <c r="AVN12" s="177">
        <f t="shared" si="106"/>
        <v>0.20481490184350482</v>
      </c>
      <c r="AVO12" s="177">
        <f t="shared" si="106"/>
        <v>0.20557679846766197</v>
      </c>
      <c r="AVP12" s="177">
        <f t="shared" si="106"/>
        <v>0.20661639573053048</v>
      </c>
      <c r="AVQ12" s="177">
        <f t="shared" si="106"/>
        <v>0.20661639573053048</v>
      </c>
      <c r="AVR12" s="177">
        <f t="shared" si="106"/>
        <v>0.20661639573053048</v>
      </c>
      <c r="AVS12" s="177">
        <f t="shared" si="106"/>
        <v>0.20728216521051834</v>
      </c>
      <c r="AVT12" s="177">
        <f t="shared" si="106"/>
        <v>0.20731064732730942</v>
      </c>
      <c r="AVU12" s="177">
        <f t="shared" si="106"/>
        <v>0.20699378377801025</v>
      </c>
      <c r="AVV12" s="177">
        <f t="shared" si="106"/>
        <v>0.20782332542954585</v>
      </c>
      <c r="AVW12" s="177">
        <f t="shared" si="106"/>
        <v>0.20945036635122705</v>
      </c>
      <c r="AVX12" s="177">
        <f t="shared" si="106"/>
        <v>0.20945036635122705</v>
      </c>
      <c r="AVY12" s="177">
        <f t="shared" si="106"/>
        <v>0.20945036635122705</v>
      </c>
      <c r="AVZ12" s="177">
        <f t="shared" si="106"/>
        <v>0.2095714153475885</v>
      </c>
      <c r="AWA12" s="177">
        <f t="shared" si="106"/>
        <v>0.21048284308489795</v>
      </c>
      <c r="AWB12" s="177">
        <f t="shared" si="106"/>
        <v>0.21033687223634456</v>
      </c>
      <c r="AWC12" s="177">
        <f t="shared" si="106"/>
        <v>0.21115217282948473</v>
      </c>
      <c r="AWD12" s="177">
        <f t="shared" si="106"/>
        <v>0.21194611183503165</v>
      </c>
      <c r="AWE12" s="177">
        <f t="shared" si="106"/>
        <v>0.21194611183503165</v>
      </c>
      <c r="AWF12" s="177">
        <f t="shared" si="106"/>
        <v>0.21194611183503165</v>
      </c>
      <c r="AWG12" s="177">
        <f t="shared" si="106"/>
        <v>0.21301419121469101</v>
      </c>
      <c r="AWH12" s="177">
        <f t="shared" si="106"/>
        <v>0.21341294084976381</v>
      </c>
      <c r="AWI12" s="177">
        <f t="shared" si="106"/>
        <v>0.21350550772933419</v>
      </c>
      <c r="AWJ12" s="177">
        <f t="shared" si="106"/>
        <v>0.21376184678045274</v>
      </c>
      <c r="AWK12" s="177">
        <f t="shared" si="106"/>
        <v>0.21449882155241773</v>
      </c>
      <c r="AWL12" s="177">
        <f t="shared" si="106"/>
        <v>0.21449882155241773</v>
      </c>
      <c r="AWM12" s="177">
        <f t="shared" si="106"/>
        <v>0.21449882155241773</v>
      </c>
      <c r="AWN12" s="177">
        <f t="shared" si="106"/>
        <v>0.21511118706342258</v>
      </c>
      <c r="AWO12" s="177">
        <f t="shared" si="106"/>
        <v>0.21515747050320777</v>
      </c>
      <c r="AWP12" s="177">
        <f t="shared" si="106"/>
        <v>0.21623623067666387</v>
      </c>
      <c r="AWQ12" s="177">
        <f t="shared" si="106"/>
        <v>0.21623623067666387</v>
      </c>
      <c r="AWR12" s="177">
        <f t="shared" ref="AWR12:AWW12" si="107">AWR17/$YA$17-1</f>
        <v>0.21640000284821159</v>
      </c>
      <c r="AWS12" s="177">
        <f t="shared" si="107"/>
        <v>0.21640000284821159</v>
      </c>
      <c r="AWT12" s="177">
        <f t="shared" si="107"/>
        <v>0.21640000284821159</v>
      </c>
      <c r="AWU12" s="177">
        <f t="shared" si="107"/>
        <v>0.21709781470958922</v>
      </c>
      <c r="AWV12" s="177">
        <f t="shared" si="107"/>
        <v>0.21749300408006311</v>
      </c>
      <c r="AWW12" s="177">
        <f t="shared" si="107"/>
        <v>0.2176318543994189</v>
      </c>
      <c r="AWX12" s="177">
        <f t="shared" ref="AWX12:AZD12" si="108">AWX17/$YA$17-1</f>
        <v>0.21781342789396096</v>
      </c>
      <c r="AWY12" s="177">
        <f t="shared" si="108"/>
        <v>0.21846851658015209</v>
      </c>
      <c r="AWZ12" s="177">
        <f t="shared" si="108"/>
        <v>0.21835458811298847</v>
      </c>
      <c r="AXA12" s="177">
        <f t="shared" si="108"/>
        <v>0.21877113907105583</v>
      </c>
      <c r="AXB12" s="177">
        <f t="shared" si="108"/>
        <v>0.21904883970976718</v>
      </c>
      <c r="AXC12" s="177">
        <f t="shared" si="108"/>
        <v>0.21950455357842191</v>
      </c>
      <c r="AXD12" s="177">
        <f t="shared" si="108"/>
        <v>0.21993178533028557</v>
      </c>
      <c r="AXE12" s="177">
        <f t="shared" si="108"/>
        <v>0.21998518929926858</v>
      </c>
      <c r="AXF12" s="177">
        <f t="shared" si="108"/>
        <v>0.22069368195444272</v>
      </c>
      <c r="AXG12" s="177">
        <f t="shared" si="108"/>
        <v>0.22076844751101898</v>
      </c>
      <c r="AXH12" s="177">
        <f t="shared" si="108"/>
        <v>0.22093221968256671</v>
      </c>
      <c r="AXI12" s="177">
        <f t="shared" si="108"/>
        <v>0.22190773218265569</v>
      </c>
      <c r="AXJ12" s="177">
        <f t="shared" si="108"/>
        <v>0.22219611361516378</v>
      </c>
      <c r="AXK12" s="177">
        <f t="shared" si="108"/>
        <v>0.22230648181772872</v>
      </c>
      <c r="AXL12" s="177">
        <f t="shared" si="108"/>
        <v>0.22313602346926409</v>
      </c>
      <c r="AXM12" s="177">
        <f t="shared" si="108"/>
        <v>0.22355613469193014</v>
      </c>
      <c r="AXN12" s="177">
        <f t="shared" si="108"/>
        <v>0.22453164719201935</v>
      </c>
      <c r="AXO12" s="177">
        <f t="shared" si="108"/>
        <v>0.22463845512998515</v>
      </c>
      <c r="AXP12" s="177">
        <f t="shared" si="108"/>
        <v>0.22536474910815363</v>
      </c>
      <c r="AXQ12" s="177">
        <f t="shared" si="108"/>
        <v>0.22593083117937307</v>
      </c>
      <c r="AXR12" s="177">
        <f t="shared" si="108"/>
        <v>0.22636874372503346</v>
      </c>
      <c r="AXS12" s="177">
        <f t="shared" si="108"/>
        <v>0.2273193343729305</v>
      </c>
      <c r="AXT12" s="177">
        <f t="shared" si="108"/>
        <v>0.22777148797698632</v>
      </c>
      <c r="AXU12" s="177">
        <f t="shared" si="108"/>
        <v>0.22847642036756155</v>
      </c>
      <c r="AXV12" s="177">
        <f t="shared" si="108"/>
        <v>0.22867935544969709</v>
      </c>
      <c r="AXW12" s="177">
        <f t="shared" si="108"/>
        <v>0.22965842821438476</v>
      </c>
      <c r="AXX12" s="177">
        <f t="shared" si="108"/>
        <v>0.22971183218336777</v>
      </c>
      <c r="AXY12" s="177">
        <f t="shared" si="108"/>
        <v>0.23032775795897131</v>
      </c>
      <c r="AXZ12" s="177">
        <f t="shared" si="108"/>
        <v>0.23103269034954654</v>
      </c>
      <c r="AYA12" s="177">
        <f t="shared" si="108"/>
        <v>0.23176610485691285</v>
      </c>
      <c r="AYB12" s="177">
        <f t="shared" si="108"/>
        <v>0.23270957497561207</v>
      </c>
      <c r="AYC12" s="177">
        <f t="shared" si="108"/>
        <v>0.23342162789538512</v>
      </c>
      <c r="AYD12" s="177">
        <f t="shared" si="108"/>
        <v>0.23417640399034445</v>
      </c>
      <c r="AYE12" s="177">
        <f t="shared" si="108"/>
        <v>0.23556134691930297</v>
      </c>
      <c r="AYF12" s="177">
        <f t="shared" si="108"/>
        <v>0.2358248064996189</v>
      </c>
      <c r="AYG12" s="177">
        <f t="shared" si="108"/>
        <v>0.23739132292311949</v>
      </c>
      <c r="AYH12" s="177">
        <f t="shared" si="108"/>
        <v>0.23821730431005617</v>
      </c>
      <c r="AYI12" s="177">
        <f t="shared" si="108"/>
        <v>0.23860537315133246</v>
      </c>
      <c r="AYJ12" s="177">
        <f t="shared" si="108"/>
        <v>0.24002235846168074</v>
      </c>
      <c r="AYK12" s="177">
        <f t="shared" si="108"/>
        <v>0.24021817301461845</v>
      </c>
      <c r="AYL12" s="177">
        <f t="shared" si="108"/>
        <v>0.24122216763149829</v>
      </c>
      <c r="AYM12" s="177">
        <f t="shared" si="108"/>
        <v>0.2420659503414293</v>
      </c>
      <c r="AYN12" s="177">
        <f t="shared" si="108"/>
        <v>0.2430521436353148</v>
      </c>
      <c r="AYO12" s="177">
        <f t="shared" si="108"/>
        <v>0.24383184158246629</v>
      </c>
      <c r="AYP12" s="177">
        <f t="shared" si="108"/>
        <v>0.24402409587080509</v>
      </c>
      <c r="AYQ12" s="177">
        <f t="shared" si="108"/>
        <v>0.24498892757709756</v>
      </c>
      <c r="AYR12" s="177">
        <f t="shared" si="108"/>
        <v>0.2455122864731305</v>
      </c>
      <c r="AYS12" s="177">
        <f t="shared" si="108"/>
        <v>0.24595375928338981</v>
      </c>
      <c r="AYT12" s="177">
        <f t="shared" si="108"/>
        <v>0.24717849030539951</v>
      </c>
      <c r="AYU12" s="177">
        <f t="shared" si="108"/>
        <v>0.24751671544229148</v>
      </c>
      <c r="AYV12" s="177">
        <f t="shared" si="108"/>
        <v>0.24854563191136347</v>
      </c>
      <c r="AYW12" s="177">
        <f t="shared" si="108"/>
        <v>0.24936805303370124</v>
      </c>
      <c r="AYX12" s="177">
        <f t="shared" si="108"/>
        <v>0.24954606626364462</v>
      </c>
      <c r="AYY12" s="177">
        <f t="shared" si="108"/>
        <v>0.25108410057035435</v>
      </c>
      <c r="AYZ12" s="177">
        <f t="shared" si="108"/>
        <v>0.25117310718532582</v>
      </c>
      <c r="AZA12" s="177">
        <f t="shared" si="108"/>
        <v>0.2514543680886363</v>
      </c>
      <c r="AZB12" s="177">
        <f t="shared" si="108"/>
        <v>0.25213437862701937</v>
      </c>
      <c r="AZC12" s="177">
        <f t="shared" si="108"/>
        <v>0.25240851900113204</v>
      </c>
      <c r="AZD12" s="177">
        <f t="shared" si="108"/>
        <v>0.2537614195487008</v>
      </c>
      <c r="AZE12" s="177">
        <f>AZE17/$YA$17-1</f>
        <v>0.25387890828046333</v>
      </c>
      <c r="BIK12" s="188"/>
      <c r="BIL12" s="176"/>
      <c r="BIM12" s="176"/>
    </row>
    <row r="13" spans="1:2131" ht="12" customHeight="1">
      <c r="A13" s="193" t="s">
        <v>140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  <c r="RH13" s="193"/>
      <c r="RI13" s="193"/>
      <c r="RJ13" s="193"/>
      <c r="RK13" s="193"/>
      <c r="RL13" s="193"/>
      <c r="RM13" s="193"/>
      <c r="RN13" s="193"/>
      <c r="RO13" s="193"/>
      <c r="RP13" s="193"/>
      <c r="RQ13" s="193"/>
      <c r="RR13" s="193"/>
      <c r="RS13" s="193"/>
      <c r="RT13" s="193"/>
      <c r="RU13" s="193"/>
      <c r="RV13" s="193"/>
      <c r="RW13" s="193"/>
      <c r="RX13" s="193"/>
      <c r="RY13" s="193"/>
      <c r="RZ13" s="193"/>
      <c r="SA13" s="193"/>
      <c r="SB13" s="193"/>
      <c r="SC13" s="193"/>
      <c r="SD13" s="192"/>
      <c r="SE13" s="192"/>
      <c r="SF13" s="192"/>
      <c r="SG13" s="192"/>
      <c r="SH13" s="192"/>
      <c r="SI13" s="192"/>
      <c r="SJ13" s="192"/>
      <c r="SK13" s="192"/>
      <c r="SL13" s="192"/>
      <c r="SM13" s="192"/>
      <c r="SN13" s="192"/>
      <c r="SO13" s="192"/>
      <c r="SP13" s="192"/>
      <c r="SQ13" s="192"/>
      <c r="SR13" s="192"/>
      <c r="SS13" s="192"/>
      <c r="ST13" s="192"/>
      <c r="SU13" s="192"/>
      <c r="SV13" s="192"/>
      <c r="SW13" s="192"/>
      <c r="SX13" s="192"/>
      <c r="SY13" s="177"/>
      <c r="SZ13" s="177"/>
      <c r="TA13" s="177"/>
      <c r="TB13" s="177"/>
      <c r="TC13" s="177"/>
      <c r="TD13" s="177"/>
      <c r="TE13" s="177"/>
      <c r="TF13" s="177"/>
      <c r="TG13" s="177"/>
      <c r="TH13" s="177"/>
      <c r="TI13" s="177"/>
      <c r="TJ13" s="177"/>
      <c r="TK13" s="177"/>
      <c r="TL13" s="177"/>
      <c r="TM13" s="177"/>
      <c r="TN13" s="177"/>
      <c r="TO13" s="177"/>
      <c r="TP13" s="177"/>
      <c r="TQ13" s="177"/>
      <c r="TR13" s="177"/>
      <c r="TS13" s="177"/>
      <c r="TT13" s="177"/>
      <c r="TU13" s="177"/>
      <c r="TV13" s="177"/>
      <c r="TW13" s="177"/>
      <c r="TX13" s="177"/>
      <c r="TY13" s="177"/>
      <c r="TZ13" s="177">
        <f t="shared" ref="TZ13:WK13" si="109">TZ18/$TZ$18-1</f>
        <v>0</v>
      </c>
      <c r="UA13" s="177">
        <f t="shared" si="109"/>
        <v>7.5402965197124416E-4</v>
      </c>
      <c r="UB13" s="177">
        <f t="shared" si="109"/>
        <v>-3.943150734117995E-3</v>
      </c>
      <c r="UC13" s="177">
        <f>UC18/$TZ$18-1</f>
        <v>-2.5950371139269457E-3</v>
      </c>
      <c r="UD13" s="177">
        <f t="shared" si="109"/>
        <v>-1.4101333751150857E-3</v>
      </c>
      <c r="UE13" s="177">
        <f t="shared" si="109"/>
        <v>-3.6004099832219749E-3</v>
      </c>
      <c r="UF13" s="177">
        <f t="shared" si="109"/>
        <v>-6.3423359903901355E-3</v>
      </c>
      <c r="UG13" s="177">
        <f t="shared" si="109"/>
        <v>-6.9462125514926365E-3</v>
      </c>
      <c r="UH13" s="177">
        <f t="shared" si="109"/>
        <v>-4.6188396430273393E-3</v>
      </c>
      <c r="UI13" s="177">
        <f t="shared" si="109"/>
        <v>-2.6635852641061497E-3</v>
      </c>
      <c r="UJ13" s="177">
        <f t="shared" si="109"/>
        <v>-4.3936100067242245E-3</v>
      </c>
      <c r="UK13" s="177">
        <f t="shared" si="109"/>
        <v>-1.1130913910051277E-3</v>
      </c>
      <c r="UL13" s="177">
        <f t="shared" si="109"/>
        <v>-1.7006469639697652E-3</v>
      </c>
      <c r="UM13" s="177">
        <f t="shared" si="109"/>
        <v>-4.798370512544281E-3</v>
      </c>
      <c r="UN13" s="177">
        <f t="shared" si="109"/>
        <v>-5.425096457039813E-3</v>
      </c>
      <c r="UO13" s="177">
        <f t="shared" si="109"/>
        <v>-5.5883063384188914E-3</v>
      </c>
      <c r="UP13" s="177">
        <f t="shared" si="109"/>
        <v>-4.8212198959374231E-3</v>
      </c>
      <c r="UQ13" s="177">
        <f t="shared" si="109"/>
        <v>-8.0038125828290063E-3</v>
      </c>
      <c r="UR13" s="177">
        <f t="shared" si="109"/>
        <v>-9.5412496654198042E-3</v>
      </c>
      <c r="US13" s="177">
        <f t="shared" si="109"/>
        <v>-1.0451960803514848E-2</v>
      </c>
      <c r="UT13" s="177">
        <f t="shared" si="109"/>
        <v>-1.179354602845073E-2</v>
      </c>
      <c r="UU13" s="177">
        <f t="shared" si="109"/>
        <v>-1.0520508953694052E-2</v>
      </c>
      <c r="UV13" s="177">
        <f t="shared" si="109"/>
        <v>-9.4563805271025148E-3</v>
      </c>
      <c r="UW13" s="177">
        <f t="shared" si="109"/>
        <v>-5.0105433583370607E-3</v>
      </c>
      <c r="UX13" s="177">
        <f t="shared" si="109"/>
        <v>-7.1355360138924961E-3</v>
      </c>
      <c r="UY13" s="177">
        <f t="shared" si="109"/>
        <v>-7.8308101085671211E-3</v>
      </c>
      <c r="UZ13" s="177">
        <f t="shared" si="109"/>
        <v>-1.0886099087983103E-2</v>
      </c>
      <c r="VA13" s="177">
        <f t="shared" si="109"/>
        <v>-1.4225373260998708E-2</v>
      </c>
      <c r="VB13" s="177">
        <f t="shared" si="109"/>
        <v>-1.5896642446320164E-2</v>
      </c>
      <c r="VC13" s="177">
        <f t="shared" si="109"/>
        <v>-1.8955195623363896E-2</v>
      </c>
      <c r="VD13" s="177">
        <f t="shared" si="109"/>
        <v>-1.8328469678868253E-2</v>
      </c>
      <c r="VE13" s="177">
        <f t="shared" si="109"/>
        <v>-2.1422929029815241E-2</v>
      </c>
      <c r="VF13" s="177">
        <f t="shared" si="109"/>
        <v>-2.4638163692982662E-2</v>
      </c>
      <c r="VG13" s="177">
        <f t="shared" si="109"/>
        <v>-2.4272573558693611E-2</v>
      </c>
      <c r="VH13" s="177">
        <f t="shared" si="109"/>
        <v>-2.5098415558471476E-2</v>
      </c>
      <c r="VI13" s="177">
        <f t="shared" si="109"/>
        <v>-2.7468223036095529E-2</v>
      </c>
      <c r="VJ13" s="177">
        <f t="shared" si="109"/>
        <v>-2.7987230458880852E-2</v>
      </c>
      <c r="VK13" s="177">
        <f t="shared" si="109"/>
        <v>-2.5206134080181686E-2</v>
      </c>
      <c r="VL13" s="177">
        <f t="shared" si="109"/>
        <v>-1.3249378170351989E-2</v>
      </c>
      <c r="VM13" s="177">
        <f t="shared" si="109"/>
        <v>-7.9254718397669954E-3</v>
      </c>
      <c r="VN13" s="177">
        <f t="shared" si="109"/>
        <v>-2.0466519124934246E-3</v>
      </c>
      <c r="VO13" s="177">
        <f t="shared" si="109"/>
        <v>3.8811309791939586E-3</v>
      </c>
      <c r="VP13" s="177">
        <f t="shared" si="109"/>
        <v>8.6631805036003762E-3</v>
      </c>
      <c r="VQ13" s="177">
        <f t="shared" si="109"/>
        <v>3.6885433191666817E-3</v>
      </c>
      <c r="VR13" s="177">
        <f t="shared" si="109"/>
        <v>1.4411432525770929E-2</v>
      </c>
      <c r="VS13" s="177">
        <f t="shared" si="109"/>
        <v>3.1166558948144907E-2</v>
      </c>
      <c r="VT13" s="177">
        <f t="shared" si="109"/>
        <v>2.7899097122936256E-2</v>
      </c>
      <c r="VU13" s="177">
        <f t="shared" si="109"/>
        <v>2.3064820436488498E-2</v>
      </c>
      <c r="VV13" s="177">
        <f t="shared" si="109"/>
        <v>2.1498005575249612E-2</v>
      </c>
      <c r="VW13" s="177">
        <f t="shared" si="109"/>
        <v>1.0830607728314234E-2</v>
      </c>
      <c r="VX13" s="177">
        <f t="shared" si="109"/>
        <v>1.0070049681087934E-2</v>
      </c>
      <c r="VY13" s="177">
        <f t="shared" si="109"/>
        <v>7.0343458874375653E-3</v>
      </c>
      <c r="VZ13" s="177">
        <f t="shared" si="109"/>
        <v>-8.4085730886489518E-3</v>
      </c>
      <c r="WA13" s="177">
        <f t="shared" si="109"/>
        <v>-1.9193482050177346E-2</v>
      </c>
      <c r="WB13" s="177">
        <f t="shared" si="109"/>
        <v>-2.1857067314283496E-2</v>
      </c>
      <c r="WC13" s="177">
        <f t="shared" si="109"/>
        <v>-3.2573428125632464E-2</v>
      </c>
      <c r="WD13" s="177">
        <f t="shared" si="109"/>
        <v>-2.0362064800851343E-2</v>
      </c>
      <c r="WE13" s="177">
        <f t="shared" si="109"/>
        <v>-2.1520854958642532E-2</v>
      </c>
      <c r="WF13" s="177">
        <f t="shared" si="109"/>
        <v>-1.092200526188658E-2</v>
      </c>
      <c r="WG13" s="177">
        <f t="shared" si="109"/>
        <v>-8.2257780215044818E-4</v>
      </c>
      <c r="WH13" s="177">
        <f t="shared" si="109"/>
        <v>4.2369285206003138E-3</v>
      </c>
      <c r="WI13" s="177">
        <f t="shared" si="109"/>
        <v>-2.9377778648230768E-3</v>
      </c>
      <c r="WJ13" s="177">
        <f t="shared" si="109"/>
        <v>-6.610000195851895E-3</v>
      </c>
      <c r="WK13" s="177">
        <f t="shared" si="109"/>
        <v>-8.2877977764285182E-3</v>
      </c>
      <c r="WL13" s="177">
        <f t="shared" ref="WL13:XZ13" si="110">WL18/$TZ$18-1</f>
        <v>-2.0352272207968536E-2</v>
      </c>
      <c r="WM13" s="177">
        <f t="shared" si="110"/>
        <v>-1.8093447449682332E-2</v>
      </c>
      <c r="WN13" s="177">
        <f t="shared" si="110"/>
        <v>-1.2854410257414628E-2</v>
      </c>
      <c r="WO13" s="177">
        <f t="shared" si="110"/>
        <v>-1.4000143624695593E-2</v>
      </c>
      <c r="WP13" s="177">
        <f t="shared" si="110"/>
        <v>-1.255736827330467E-2</v>
      </c>
      <c r="WQ13" s="177">
        <f t="shared" si="110"/>
        <v>-6.1954470971490316E-3</v>
      </c>
      <c r="WR13" s="177">
        <f t="shared" si="110"/>
        <v>-6.6850767412862666E-3</v>
      </c>
      <c r="WS13" s="177">
        <f t="shared" si="110"/>
        <v>-7.099629839989019E-3</v>
      </c>
      <c r="WT13" s="177">
        <f t="shared" si="110"/>
        <v>-7.8765088753534052E-3</v>
      </c>
      <c r="WU13" s="177">
        <f t="shared" si="110"/>
        <v>-1.2766276921469921E-2</v>
      </c>
      <c r="WV13" s="177">
        <f t="shared" si="110"/>
        <v>-1.6027210351423515E-2</v>
      </c>
      <c r="WW13" s="177">
        <f t="shared" si="110"/>
        <v>-1.2485555925497938E-2</v>
      </c>
      <c r="WX13" s="177">
        <f t="shared" si="110"/>
        <v>-1.5452711568969324E-2</v>
      </c>
      <c r="WY13" s="177">
        <f t="shared" si="110"/>
        <v>-1.3298341134765579E-2</v>
      </c>
      <c r="WZ13" s="177">
        <f t="shared" si="110"/>
        <v>-1.8514528943640252E-2</v>
      </c>
      <c r="XA13" s="177">
        <f t="shared" si="110"/>
        <v>-2.3342277234832842E-2</v>
      </c>
      <c r="XB13" s="177">
        <f t="shared" si="110"/>
        <v>-1.337668187782759E-2</v>
      </c>
      <c r="XC13" s="177">
        <f t="shared" si="110"/>
        <v>-1.343217323749657E-2</v>
      </c>
      <c r="XD13" s="177">
        <f t="shared" si="110"/>
        <v>-1.0693511427955826E-2</v>
      </c>
      <c r="XE13" s="177">
        <f t="shared" si="110"/>
        <v>-9.2148299026616476E-3</v>
      </c>
      <c r="XF13" s="177">
        <f t="shared" si="110"/>
        <v>-1.834479066700534E-3</v>
      </c>
      <c r="XG13" s="177">
        <f t="shared" si="110"/>
        <v>-4.1226816036350478E-3</v>
      </c>
      <c r="XH13" s="177">
        <f t="shared" si="110"/>
        <v>-7.2758965118784324E-3</v>
      </c>
      <c r="XI13" s="177">
        <f t="shared" si="110"/>
        <v>-1.4202523877605566E-2</v>
      </c>
      <c r="XJ13" s="177">
        <f t="shared" si="110"/>
        <v>-1.5968454794127118E-2</v>
      </c>
      <c r="XK13" s="177">
        <f t="shared" si="110"/>
        <v>-1.2217891720036289E-2</v>
      </c>
      <c r="XL13" s="177">
        <f t="shared" si="110"/>
        <v>-1.2407215182435927E-2</v>
      </c>
      <c r="XM13" s="177">
        <f t="shared" si="110"/>
        <v>-1.382387695280618E-2</v>
      </c>
      <c r="XN13" s="177">
        <f t="shared" si="110"/>
        <v>-1.1330029965334276E-2</v>
      </c>
      <c r="XO13" s="177">
        <f t="shared" si="110"/>
        <v>-1.40882769606403E-2</v>
      </c>
      <c r="XP13" s="177">
        <f t="shared" si="110"/>
        <v>-1.2573689261442644E-2</v>
      </c>
      <c r="XQ13" s="177">
        <f t="shared" si="110"/>
        <v>-1.2573689261442644E-2</v>
      </c>
      <c r="XR13" s="177">
        <f t="shared" si="110"/>
        <v>-1.22962324630983E-2</v>
      </c>
      <c r="XS13" s="177">
        <f t="shared" si="110"/>
        <v>-1.1130913910051277E-3</v>
      </c>
      <c r="XT13" s="177">
        <f t="shared" si="110"/>
        <v>2.6113581020670296E-5</v>
      </c>
      <c r="XU13" s="177">
        <f t="shared" si="110"/>
        <v>3.0814025604366524E-3</v>
      </c>
      <c r="XV13" s="177">
        <f t="shared" si="110"/>
        <v>-3.019382805512616E-3</v>
      </c>
      <c r="XW13" s="177">
        <f t="shared" si="110"/>
        <v>1.3644346083288017E-3</v>
      </c>
      <c r="XX13" s="177">
        <f t="shared" si="110"/>
        <v>3.8713383863113737E-3</v>
      </c>
      <c r="XY13" s="177">
        <f t="shared" si="110"/>
        <v>8.513027412731633E-3</v>
      </c>
      <c r="XZ13" s="177">
        <f t="shared" si="110"/>
        <v>1.7088074580387413E-2</v>
      </c>
      <c r="YA13" s="177">
        <f>YA18/$YA$18-1</f>
        <v>0</v>
      </c>
      <c r="YB13" s="177">
        <f t="shared" ref="YB13:AAM13" si="111">YB18/$YA$18-1</f>
        <v>7.0703129996547709E-3</v>
      </c>
      <c r="YC13" s="177">
        <f t="shared" si="111"/>
        <v>6.4595351692910974E-3</v>
      </c>
      <c r="YD13" s="177">
        <f t="shared" si="111"/>
        <v>1.4933677841875825E-2</v>
      </c>
      <c r="YE13" s="177">
        <f t="shared" si="111"/>
        <v>1.2768774223256951E-2</v>
      </c>
      <c r="YF13" s="177">
        <f t="shared" si="111"/>
        <v>2.1399608590542352E-2</v>
      </c>
      <c r="YG13" s="177">
        <f t="shared" si="111"/>
        <v>2.2263011806239685E-2</v>
      </c>
      <c r="YH13" s="177">
        <f t="shared" si="111"/>
        <v>1.8850970209391305E-2</v>
      </c>
      <c r="YI13" s="177">
        <f t="shared" si="111"/>
        <v>1.3782473554279306E-2</v>
      </c>
      <c r="YJ13" s="177">
        <f t="shared" si="111"/>
        <v>2.0216426406068244E-2</v>
      </c>
      <c r="YK13" s="177">
        <f t="shared" si="111"/>
        <v>1.5646784942247915E-2</v>
      </c>
      <c r="YL13" s="177">
        <f t="shared" si="111"/>
        <v>1.3817649240844831E-2</v>
      </c>
      <c r="YM13" s="177">
        <f t="shared" si="111"/>
        <v>1.0648639660266968E-2</v>
      </c>
      <c r="YN13" s="177">
        <f t="shared" si="111"/>
        <v>1.0859693779659452E-2</v>
      </c>
      <c r="YO13" s="177">
        <f t="shared" si="111"/>
        <v>1.9311451924429957E-2</v>
      </c>
      <c r="YP13" s="177">
        <f t="shared" si="111"/>
        <v>1.4185395054937988E-2</v>
      </c>
      <c r="YQ13" s="177">
        <f t="shared" si="111"/>
        <v>1.2992619501400737E-2</v>
      </c>
      <c r="YR13" s="177">
        <f t="shared" si="111"/>
        <v>1.4940073421251254E-2</v>
      </c>
      <c r="YS13" s="177">
        <f t="shared" si="111"/>
        <v>1.3504265851443487E-2</v>
      </c>
      <c r="YT13" s="177">
        <f t="shared" si="111"/>
        <v>1.4505174023714762E-2</v>
      </c>
      <c r="YU13" s="177">
        <f t="shared" si="111"/>
        <v>1.963123089320673E-2</v>
      </c>
      <c r="YV13" s="177">
        <f t="shared" si="111"/>
        <v>1.5352588290973301E-2</v>
      </c>
      <c r="YW13" s="177">
        <f t="shared" si="111"/>
        <v>2.1757761035572143E-2</v>
      </c>
      <c r="YX13" s="177">
        <f t="shared" si="111"/>
        <v>2.148914670179991E-2</v>
      </c>
      <c r="YY13" s="177">
        <f t="shared" si="111"/>
        <v>2.1517926808989563E-2</v>
      </c>
      <c r="YZ13" s="177">
        <f t="shared" si="111"/>
        <v>2.6835851059747506E-2</v>
      </c>
      <c r="ZA13" s="177">
        <f t="shared" si="111"/>
        <v>2.1521124598677499E-2</v>
      </c>
      <c r="ZB13" s="177">
        <f t="shared" si="111"/>
        <v>3.4357052405377342E-2</v>
      </c>
      <c r="ZC13" s="177">
        <f t="shared" si="111"/>
        <v>3.2495938807096669E-2</v>
      </c>
      <c r="ZD13" s="177">
        <f t="shared" si="111"/>
        <v>4.0125865002110572E-2</v>
      </c>
      <c r="ZE13" s="177">
        <f t="shared" si="111"/>
        <v>3.9582240755190012E-2</v>
      </c>
      <c r="ZF13" s="177">
        <f t="shared" si="111"/>
        <v>4.6556620064211574E-2</v>
      </c>
      <c r="ZG13" s="177">
        <f t="shared" si="111"/>
        <v>5.3201627035393217E-2</v>
      </c>
      <c r="ZH13" s="177">
        <f t="shared" si="111"/>
        <v>5.4081019199529345E-2</v>
      </c>
      <c r="ZI13" s="177">
        <f t="shared" si="111"/>
        <v>6.480640581230257E-2</v>
      </c>
      <c r="ZJ13" s="177">
        <f t="shared" si="111"/>
        <v>6.5276480896404365E-2</v>
      </c>
      <c r="ZK13" s="177">
        <f t="shared" si="111"/>
        <v>6.9580705816139954E-2</v>
      </c>
      <c r="ZL13" s="177">
        <f t="shared" si="111"/>
        <v>6.9814144463346883E-2</v>
      </c>
      <c r="ZM13" s="177">
        <f t="shared" si="111"/>
        <v>7.8419396513130124E-2</v>
      </c>
      <c r="ZN13" s="177">
        <f t="shared" si="111"/>
        <v>7.0373757658706459E-2</v>
      </c>
      <c r="ZO13" s="177">
        <f t="shared" si="111"/>
        <v>7.2951176147047159E-2</v>
      </c>
      <c r="ZP13" s="177">
        <f t="shared" si="111"/>
        <v>7.58068023382239E-2</v>
      </c>
      <c r="ZQ13" s="177">
        <f t="shared" si="111"/>
        <v>7.79429258496529E-2</v>
      </c>
      <c r="ZR13" s="177">
        <f t="shared" si="111"/>
        <v>7.7760651837450068E-2</v>
      </c>
      <c r="ZS13" s="177">
        <f t="shared" si="111"/>
        <v>7.0997326647820991E-2</v>
      </c>
      <c r="ZT13" s="177">
        <f t="shared" si="111"/>
        <v>6.9532738970823349E-2</v>
      </c>
      <c r="ZU13" s="177">
        <f t="shared" si="111"/>
        <v>6.9705419613962816E-2</v>
      </c>
      <c r="ZV13" s="177">
        <f t="shared" si="111"/>
        <v>7.7383312654293324E-2</v>
      </c>
      <c r="ZW13" s="177">
        <f t="shared" si="111"/>
        <v>7.4841069852517927E-2</v>
      </c>
      <c r="ZX13" s="177">
        <f t="shared" si="111"/>
        <v>7.9682523439798425E-2</v>
      </c>
      <c r="ZY13" s="177">
        <f t="shared" si="111"/>
        <v>8.394517709359306E-2</v>
      </c>
      <c r="ZZ13" s="177">
        <f t="shared" si="111"/>
        <v>8.7792118087977489E-2</v>
      </c>
      <c r="AAA13" s="177">
        <f t="shared" si="111"/>
        <v>8.0318883587664258E-2</v>
      </c>
      <c r="AAB13" s="177">
        <f t="shared" si="111"/>
        <v>7.9263612990700949E-2</v>
      </c>
      <c r="AAC13" s="177">
        <f t="shared" si="111"/>
        <v>7.731615907085021E-2</v>
      </c>
      <c r="AAD13" s="177">
        <f t="shared" si="111"/>
        <v>7.8476956727510094E-2</v>
      </c>
      <c r="AAE13" s="177">
        <f t="shared" si="111"/>
        <v>7.7037951368014612E-2</v>
      </c>
      <c r="AAF13" s="177">
        <f t="shared" si="111"/>
        <v>7.9759270392304904E-2</v>
      </c>
      <c r="AAG13" s="177">
        <f t="shared" si="111"/>
        <v>8.4878931682421221E-2</v>
      </c>
      <c r="AAH13" s="177">
        <f t="shared" si="111"/>
        <v>8.4965272003990844E-2</v>
      </c>
      <c r="AAI13" s="177">
        <f t="shared" si="111"/>
        <v>9.2249836912726035E-2</v>
      </c>
      <c r="AAJ13" s="177">
        <f t="shared" si="111"/>
        <v>8.3075378298520075E-2</v>
      </c>
      <c r="AAK13" s="177">
        <f t="shared" si="111"/>
        <v>7.8307473874058342E-2</v>
      </c>
      <c r="AAL13" s="177">
        <f t="shared" si="111"/>
        <v>8.0350861484541847E-2</v>
      </c>
      <c r="AAM13" s="177">
        <f t="shared" si="111"/>
        <v>8.0267718952659939E-2</v>
      </c>
      <c r="AAN13" s="177">
        <f t="shared" ref="AAN13:ACY13" si="112">AAN18/$YA$18-1</f>
        <v>7.8467363358446729E-2</v>
      </c>
      <c r="AAO13" s="177">
        <f t="shared" si="112"/>
        <v>7.4722751634070494E-2</v>
      </c>
      <c r="AAP13" s="177">
        <f t="shared" si="112"/>
        <v>7.8876680438481062E-2</v>
      </c>
      <c r="AAQ13" s="177">
        <f t="shared" si="112"/>
        <v>8.0366850432980863E-2</v>
      </c>
      <c r="AAR13" s="177">
        <f t="shared" si="112"/>
        <v>8.2758797119431016E-2</v>
      </c>
      <c r="AAS13" s="177">
        <f t="shared" si="112"/>
        <v>8.4501592499264477E-2</v>
      </c>
      <c r="AAT13" s="177">
        <f t="shared" si="112"/>
        <v>8.2624489952544788E-2</v>
      </c>
      <c r="AAU13" s="177">
        <f t="shared" si="112"/>
        <v>7.6596656391102469E-2</v>
      </c>
      <c r="AAV13" s="177">
        <f t="shared" si="112"/>
        <v>8.1486076823699571E-2</v>
      </c>
      <c r="AAW13" s="177">
        <f t="shared" si="112"/>
        <v>8.0354059274229783E-2</v>
      </c>
      <c r="AAX13" s="177">
        <f t="shared" si="112"/>
        <v>7.0572020619347864E-2</v>
      </c>
      <c r="AAY13" s="177">
        <f t="shared" si="112"/>
        <v>6.7828317067243127E-2</v>
      </c>
      <c r="AAZ13" s="177">
        <f t="shared" si="112"/>
        <v>6.4963097507003242E-2</v>
      </c>
      <c r="ABA13" s="177">
        <f t="shared" si="112"/>
        <v>6.5657017869248824E-2</v>
      </c>
      <c r="ABB13" s="177">
        <f t="shared" si="112"/>
        <v>6.1560649279218227E-2</v>
      </c>
      <c r="ABC13" s="177">
        <f t="shared" si="112"/>
        <v>6.6091917266785316E-2</v>
      </c>
      <c r="ABD13" s="177">
        <f t="shared" si="112"/>
        <v>7.0990931068445562E-2</v>
      </c>
      <c r="ABE13" s="177">
        <f t="shared" si="112"/>
        <v>7.1042095703449881E-2</v>
      </c>
      <c r="ABF13" s="177">
        <f t="shared" si="112"/>
        <v>7.0197879225879056E-2</v>
      </c>
      <c r="ABG13" s="177">
        <f t="shared" si="112"/>
        <v>7.1531357525678185E-2</v>
      </c>
      <c r="ABH13" s="177">
        <f t="shared" si="112"/>
        <v>7.5045728392535205E-2</v>
      </c>
      <c r="ABI13" s="177">
        <f t="shared" si="112"/>
        <v>7.4143951700584632E-2</v>
      </c>
      <c r="ABJ13" s="177">
        <f t="shared" si="112"/>
        <v>7.4307038974660733E-2</v>
      </c>
      <c r="ABK13" s="177">
        <f t="shared" si="112"/>
        <v>7.5144859872855907E-2</v>
      </c>
      <c r="ABL13" s="177">
        <f t="shared" si="112"/>
        <v>7.892144949410973E-2</v>
      </c>
      <c r="ABM13" s="177">
        <f t="shared" si="112"/>
        <v>7.6353624374832174E-2</v>
      </c>
      <c r="ABN13" s="177">
        <f t="shared" si="112"/>
        <v>7.1445017204108563E-2</v>
      </c>
      <c r="ABO13" s="177">
        <f t="shared" si="112"/>
        <v>6.9062663886721554E-2</v>
      </c>
      <c r="ABP13" s="177">
        <f t="shared" si="112"/>
        <v>6.9344069379245088E-2</v>
      </c>
      <c r="ABQ13" s="177">
        <f t="shared" si="112"/>
        <v>7.4505301935302359E-2</v>
      </c>
      <c r="ABR13" s="177">
        <f t="shared" si="112"/>
        <v>8.260530321441828E-2</v>
      </c>
      <c r="ABS13" s="177">
        <f t="shared" si="112"/>
        <v>8.0836925517082658E-2</v>
      </c>
      <c r="ABT13" s="177">
        <f t="shared" si="112"/>
        <v>7.9349953312270571E-2</v>
      </c>
      <c r="ABU13" s="177">
        <f t="shared" si="112"/>
        <v>7.8940636232236239E-2</v>
      </c>
      <c r="ABV13" s="177">
        <f t="shared" si="112"/>
        <v>7.8179562286547544E-2</v>
      </c>
      <c r="ABW13" s="177">
        <f t="shared" si="112"/>
        <v>7.370265672367271E-2</v>
      </c>
      <c r="ABX13" s="177">
        <f t="shared" si="112"/>
        <v>7.0533647143094846E-2</v>
      </c>
      <c r="ABY13" s="177">
        <f t="shared" si="112"/>
        <v>6.4812801391678221E-2</v>
      </c>
      <c r="ABZ13" s="177">
        <f t="shared" si="112"/>
        <v>6.0553345527571301E-2</v>
      </c>
      <c r="ACA13" s="177">
        <f t="shared" si="112"/>
        <v>6.4179639033500102E-2</v>
      </c>
      <c r="ACB13" s="177">
        <f t="shared" si="112"/>
        <v>6.3060412642781394E-2</v>
      </c>
      <c r="ACC13" s="177">
        <f t="shared" si="112"/>
        <v>7.0434515662773922E-2</v>
      </c>
      <c r="ACD13" s="177">
        <f t="shared" si="112"/>
        <v>7.8998196446615987E-2</v>
      </c>
      <c r="ACE13" s="177">
        <f t="shared" si="112"/>
        <v>8.3564640120748601E-2</v>
      </c>
      <c r="ACF13" s="177">
        <f t="shared" si="112"/>
        <v>7.7153071796774109E-2</v>
      </c>
      <c r="ACG13" s="177">
        <f t="shared" si="112"/>
        <v>7.5960296243236636E-2</v>
      </c>
      <c r="ACH13" s="177">
        <f t="shared" si="112"/>
        <v>7.3734634620550299E-2</v>
      </c>
      <c r="ACI13" s="177">
        <f t="shared" si="112"/>
        <v>7.6631832077667994E-2</v>
      </c>
      <c r="ACJ13" s="177">
        <f t="shared" si="112"/>
        <v>7.9688919019174076E-2</v>
      </c>
      <c r="ACK13" s="177">
        <f t="shared" si="112"/>
        <v>8.2950664500697213E-2</v>
      </c>
      <c r="ACL13" s="177">
        <f t="shared" si="112"/>
        <v>7.9378733419460445E-2</v>
      </c>
      <c r="ACM13" s="177">
        <f t="shared" si="112"/>
        <v>8.1645966308087958E-2</v>
      </c>
      <c r="ACN13" s="177">
        <f t="shared" si="112"/>
        <v>8.1514856930889446E-2</v>
      </c>
      <c r="ACO13" s="177">
        <f t="shared" si="112"/>
        <v>8.0299696849537749E-2</v>
      </c>
      <c r="ACP13" s="177">
        <f t="shared" si="112"/>
        <v>8.5013238849307449E-2</v>
      </c>
      <c r="ACQ13" s="177">
        <f t="shared" si="112"/>
        <v>8.6896736975402789E-2</v>
      </c>
      <c r="ACR13" s="177">
        <f t="shared" si="112"/>
        <v>9.1143401680758185E-2</v>
      </c>
      <c r="ACS13" s="177">
        <f t="shared" si="112"/>
        <v>9.0599777433837847E-2</v>
      </c>
      <c r="ACT13" s="177">
        <f t="shared" si="112"/>
        <v>9.9812609524296825E-2</v>
      </c>
      <c r="ACU13" s="177">
        <f t="shared" si="112"/>
        <v>0.10464446974251396</v>
      </c>
      <c r="ACV13" s="177">
        <f t="shared" si="112"/>
        <v>0.10702682305990097</v>
      </c>
      <c r="ACW13" s="177">
        <f t="shared" si="112"/>
        <v>0.10441103109530703</v>
      </c>
      <c r="ACX13" s="177">
        <f t="shared" si="112"/>
        <v>0.10369792399493472</v>
      </c>
      <c r="ACY13" s="177">
        <f t="shared" si="112"/>
        <v>0.10498343544941746</v>
      </c>
      <c r="ACZ13" s="177">
        <f t="shared" ref="ACZ13:AFK13" si="113">ACZ18/$YA$18-1</f>
        <v>0.10152982258662813</v>
      </c>
      <c r="ADA13" s="177">
        <f t="shared" si="113"/>
        <v>0.10535757684288627</v>
      </c>
      <c r="ADB13" s="177">
        <f t="shared" si="113"/>
        <v>0.10741695340180879</v>
      </c>
      <c r="ADC13" s="177">
        <f t="shared" si="113"/>
        <v>0.10609946405044823</v>
      </c>
      <c r="ADD13" s="177">
        <f t="shared" si="113"/>
        <v>0.1080820936568645</v>
      </c>
      <c r="ADE13" s="177">
        <f t="shared" si="113"/>
        <v>0.11475907852492373</v>
      </c>
      <c r="ADF13" s="177">
        <f t="shared" si="113"/>
        <v>0.11592946955064676</v>
      </c>
      <c r="ADG13" s="177">
        <f t="shared" si="113"/>
        <v>0.10984087798513675</v>
      </c>
      <c r="ADH13" s="177">
        <f t="shared" si="113"/>
        <v>0.11324652400260948</v>
      </c>
      <c r="ADI13" s="177">
        <f t="shared" si="113"/>
        <v>0.11123191649931563</v>
      </c>
      <c r="ADJ13" s="177">
        <f t="shared" si="113"/>
        <v>0.11223602246127484</v>
      </c>
      <c r="ADK13" s="177">
        <f t="shared" si="113"/>
        <v>0.11118394965399925</v>
      </c>
      <c r="ADL13" s="177">
        <f t="shared" si="113"/>
        <v>0.11440092607989349</v>
      </c>
      <c r="ADM13" s="177">
        <f t="shared" si="113"/>
        <v>0.11787692347049727</v>
      </c>
      <c r="ADN13" s="177">
        <f t="shared" si="113"/>
        <v>0.12066859386791862</v>
      </c>
      <c r="ADO13" s="177">
        <f t="shared" si="113"/>
        <v>0.11766906714079228</v>
      </c>
      <c r="ADP13" s="177">
        <f t="shared" si="113"/>
        <v>0.11717660752887604</v>
      </c>
      <c r="ADQ13" s="177">
        <f t="shared" si="113"/>
        <v>0.12464344644981407</v>
      </c>
      <c r="ADR13" s="177">
        <f t="shared" si="113"/>
        <v>0.12192532521521127</v>
      </c>
      <c r="ADS13" s="177">
        <f t="shared" si="113"/>
        <v>0.11474948515586036</v>
      </c>
      <c r="ADT13" s="177">
        <f t="shared" si="113"/>
        <v>0.11048363371237802</v>
      </c>
      <c r="ADU13" s="177">
        <f t="shared" si="113"/>
        <v>0.10846263062970873</v>
      </c>
      <c r="ADV13" s="177">
        <f t="shared" si="113"/>
        <v>0.11211770424282741</v>
      </c>
      <c r="ADW13" s="177">
        <f t="shared" si="113"/>
        <v>0.10660151703142784</v>
      </c>
      <c r="ADX13" s="177">
        <f t="shared" si="113"/>
        <v>0.10609946405044823</v>
      </c>
      <c r="ADY13" s="177">
        <f t="shared" si="113"/>
        <v>9.9739060361478282E-2</v>
      </c>
      <c r="ADZ13" s="177">
        <f t="shared" si="113"/>
        <v>0.10316069532738981</v>
      </c>
      <c r="AEA13" s="177">
        <f t="shared" si="113"/>
        <v>0.10782307269215519</v>
      </c>
      <c r="AEB13" s="177">
        <f t="shared" si="113"/>
        <v>0.10436945982936607</v>
      </c>
      <c r="AEC13" s="177">
        <f t="shared" si="113"/>
        <v>0.10774632573964871</v>
      </c>
      <c r="AED13" s="177">
        <f t="shared" si="113"/>
        <v>0.10985686693357555</v>
      </c>
      <c r="AEE13" s="177">
        <f t="shared" si="113"/>
        <v>0.10354123230023404</v>
      </c>
      <c r="AEF13" s="177">
        <f t="shared" si="113"/>
        <v>0.10774952352933664</v>
      </c>
      <c r="AEG13" s="177">
        <f t="shared" si="113"/>
        <v>0.10201908440885665</v>
      </c>
      <c r="AEH13" s="177">
        <f t="shared" si="113"/>
        <v>0.10312232185113657</v>
      </c>
      <c r="AEI13" s="177">
        <f t="shared" si="113"/>
        <v>0.1047467990125226</v>
      </c>
      <c r="AEJ13" s="177">
        <f t="shared" si="113"/>
        <v>9.9825400683047905E-2</v>
      </c>
      <c r="AEK13" s="177">
        <f t="shared" si="113"/>
        <v>9.6886631959989256E-2</v>
      </c>
      <c r="AEL13" s="177">
        <f t="shared" si="113"/>
        <v>9.4469102956036721E-2</v>
      </c>
      <c r="AEM13" s="177">
        <f t="shared" si="113"/>
        <v>9.0574195116335687E-2</v>
      </c>
      <c r="AEN13" s="177">
        <f t="shared" si="113"/>
        <v>9.7225597666892538E-2</v>
      </c>
      <c r="AEO13" s="177">
        <f t="shared" si="113"/>
        <v>0.10087107791094807</v>
      </c>
      <c r="AEP13" s="177">
        <f t="shared" si="113"/>
        <v>0.10548868622008478</v>
      </c>
      <c r="AEQ13" s="177">
        <f t="shared" si="113"/>
        <v>0.1046668542703284</v>
      </c>
      <c r="AER13" s="177">
        <f t="shared" si="113"/>
        <v>0.10569014697041412</v>
      </c>
      <c r="AES13" s="177">
        <f t="shared" si="113"/>
        <v>0.10603870604638077</v>
      </c>
      <c r="AET13" s="177">
        <f t="shared" si="113"/>
        <v>0.10038501387840726</v>
      </c>
      <c r="AEU13" s="177">
        <f t="shared" si="113"/>
        <v>9.797707824351809E-2</v>
      </c>
      <c r="AEV13" s="177">
        <f t="shared" si="113"/>
        <v>0.10362117704242824</v>
      </c>
      <c r="AEW13" s="177">
        <f t="shared" si="113"/>
        <v>0.10368513283618364</v>
      </c>
      <c r="AEX13" s="177">
        <f t="shared" si="113"/>
        <v>0.10916294657132997</v>
      </c>
      <c r="AEY13" s="177">
        <f t="shared" si="113"/>
        <v>0.10796057764872935</v>
      </c>
      <c r="AEZ13" s="177">
        <f t="shared" si="113"/>
        <v>0.11053479834738233</v>
      </c>
      <c r="AFA13" s="177">
        <f t="shared" si="113"/>
        <v>0.1058020696094859</v>
      </c>
      <c r="AFB13" s="177">
        <f t="shared" si="113"/>
        <v>0.10041379398559713</v>
      </c>
      <c r="AFC13" s="177">
        <f t="shared" si="113"/>
        <v>9.3957456605993972E-2</v>
      </c>
      <c r="AFD13" s="177">
        <f t="shared" si="113"/>
        <v>0.10110131876846729</v>
      </c>
      <c r="AFE13" s="177">
        <f t="shared" si="113"/>
        <v>9.8261681525729561E-2</v>
      </c>
      <c r="AFF13" s="177">
        <f t="shared" si="113"/>
        <v>8.8879366581818608E-2</v>
      </c>
      <c r="AFG13" s="177">
        <f t="shared" si="113"/>
        <v>8.2582918686603835E-2</v>
      </c>
      <c r="AFH13" s="177">
        <f t="shared" si="113"/>
        <v>8.3011422504764676E-2</v>
      </c>
      <c r="AFI13" s="177">
        <f t="shared" si="113"/>
        <v>8.7792118087977489E-2</v>
      </c>
      <c r="AFJ13" s="177">
        <f t="shared" si="113"/>
        <v>8.8549994243978691E-2</v>
      </c>
      <c r="AFK13" s="177">
        <f t="shared" si="113"/>
        <v>8.6637716010693477E-2</v>
      </c>
      <c r="AFL13" s="177">
        <f t="shared" ref="AFL13:AHW13" si="114">AFL18/$YA$18-1</f>
        <v>8.6154849767840602E-2</v>
      </c>
      <c r="AFM13" s="177">
        <f t="shared" si="114"/>
        <v>8.3673364970132669E-2</v>
      </c>
      <c r="AFN13" s="177">
        <f t="shared" si="114"/>
        <v>8.8783432891185621E-2</v>
      </c>
      <c r="AFO13" s="177">
        <f t="shared" si="114"/>
        <v>8.7309251845124614E-2</v>
      </c>
      <c r="AFP13" s="177">
        <f t="shared" si="114"/>
        <v>8.3014620294452612E-2</v>
      </c>
      <c r="AFQ13" s="177">
        <f t="shared" si="114"/>
        <v>8.4818173678353537E-2</v>
      </c>
      <c r="AFR13" s="177">
        <f t="shared" si="114"/>
        <v>7.7233016538968302E-2</v>
      </c>
      <c r="AFS13" s="177">
        <f t="shared" si="114"/>
        <v>7.5710868647590912E-2</v>
      </c>
      <c r="AFT13" s="177">
        <f t="shared" si="114"/>
        <v>7.4115171593394535E-2</v>
      </c>
      <c r="AFU13" s="177">
        <f t="shared" si="114"/>
        <v>7.4060809168702724E-2</v>
      </c>
      <c r="AFV13" s="177">
        <f t="shared" si="114"/>
        <v>6.9264124637050895E-2</v>
      </c>
      <c r="AFW13" s="177">
        <f t="shared" si="114"/>
        <v>6.9101037362974793E-2</v>
      </c>
      <c r="AFX13" s="177">
        <f t="shared" si="114"/>
        <v>6.9961242788984412E-2</v>
      </c>
      <c r="AFY13" s="177">
        <f t="shared" si="114"/>
        <v>7.3315724171452601E-2</v>
      </c>
      <c r="AFZ13" s="177">
        <f t="shared" si="114"/>
        <v>7.0223461543381438E-2</v>
      </c>
      <c r="AGA13" s="177">
        <f t="shared" si="114"/>
        <v>7.6954808836132482E-2</v>
      </c>
      <c r="AGB13" s="177">
        <f t="shared" si="114"/>
        <v>8.2736412591616793E-2</v>
      </c>
      <c r="AGC13" s="177">
        <f t="shared" si="114"/>
        <v>8.1857020427480442E-2</v>
      </c>
      <c r="AGD13" s="177">
        <f t="shared" si="114"/>
        <v>8.4287340590184057E-2</v>
      </c>
      <c r="AGE13" s="177">
        <f t="shared" si="114"/>
        <v>8.2368666777523414E-2</v>
      </c>
      <c r="AGF13" s="177">
        <f t="shared" si="114"/>
        <v>8.4891722841172301E-2</v>
      </c>
      <c r="AGG13" s="177">
        <f t="shared" si="114"/>
        <v>8.9822714539710358E-2</v>
      </c>
      <c r="AGH13" s="177">
        <f t="shared" si="114"/>
        <v>9.1798948566750749E-2</v>
      </c>
      <c r="AGI13" s="177">
        <f t="shared" si="114"/>
        <v>9.2147507642717397E-2</v>
      </c>
      <c r="AGJ13" s="177">
        <f t="shared" si="114"/>
        <v>9.5636296192072034E-2</v>
      </c>
      <c r="AGK13" s="177">
        <f t="shared" si="114"/>
        <v>9.9982092377748577E-2</v>
      </c>
      <c r="AGL13" s="177">
        <f t="shared" si="114"/>
        <v>9.4772892976374923E-2</v>
      </c>
      <c r="AGM13" s="177">
        <f t="shared" si="114"/>
        <v>9.7670090433492396E-2</v>
      </c>
      <c r="AGN13" s="177">
        <f t="shared" si="114"/>
        <v>9.852070249043865E-2</v>
      </c>
      <c r="AGO13" s="177">
        <f t="shared" si="114"/>
        <v>0.10234206116732114</v>
      </c>
      <c r="AGP13" s="177">
        <f t="shared" si="114"/>
        <v>9.9950114480870766E-2</v>
      </c>
      <c r="AGQ13" s="177">
        <f t="shared" si="114"/>
        <v>0.10031146471558872</v>
      </c>
      <c r="AGR13" s="177">
        <f t="shared" si="114"/>
        <v>0.10412642781309578</v>
      </c>
      <c r="AGS13" s="177">
        <f t="shared" si="114"/>
        <v>0.10289847657299278</v>
      </c>
      <c r="AGT13" s="177">
        <f t="shared" si="114"/>
        <v>9.6867445221862747E-2</v>
      </c>
      <c r="AGU13" s="177">
        <f t="shared" si="114"/>
        <v>9.4971155937016327E-2</v>
      </c>
      <c r="AGV13" s="177">
        <f t="shared" si="114"/>
        <v>9.3087657810921209E-2</v>
      </c>
      <c r="AGW13" s="177">
        <f t="shared" si="114"/>
        <v>9.5732229882705244E-2</v>
      </c>
      <c r="AGX13" s="177">
        <f t="shared" si="114"/>
        <v>0.10068560610905752</v>
      </c>
      <c r="AGY13" s="177">
        <f t="shared" si="114"/>
        <v>0.10694048273833134</v>
      </c>
      <c r="AGZ13" s="177">
        <f t="shared" si="114"/>
        <v>0.10669425293237311</v>
      </c>
      <c r="AHA13" s="177">
        <f t="shared" si="114"/>
        <v>0.10573811381573073</v>
      </c>
      <c r="AHB13" s="177">
        <f t="shared" si="114"/>
        <v>0.10162895406694883</v>
      </c>
      <c r="AHC13" s="177">
        <f t="shared" si="114"/>
        <v>0.10412642781309578</v>
      </c>
      <c r="AHD13" s="177">
        <f t="shared" si="114"/>
        <v>0.10593637677637213</v>
      </c>
      <c r="AHE13" s="177">
        <f t="shared" si="114"/>
        <v>0.11197700149656553</v>
      </c>
      <c r="AHF13" s="177">
        <f t="shared" si="114"/>
        <v>0.11367822561045804</v>
      </c>
      <c r="AHG13" s="177">
        <f t="shared" si="114"/>
        <v>0.11188426559562026</v>
      </c>
      <c r="AHH13" s="177">
        <f t="shared" si="114"/>
        <v>0.11282121797413636</v>
      </c>
      <c r="AHI13" s="177">
        <f t="shared" si="114"/>
        <v>0.11141419051151846</v>
      </c>
      <c r="AHJ13" s="177">
        <f t="shared" si="114"/>
        <v>0.11672252139321304</v>
      </c>
      <c r="AHK13" s="177">
        <f t="shared" si="114"/>
        <v>0.11190345233374699</v>
      </c>
      <c r="AHL13" s="177">
        <f t="shared" si="114"/>
        <v>0.11024379948579544</v>
      </c>
      <c r="AHM13" s="177">
        <f t="shared" si="114"/>
        <v>0.11062113866895218</v>
      </c>
      <c r="AHN13" s="177">
        <f t="shared" si="114"/>
        <v>0.11154210209902904</v>
      </c>
      <c r="AHO13" s="177">
        <f t="shared" si="114"/>
        <v>0.10977692219138135</v>
      </c>
      <c r="AHP13" s="177">
        <f t="shared" si="114"/>
        <v>0.10353483672085861</v>
      </c>
      <c r="AHQ13" s="177">
        <f t="shared" si="114"/>
        <v>0.10825477430000396</v>
      </c>
      <c r="AHR13" s="177">
        <f t="shared" si="114"/>
        <v>0.10928766036915283</v>
      </c>
      <c r="AHS13" s="177">
        <f t="shared" si="114"/>
        <v>0.10775911689839979</v>
      </c>
      <c r="AHT13" s="177">
        <f t="shared" si="114"/>
        <v>0.11017025032297667</v>
      </c>
      <c r="AHU13" s="177">
        <f t="shared" si="114"/>
        <v>0.10406886759871581</v>
      </c>
      <c r="AHV13" s="177">
        <f t="shared" si="114"/>
        <v>0.10640964965016186</v>
      </c>
      <c r="AHW13" s="177">
        <f t="shared" si="114"/>
        <v>0.10541513705726602</v>
      </c>
      <c r="AHX13" s="177">
        <f t="shared" ref="AHX13:AKI13" si="115">AHX18/$YA$18-1</f>
        <v>8.9224727868097542E-2</v>
      </c>
      <c r="AHY13" s="177">
        <f t="shared" si="115"/>
        <v>8.5540874147788992E-2</v>
      </c>
      <c r="AHZ13" s="177">
        <f t="shared" si="115"/>
        <v>8.252216068253615E-2</v>
      </c>
      <c r="AIA13" s="177">
        <f t="shared" si="115"/>
        <v>8.4578339451770956E-2</v>
      </c>
      <c r="AIB13" s="177">
        <f t="shared" si="115"/>
        <v>8.7597052917023799E-2</v>
      </c>
      <c r="AIC13" s="177">
        <f t="shared" si="115"/>
        <v>8.7203724785428482E-2</v>
      </c>
      <c r="AID13" s="177">
        <f t="shared" si="115"/>
        <v>8.8546796454290755E-2</v>
      </c>
      <c r="AIE13" s="177">
        <f t="shared" si="115"/>
        <v>8.807672137018896E-2</v>
      </c>
      <c r="AIF13" s="177">
        <f t="shared" si="115"/>
        <v>8.5380984663400605E-2</v>
      </c>
      <c r="AIG13" s="177">
        <f t="shared" si="115"/>
        <v>8.4191406899551069E-2</v>
      </c>
      <c r="AIH13" s="177">
        <f t="shared" si="115"/>
        <v>7.9676127860422996E-2</v>
      </c>
      <c r="AII13" s="177">
        <f t="shared" si="115"/>
        <v>7.7277785594597193E-2</v>
      </c>
      <c r="AIJ13" s="177">
        <f t="shared" si="115"/>
        <v>8.1613988411210148E-2</v>
      </c>
      <c r="AIK13" s="177">
        <f t="shared" si="115"/>
        <v>8.1729108839969866E-2</v>
      </c>
      <c r="AIL13" s="177">
        <f t="shared" si="115"/>
        <v>7.7047544737077756E-2</v>
      </c>
      <c r="AIM13" s="177">
        <f t="shared" si="115"/>
        <v>7.6430371327338653E-2</v>
      </c>
      <c r="AIN13" s="177">
        <f t="shared" si="115"/>
        <v>7.8627252842835116E-2</v>
      </c>
      <c r="AIO13" s="177">
        <f t="shared" si="115"/>
        <v>7.3027923099553638E-2</v>
      </c>
      <c r="AIP13" s="177">
        <f t="shared" si="115"/>
        <v>7.3654689878356105E-2</v>
      </c>
      <c r="AIQ13" s="177">
        <f t="shared" si="115"/>
        <v>7.1515368577239613E-2</v>
      </c>
      <c r="AIR13" s="177">
        <f t="shared" si="115"/>
        <v>7.4438148351859246E-2</v>
      </c>
      <c r="AIS13" s="177">
        <f t="shared" si="115"/>
        <v>7.284884687703852E-2</v>
      </c>
      <c r="AIT13" s="177">
        <f t="shared" si="115"/>
        <v>7.2631397178270385E-2</v>
      </c>
      <c r="AIU13" s="177">
        <f t="shared" si="115"/>
        <v>7.345003133833905E-2</v>
      </c>
      <c r="AIV13" s="177">
        <f t="shared" si="115"/>
        <v>7.3242175008634058E-2</v>
      </c>
      <c r="AIW13" s="177">
        <f t="shared" si="115"/>
        <v>7.5563770321953605E-2</v>
      </c>
      <c r="AIX13" s="177">
        <f t="shared" si="115"/>
        <v>8.098722163240768E-2</v>
      </c>
      <c r="AIY13" s="177">
        <f t="shared" si="115"/>
        <v>8.3830056664833341E-2</v>
      </c>
      <c r="AIZ13" s="177">
        <f t="shared" si="115"/>
        <v>8.2541347420662881E-2</v>
      </c>
      <c r="AJA13" s="177">
        <f t="shared" si="115"/>
        <v>8.2205579503447312E-2</v>
      </c>
      <c r="AJB13" s="177">
        <f t="shared" si="115"/>
        <v>8.1892196114045968E-2</v>
      </c>
      <c r="AJC13" s="177">
        <f t="shared" si="115"/>
        <v>7.9417106895713907E-2</v>
      </c>
      <c r="AJD13" s="177">
        <f t="shared" si="115"/>
        <v>7.7105104951457726E-2</v>
      </c>
      <c r="AJE13" s="177">
        <f t="shared" si="115"/>
        <v>7.1243556453779222E-2</v>
      </c>
      <c r="AJF13" s="177">
        <f t="shared" si="115"/>
        <v>6.8867598715767642E-2</v>
      </c>
      <c r="AJG13" s="177">
        <f t="shared" si="115"/>
        <v>6.6920144795917125E-2</v>
      </c>
      <c r="AJH13" s="177">
        <f t="shared" si="115"/>
        <v>6.9852517939600123E-2</v>
      </c>
      <c r="AJI13" s="177">
        <f t="shared" si="115"/>
        <v>6.896992798577628E-2</v>
      </c>
      <c r="AJJ13" s="177">
        <f t="shared" si="115"/>
        <v>7.3558756187723118E-2</v>
      </c>
      <c r="AJK13" s="177">
        <f t="shared" si="115"/>
        <v>7.2631397178270385E-2</v>
      </c>
      <c r="AJL13" s="177">
        <f t="shared" si="115"/>
        <v>6.799140434131945E-2</v>
      </c>
      <c r="AJM13" s="177">
        <f t="shared" si="115"/>
        <v>6.4349121886951854E-2</v>
      </c>
      <c r="AJN13" s="177">
        <f t="shared" si="115"/>
        <v>6.3875849013162123E-2</v>
      </c>
      <c r="AJO13" s="177">
        <f t="shared" si="115"/>
        <v>6.7978613182568148E-2</v>
      </c>
      <c r="AJP13" s="177">
        <f t="shared" si="115"/>
        <v>6.9340871589557374E-2</v>
      </c>
      <c r="AJQ13" s="177">
        <f t="shared" si="115"/>
        <v>6.9184179894856701E-2</v>
      </c>
      <c r="AJR13" s="177">
        <f t="shared" si="115"/>
        <v>7.2215684518860623E-2</v>
      </c>
      <c r="AJS13" s="177">
        <f t="shared" si="115"/>
        <v>7.1237160874403571E-2</v>
      </c>
      <c r="AJT13" s="177">
        <f t="shared" si="115"/>
        <v>7.5336727254122104E-2</v>
      </c>
      <c r="AJU13" s="177">
        <f t="shared" si="115"/>
        <v>7.7770245206513433E-2</v>
      </c>
      <c r="AJV13" s="177">
        <f t="shared" si="115"/>
        <v>7.5435858734442807E-2</v>
      </c>
      <c r="AJW13" s="177">
        <f t="shared" si="115"/>
        <v>7.9500249427595593E-2</v>
      </c>
      <c r="AJX13" s="177">
        <f t="shared" si="115"/>
        <v>8.180905358216406E-2</v>
      </c>
      <c r="AJY13" s="177">
        <f t="shared" si="115"/>
        <v>8.0795354251141704E-2</v>
      </c>
      <c r="AJZ13" s="177">
        <f t="shared" si="115"/>
        <v>8.2020107701556766E-2</v>
      </c>
      <c r="AKA13" s="177">
        <f t="shared" si="115"/>
        <v>7.7639135829314698E-2</v>
      </c>
      <c r="AKB13" s="177">
        <f t="shared" si="115"/>
        <v>7.6938819887693688E-2</v>
      </c>
      <c r="AKC13" s="177">
        <f t="shared" si="115"/>
        <v>7.8707197585029309E-2</v>
      </c>
      <c r="AKD13" s="177">
        <f t="shared" si="115"/>
        <v>7.3673876616482836E-2</v>
      </c>
      <c r="AKE13" s="177">
        <f t="shared" si="115"/>
        <v>7.7399301602732118E-2</v>
      </c>
      <c r="AKF13" s="177">
        <f t="shared" si="115"/>
        <v>7.6651018815794503E-2</v>
      </c>
      <c r="AKG13" s="177">
        <f t="shared" si="115"/>
        <v>7.3402064493022445E-2</v>
      </c>
      <c r="AKH13" s="177">
        <f t="shared" si="115"/>
        <v>7.2756110976093247E-2</v>
      </c>
      <c r="AKI13" s="177">
        <f t="shared" si="115"/>
        <v>6.6913749216541474E-2</v>
      </c>
      <c r="AKJ13" s="177">
        <f t="shared" ref="AKJ13:AMU13" si="116">AKJ18/$YA$18-1</f>
        <v>6.842630373885572E-2</v>
      </c>
      <c r="AKK13" s="177">
        <f t="shared" si="116"/>
        <v>6.8387930262602481E-2</v>
      </c>
      <c r="AKL13" s="177">
        <f t="shared" si="116"/>
        <v>6.7361439772829046E-2</v>
      </c>
      <c r="AKM13" s="177">
        <f t="shared" si="116"/>
        <v>6.9302498113304134E-2</v>
      </c>
      <c r="AKN13" s="177">
        <f t="shared" si="116"/>
        <v>6.5535501861113676E-2</v>
      </c>
      <c r="AKO13" s="177">
        <f t="shared" si="116"/>
        <v>6.4777625705112696E-2</v>
      </c>
      <c r="AKP13" s="177">
        <f t="shared" si="116"/>
        <v>6.2312129855843779E-2</v>
      </c>
      <c r="AKQ13" s="177">
        <f t="shared" si="116"/>
        <v>5.7301193415111529E-2</v>
      </c>
      <c r="AKR13" s="177">
        <f t="shared" si="116"/>
        <v>5.4800521879277087E-2</v>
      </c>
      <c r="AKS13" s="177">
        <f t="shared" si="116"/>
        <v>5.7604983435449508E-2</v>
      </c>
      <c r="AKT13" s="177">
        <f t="shared" si="116"/>
        <v>5.6626459790992456E-2</v>
      </c>
      <c r="AKU13" s="177">
        <f t="shared" si="116"/>
        <v>5.2664398367848086E-2</v>
      </c>
      <c r="AKV13" s="177">
        <f t="shared" si="116"/>
        <v>5.4135381624221379E-2</v>
      </c>
      <c r="AKW13" s="177">
        <f t="shared" si="116"/>
        <v>5.2040829378733555E-2</v>
      </c>
      <c r="AKX13" s="177">
        <f t="shared" si="116"/>
        <v>5.467261029176651E-2</v>
      </c>
      <c r="AKY13" s="177">
        <f t="shared" si="116"/>
        <v>5.2955397229435208E-2</v>
      </c>
      <c r="AKZ13" s="177">
        <f t="shared" si="116"/>
        <v>5.2104785172488732E-2</v>
      </c>
      <c r="ALA13" s="177">
        <f t="shared" si="116"/>
        <v>5.7649752491078177E-2</v>
      </c>
      <c r="ALB13" s="177">
        <f t="shared" si="116"/>
        <v>5.7841619872344374E-2</v>
      </c>
      <c r="ALC13" s="177">
        <f t="shared" si="116"/>
        <v>5.6361043246907716E-2</v>
      </c>
      <c r="ALD13" s="177">
        <f t="shared" si="116"/>
        <v>6.1870834878931635E-2</v>
      </c>
      <c r="ALE13" s="177">
        <f t="shared" si="116"/>
        <v>5.8813747937425775E-2</v>
      </c>
      <c r="ALF13" s="177">
        <f t="shared" si="116"/>
        <v>6.0406247201933994E-2</v>
      </c>
      <c r="ALG13" s="177">
        <f t="shared" si="116"/>
        <v>6.0489389733816123E-2</v>
      </c>
      <c r="ALH13" s="177">
        <f t="shared" si="116"/>
        <v>6.2030724363320022E-2</v>
      </c>
      <c r="ALI13" s="177">
        <f t="shared" si="116"/>
        <v>5.6722393481625444E-2</v>
      </c>
      <c r="ALJ13" s="177">
        <f t="shared" si="116"/>
        <v>5.7086941506031108E-2</v>
      </c>
      <c r="ALK13" s="177">
        <f t="shared" si="116"/>
        <v>5.7608181225137223E-2</v>
      </c>
      <c r="ALL13" s="177">
        <f t="shared" si="116"/>
        <v>6.3229895496232924E-2</v>
      </c>
      <c r="ALM13" s="177">
        <f t="shared" si="116"/>
        <v>5.3569372849486374E-2</v>
      </c>
      <c r="ALN13" s="177">
        <f t="shared" si="116"/>
        <v>5.7374742577930071E-2</v>
      </c>
      <c r="ALO13" s="177">
        <f t="shared" si="116"/>
        <v>5.4886862200846931E-2</v>
      </c>
      <c r="ALP13" s="177">
        <f t="shared" si="116"/>
        <v>5.4266491001419892E-2</v>
      </c>
      <c r="ALQ13" s="177">
        <f t="shared" si="116"/>
        <v>5.3012957443814956E-2</v>
      </c>
      <c r="ALR13" s="177">
        <f t="shared" si="116"/>
        <v>5.6559306207549565E-2</v>
      </c>
      <c r="ALS13" s="177">
        <f t="shared" si="116"/>
        <v>5.391473413576553E-2</v>
      </c>
      <c r="ALT13" s="177">
        <f t="shared" si="116"/>
        <v>4.4292584965271997E-2</v>
      </c>
      <c r="ALU13" s="177">
        <f t="shared" si="116"/>
        <v>4.3298072372376151E-2</v>
      </c>
      <c r="ALV13" s="177">
        <f t="shared" si="116"/>
        <v>4.3074227094232587E-2</v>
      </c>
      <c r="ALW13" s="177">
        <f t="shared" si="116"/>
        <v>3.6573120659000535E-2</v>
      </c>
      <c r="ALX13" s="177">
        <f t="shared" si="116"/>
        <v>2.9662697143734373E-2</v>
      </c>
      <c r="ALY13" s="177">
        <f t="shared" si="116"/>
        <v>3.2668619450236136E-2</v>
      </c>
      <c r="ALZ13" s="177">
        <f t="shared" si="116"/>
        <v>3.3301781808414033E-2</v>
      </c>
      <c r="AMA13" s="177">
        <f t="shared" si="116"/>
        <v>2.6311413550953677E-2</v>
      </c>
      <c r="AMB13" s="177">
        <f t="shared" si="116"/>
        <v>2.5275329692116877E-2</v>
      </c>
      <c r="AMC13" s="177">
        <f t="shared" si="116"/>
        <v>2.431919057547427E-2</v>
      </c>
      <c r="AMD13" s="177">
        <f t="shared" si="116"/>
        <v>2.190485936120945E-2</v>
      </c>
      <c r="AME13" s="177">
        <f t="shared" si="116"/>
        <v>2.6250655546885993E-2</v>
      </c>
      <c r="AMF13" s="177">
        <f t="shared" si="116"/>
        <v>3.2841300093375603E-2</v>
      </c>
      <c r="AMG13" s="177">
        <f t="shared" si="116"/>
        <v>3.4405019250693947E-2</v>
      </c>
      <c r="AMH13" s="177">
        <f t="shared" si="116"/>
        <v>3.1015362181660011E-2</v>
      </c>
      <c r="AMI13" s="177">
        <f t="shared" si="116"/>
        <v>2.8642602233336367E-2</v>
      </c>
      <c r="AMJ13" s="177">
        <f t="shared" si="116"/>
        <v>2.8300438736745148E-2</v>
      </c>
      <c r="AMK13" s="177">
        <f t="shared" si="116"/>
        <v>2.8639404443648431E-2</v>
      </c>
      <c r="AML13" s="177">
        <f t="shared" si="116"/>
        <v>2.8130955883293618E-2</v>
      </c>
      <c r="AMM13" s="177">
        <f t="shared" si="116"/>
        <v>3.1341536729812436E-2</v>
      </c>
      <c r="AMN13" s="177">
        <f t="shared" si="116"/>
        <v>2.8872843090855582E-2</v>
      </c>
      <c r="AMO13" s="177">
        <f t="shared" si="116"/>
        <v>2.8751327082720435E-2</v>
      </c>
      <c r="AMP13" s="177">
        <f t="shared" si="116"/>
        <v>2.6727126210363439E-2</v>
      </c>
      <c r="AMQ13" s="177">
        <f t="shared" si="116"/>
        <v>2.6186699753130815E-2</v>
      </c>
      <c r="AMR13" s="177">
        <f t="shared" si="116"/>
        <v>3.007521201345642E-2</v>
      </c>
      <c r="AMS13" s="177">
        <f t="shared" si="116"/>
        <v>3.1108098082605284E-2</v>
      </c>
      <c r="AMT13" s="177">
        <f t="shared" si="116"/>
        <v>2.5492779390885012E-2</v>
      </c>
      <c r="AMU13" s="177">
        <f t="shared" si="116"/>
        <v>2.8463526010821472E-2</v>
      </c>
      <c r="AMV13" s="177">
        <f t="shared" ref="AMV13:APG13" si="117">AMV18/$YA$18-1</f>
        <v>2.6653577047544896E-2</v>
      </c>
      <c r="AMW13" s="177">
        <f t="shared" si="117"/>
        <v>3.1920336663298299E-2</v>
      </c>
      <c r="AMX13" s="177">
        <f t="shared" si="117"/>
        <v>3.2297675846455043E-2</v>
      </c>
      <c r="AMY13" s="177">
        <f t="shared" si="117"/>
        <v>3.2214533314573135E-2</v>
      </c>
      <c r="AMZ13" s="177">
        <f t="shared" si="117"/>
        <v>3.1082515765103347E-2</v>
      </c>
      <c r="ANA13" s="177">
        <f t="shared" si="117"/>
        <v>3.0644418577878918E-2</v>
      </c>
      <c r="ANB13" s="177">
        <f t="shared" si="117"/>
        <v>3.0065618644393055E-2</v>
      </c>
      <c r="ANC13" s="177">
        <f t="shared" si="117"/>
        <v>3.4034075646912854E-2</v>
      </c>
      <c r="AND13" s="177">
        <f t="shared" si="117"/>
        <v>2.8645800023024082E-2</v>
      </c>
      <c r="ANE13" s="177">
        <f t="shared" si="117"/>
        <v>2.9675488302485453E-2</v>
      </c>
      <c r="ANF13" s="177">
        <f t="shared" si="117"/>
        <v>2.8303636526433085E-2</v>
      </c>
      <c r="ANG13" s="177">
        <f t="shared" si="117"/>
        <v>3.0142365596899534E-2</v>
      </c>
      <c r="ANH13" s="177">
        <f t="shared" si="117"/>
        <v>3.2093017306437766E-2</v>
      </c>
      <c r="ANI13" s="177">
        <f t="shared" si="117"/>
        <v>3.313229895496228E-2</v>
      </c>
      <c r="ANJ13" s="177">
        <f t="shared" si="117"/>
        <v>3.4923061180112347E-2</v>
      </c>
      <c r="ANK13" s="177">
        <f t="shared" si="117"/>
        <v>4.4519628033103498E-2</v>
      </c>
      <c r="ANL13" s="177">
        <f t="shared" si="117"/>
        <v>4.4884176057509162E-2</v>
      </c>
      <c r="ANM13" s="177">
        <f t="shared" si="117"/>
        <v>4.1094795277504259E-2</v>
      </c>
      <c r="ANN13" s="177">
        <f t="shared" si="117"/>
        <v>3.8411849729467207E-2</v>
      </c>
      <c r="ANO13" s="177">
        <f t="shared" si="117"/>
        <v>3.2559894600851846E-2</v>
      </c>
      <c r="ANP13" s="177">
        <f t="shared" si="117"/>
        <v>3.5709717443303202E-2</v>
      </c>
      <c r="ANQ13" s="177">
        <f t="shared" si="117"/>
        <v>3.2320060374269266E-2</v>
      </c>
      <c r="ANR13" s="177">
        <f t="shared" si="117"/>
        <v>3.1827600762353025E-2</v>
      </c>
      <c r="ANS13" s="177">
        <f t="shared" si="117"/>
        <v>2.9797004310620601E-2</v>
      </c>
      <c r="ANT13" s="177">
        <f t="shared" si="117"/>
        <v>2.8901623198045456E-2</v>
      </c>
      <c r="ANU13" s="177">
        <f t="shared" si="117"/>
        <v>2.0363524731705551E-2</v>
      </c>
      <c r="ANV13" s="177">
        <f t="shared" si="117"/>
        <v>1.4450811599022728E-2</v>
      </c>
      <c r="ANW13" s="177">
        <f t="shared" si="117"/>
        <v>1.8185829954335597E-2</v>
      </c>
      <c r="ANX13" s="177">
        <f t="shared" si="117"/>
        <v>2.7130047711022121E-2</v>
      </c>
      <c r="ANY13" s="177">
        <f t="shared" si="117"/>
        <v>4.2709679069826922E-2</v>
      </c>
      <c r="ANZ13" s="177">
        <f t="shared" si="117"/>
        <v>3.9313626421417558E-2</v>
      </c>
      <c r="AOA13" s="177">
        <f t="shared" si="117"/>
        <v>4.0794203046853994E-2</v>
      </c>
      <c r="AOB13" s="177">
        <f t="shared" si="117"/>
        <v>4.3150974046738844E-2</v>
      </c>
      <c r="AOC13" s="177">
        <f t="shared" si="117"/>
        <v>3.9009836401079578E-2</v>
      </c>
      <c r="AOD13" s="177">
        <f t="shared" si="117"/>
        <v>3.4999808132618826E-2</v>
      </c>
      <c r="AOE13" s="177">
        <f t="shared" si="117"/>
        <v>3.2822113355248872E-2</v>
      </c>
      <c r="AOF13" s="177">
        <f t="shared" si="117"/>
        <v>3.941275790173826E-2</v>
      </c>
      <c r="AOG13" s="177">
        <f t="shared" si="117"/>
        <v>3.9780503715831639E-2</v>
      </c>
      <c r="AOH13" s="177">
        <f t="shared" si="117"/>
        <v>4.020900753399248E-2</v>
      </c>
      <c r="AOI13" s="177">
        <f t="shared" si="117"/>
        <v>3.9879635196152341E-2</v>
      </c>
      <c r="AOJ13" s="177">
        <f t="shared" si="117"/>
        <v>3.2898860307755351E-2</v>
      </c>
      <c r="AOK13" s="177">
        <f t="shared" si="117"/>
        <v>3.7724324946597054E-2</v>
      </c>
      <c r="AOL13" s="177">
        <f t="shared" si="117"/>
        <v>2.9387687230586268E-2</v>
      </c>
      <c r="AOM13" s="177">
        <f t="shared" si="117"/>
        <v>2.69157958019417E-2</v>
      </c>
      <c r="AON13" s="177">
        <f t="shared" si="117"/>
        <v>2.5451208124944058E-2</v>
      </c>
      <c r="AOO13" s="177">
        <f t="shared" si="117"/>
        <v>2.9547576714974655E-2</v>
      </c>
      <c r="AOP13" s="177">
        <f t="shared" si="117"/>
        <v>1.8112280791517055E-2</v>
      </c>
      <c r="AOQ13" s="177">
        <f t="shared" si="117"/>
        <v>1.8300950383095316E-2</v>
      </c>
      <c r="AOR13" s="177">
        <f t="shared" si="117"/>
        <v>1.1994909118817176E-2</v>
      </c>
      <c r="AOS13" s="177">
        <f t="shared" si="117"/>
        <v>-6.5874467568016737E-4</v>
      </c>
      <c r="AOT13" s="177">
        <f t="shared" si="117"/>
        <v>4.1315442765961219E-3</v>
      </c>
      <c r="AOU13" s="177">
        <f t="shared" si="117"/>
        <v>1.8259379117154362E-2</v>
      </c>
      <c r="AOV13" s="177">
        <f t="shared" si="117"/>
        <v>1.2653653794497233E-2</v>
      </c>
      <c r="AOW13" s="177">
        <f t="shared" si="117"/>
        <v>1.1192263907187305E-2</v>
      </c>
      <c r="AOX13" s="177">
        <f t="shared" si="117"/>
        <v>1.8396884073728303E-2</v>
      </c>
      <c r="AOY13" s="177">
        <f t="shared" si="117"/>
        <v>1.7795699612427995E-2</v>
      </c>
      <c r="AOZ13" s="177">
        <f t="shared" si="117"/>
        <v>2.4431113214546052E-2</v>
      </c>
      <c r="APA13" s="177">
        <f t="shared" si="117"/>
        <v>3.1514217372951903E-2</v>
      </c>
      <c r="APB13" s="177">
        <f t="shared" si="117"/>
        <v>2.8655393392087447E-2</v>
      </c>
      <c r="APC13" s="177">
        <f t="shared" si="117"/>
        <v>2.35932923163511E-2</v>
      </c>
      <c r="APD13" s="177">
        <f t="shared" si="117"/>
        <v>2.7721638803259285E-2</v>
      </c>
      <c r="APE13" s="177">
        <f t="shared" si="117"/>
        <v>2.459739827831009E-2</v>
      </c>
      <c r="APF13" s="177">
        <f t="shared" si="117"/>
        <v>3.0590056153187106E-2</v>
      </c>
      <c r="APG13" s="177">
        <f t="shared" si="117"/>
        <v>2.4990726409905406E-2</v>
      </c>
      <c r="APH13" s="177">
        <f t="shared" ref="APH13:ARS13" si="118">APH18/$YA$18-1</f>
        <v>3.3065145371519167E-2</v>
      </c>
      <c r="API13" s="177">
        <f t="shared" si="118"/>
        <v>4.7835735939318891E-2</v>
      </c>
      <c r="APJ13" s="177">
        <f t="shared" si="118"/>
        <v>5.0576241701735913E-2</v>
      </c>
      <c r="APK13" s="177">
        <f t="shared" si="118"/>
        <v>5.0032617454815353E-2</v>
      </c>
      <c r="APL13" s="177">
        <f t="shared" si="118"/>
        <v>5.1769017255273164E-2</v>
      </c>
      <c r="APM13" s="177">
        <f t="shared" si="118"/>
        <v>5.5759858785607408E-2</v>
      </c>
      <c r="APN13" s="177">
        <f t="shared" si="118"/>
        <v>5.0298033998899871E-2</v>
      </c>
      <c r="APO13" s="177">
        <f t="shared" si="118"/>
        <v>5.0710548868621919E-2</v>
      </c>
      <c r="APP13" s="177">
        <f t="shared" si="118"/>
        <v>4.9904705867304555E-2</v>
      </c>
      <c r="APQ13" s="177">
        <f t="shared" si="118"/>
        <v>5.5001982629606427E-2</v>
      </c>
      <c r="APR13" s="177">
        <f t="shared" si="118"/>
        <v>5.4800521879277087E-2</v>
      </c>
      <c r="APS13" s="177">
        <f t="shared" si="118"/>
        <v>5.3700482226685109E-2</v>
      </c>
      <c r="APT13" s="177">
        <f t="shared" si="118"/>
        <v>6.0684454904769813E-2</v>
      </c>
      <c r="APU13" s="177">
        <f t="shared" si="118"/>
        <v>5.355338390104758E-2</v>
      </c>
      <c r="APV13" s="177">
        <f t="shared" si="118"/>
        <v>5.2776321006920091E-2</v>
      </c>
      <c r="APW13" s="177">
        <f t="shared" si="118"/>
        <v>5.5667122884662135E-2</v>
      </c>
      <c r="APX13" s="177">
        <f t="shared" si="118"/>
        <v>5.8107036416428892E-2</v>
      </c>
      <c r="APY13" s="177">
        <f t="shared" si="118"/>
        <v>7.0456900190588145E-2</v>
      </c>
      <c r="APZ13" s="177">
        <f t="shared" si="118"/>
        <v>5.9552437355300025E-2</v>
      </c>
      <c r="AQA13" s="177">
        <f t="shared" si="118"/>
        <v>5.4870873252407915E-2</v>
      </c>
      <c r="AQB13" s="177">
        <f t="shared" si="118"/>
        <v>4.9936683764182366E-2</v>
      </c>
      <c r="AQC13" s="177">
        <f t="shared" si="118"/>
        <v>4.3864081147111156E-2</v>
      </c>
      <c r="AQD13" s="177">
        <f t="shared" si="118"/>
        <v>3.9978766676473265E-2</v>
      </c>
      <c r="AQE13" s="177">
        <f t="shared" si="118"/>
        <v>4.1580859310045071E-2</v>
      </c>
      <c r="AQF13" s="177">
        <f t="shared" si="118"/>
        <v>3.9320022000792987E-2</v>
      </c>
      <c r="AQG13" s="177">
        <f t="shared" si="118"/>
        <v>3.9559856227375567E-2</v>
      </c>
      <c r="AQH13" s="177">
        <f t="shared" si="118"/>
        <v>4.1069212960002099E-2</v>
      </c>
      <c r="AQI13" s="177">
        <f t="shared" si="118"/>
        <v>4.9482597628519143E-2</v>
      </c>
      <c r="AQJ13" s="177">
        <f t="shared" si="118"/>
        <v>4.292712876859528E-2</v>
      </c>
      <c r="AQK13" s="177">
        <f t="shared" si="118"/>
        <v>4.1871858171631748E-2</v>
      </c>
      <c r="AQL13" s="177">
        <f t="shared" si="118"/>
        <v>4.8344184499673926E-2</v>
      </c>
      <c r="AQM13" s="177">
        <f t="shared" si="118"/>
        <v>4.7973240895892832E-2</v>
      </c>
      <c r="AQN13" s="177">
        <f t="shared" si="118"/>
        <v>3.9886030775527992E-2</v>
      </c>
      <c r="AQO13" s="177">
        <f t="shared" si="118"/>
        <v>3.6496373706494056E-2</v>
      </c>
      <c r="AQP13" s="177">
        <f t="shared" si="118"/>
        <v>3.5780068816434252E-2</v>
      </c>
      <c r="AQQ13" s="177">
        <f t="shared" si="118"/>
        <v>4.2444262525742182E-2</v>
      </c>
      <c r="AQR13" s="177">
        <f t="shared" si="118"/>
        <v>4.8117141431842425E-2</v>
      </c>
      <c r="AQS13" s="177">
        <f t="shared" si="118"/>
        <v>4.6364752682945598E-2</v>
      </c>
      <c r="AQT13" s="177">
        <f t="shared" si="118"/>
        <v>5.5152278744931671E-2</v>
      </c>
      <c r="AQU13" s="177">
        <f t="shared" si="118"/>
        <v>5.7841619872344374E-2</v>
      </c>
      <c r="AQV13" s="177">
        <f t="shared" si="118"/>
        <v>7.0834239373744889E-2</v>
      </c>
      <c r="AQW13" s="177">
        <f t="shared" si="118"/>
        <v>6.6168664219291573E-2</v>
      </c>
      <c r="AQX13" s="177">
        <f t="shared" si="118"/>
        <v>6.6696299517773339E-2</v>
      </c>
      <c r="AQY13" s="177">
        <f t="shared" si="118"/>
        <v>7.1502577418488533E-2</v>
      </c>
      <c r="AQZ13" s="177">
        <f t="shared" si="118"/>
        <v>7.400644674401069E-2</v>
      </c>
      <c r="ARA13" s="177">
        <f t="shared" si="118"/>
        <v>7.192788344696166E-2</v>
      </c>
      <c r="ARB13" s="177">
        <f t="shared" si="118"/>
        <v>6.661955256526686E-2</v>
      </c>
      <c r="ARC13" s="177">
        <f t="shared" si="118"/>
        <v>7.3318921961140537E-2</v>
      </c>
      <c r="ARD13" s="177">
        <f t="shared" si="118"/>
        <v>7.1969454712902392E-2</v>
      </c>
      <c r="ARE13" s="177">
        <f t="shared" si="118"/>
        <v>6.6443674132439678E-2</v>
      </c>
      <c r="ARF13" s="177">
        <f t="shared" si="118"/>
        <v>6.6670717200271179E-2</v>
      </c>
      <c r="ARG13" s="177">
        <f t="shared" si="118"/>
        <v>6.7783548011614458E-2</v>
      </c>
      <c r="ARH13" s="177">
        <f t="shared" si="118"/>
        <v>6.0518169841005998E-2</v>
      </c>
      <c r="ARI13" s="177">
        <f t="shared" si="118"/>
        <v>4.4394914235280636E-2</v>
      </c>
      <c r="ARJ13" s="177">
        <f t="shared" si="118"/>
        <v>4.4426892132158446E-2</v>
      </c>
      <c r="ARK13" s="177">
        <f t="shared" si="118"/>
        <v>3.7519666406579777E-2</v>
      </c>
      <c r="ARL13" s="177">
        <f t="shared" si="118"/>
        <v>4.9741618593228454E-2</v>
      </c>
      <c r="ARM13" s="177">
        <f t="shared" si="118"/>
        <v>4.9626498164468735E-2</v>
      </c>
      <c r="ARN13" s="177">
        <f t="shared" si="118"/>
        <v>5.4093810358280425E-2</v>
      </c>
      <c r="ARO13" s="177">
        <f t="shared" si="118"/>
        <v>4.9757607541667248E-2</v>
      </c>
      <c r="ARP13" s="177">
        <f t="shared" si="118"/>
        <v>5.0726537817060935E-2</v>
      </c>
      <c r="ARQ13" s="177">
        <f t="shared" si="118"/>
        <v>5.3108891134447944E-2</v>
      </c>
      <c r="ARR13" s="177">
        <f t="shared" si="118"/>
        <v>6.0163215185663699E-2</v>
      </c>
      <c r="ARS13" s="177">
        <f t="shared" si="118"/>
        <v>6.0144028447536968E-2</v>
      </c>
      <c r="ART13" s="177">
        <f t="shared" ref="ART13:AUE13" si="119">ART18/$YA$18-1</f>
        <v>5.3694086647309458E-2</v>
      </c>
      <c r="ARU13" s="177">
        <f t="shared" si="119"/>
        <v>4.6818838818608599E-2</v>
      </c>
      <c r="ARV13" s="177">
        <f t="shared" si="119"/>
        <v>4.817789943591011E-2</v>
      </c>
      <c r="ARW13" s="177">
        <f t="shared" si="119"/>
        <v>4.6806047659857519E-2</v>
      </c>
      <c r="ARX13" s="177">
        <f t="shared" si="119"/>
        <v>4.2524207267936376E-2</v>
      </c>
      <c r="ARY13" s="177">
        <f t="shared" si="119"/>
        <v>3.1642128960462701E-2</v>
      </c>
      <c r="ARZ13" s="177">
        <f t="shared" si="119"/>
        <v>2.5083462310850679E-2</v>
      </c>
      <c r="ASA13" s="177">
        <f t="shared" si="119"/>
        <v>1.7581447703347353E-2</v>
      </c>
      <c r="ASB13" s="177">
        <f t="shared" si="119"/>
        <v>2.2055155476534694E-2</v>
      </c>
      <c r="ASC13" s="177">
        <f t="shared" si="119"/>
        <v>3.28924647283797E-2</v>
      </c>
      <c r="ASD13" s="177">
        <f t="shared" si="119"/>
        <v>3.1747656020158832E-2</v>
      </c>
      <c r="ASE13" s="177">
        <f t="shared" si="119"/>
        <v>2.9186226480256927E-2</v>
      </c>
      <c r="ASF13" s="177">
        <f t="shared" si="119"/>
        <v>2.3679632637920722E-2</v>
      </c>
      <c r="ASG13" s="177">
        <f t="shared" si="119"/>
        <v>2.9832179997185904E-2</v>
      </c>
      <c r="ASH13" s="177">
        <f t="shared" si="119"/>
        <v>3.2953222732447385E-2</v>
      </c>
      <c r="ASI13" s="177">
        <f t="shared" si="119"/>
        <v>2.5790173831847563E-2</v>
      </c>
      <c r="ASJ13" s="177">
        <f t="shared" si="119"/>
        <v>3.3592780670000932E-2</v>
      </c>
      <c r="ASK13" s="177">
        <f t="shared" si="119"/>
        <v>3.6998426687473662E-2</v>
      </c>
      <c r="ASL13" s="177">
        <f t="shared" si="119"/>
        <v>3.6707427825886763E-2</v>
      </c>
      <c r="ASM13" s="177">
        <f t="shared" si="119"/>
        <v>3.6448406861177451E-2</v>
      </c>
      <c r="ASN13" s="177">
        <f t="shared" si="119"/>
        <v>3.3065145371519167E-2</v>
      </c>
      <c r="ASO13" s="177">
        <f t="shared" si="119"/>
        <v>3.3701505519385E-2</v>
      </c>
      <c r="ASP13" s="177">
        <f t="shared" si="119"/>
        <v>3.9764514767392845E-2</v>
      </c>
      <c r="ASQ13" s="177">
        <f t="shared" si="119"/>
        <v>3.7606006728149621E-2</v>
      </c>
      <c r="ASR13" s="177">
        <f t="shared" si="119"/>
        <v>3.8754013226058204E-2</v>
      </c>
      <c r="ASS13" s="177">
        <f t="shared" si="119"/>
        <v>3.8092070760690433E-2</v>
      </c>
      <c r="AST13" s="177">
        <f t="shared" si="119"/>
        <v>5.052187927704388E-2</v>
      </c>
      <c r="ASU13" s="177">
        <f t="shared" si="119"/>
        <v>4.8261041967791796E-2</v>
      </c>
      <c r="ASV13" s="177">
        <f t="shared" si="119"/>
        <v>4.2169252612594299E-2</v>
      </c>
      <c r="ASW13" s="177">
        <f t="shared" si="119"/>
        <v>3.5185279934509373E-2</v>
      </c>
      <c r="ASX13" s="177">
        <f t="shared" si="119"/>
        <v>3.6307704114915795E-2</v>
      </c>
      <c r="ASY13" s="177">
        <f t="shared" si="119"/>
        <v>3.6048683150206484E-2</v>
      </c>
      <c r="ASZ13" s="177">
        <f t="shared" si="119"/>
        <v>2.9669092723109802E-2</v>
      </c>
      <c r="ATA13" s="177">
        <f t="shared" si="119"/>
        <v>2.09391268755037E-2</v>
      </c>
      <c r="ATB13" s="177">
        <f t="shared" si="119"/>
        <v>1.4233361900254593E-2</v>
      </c>
      <c r="ATC13" s="177">
        <f t="shared" si="119"/>
        <v>1.6526177106384266E-2</v>
      </c>
      <c r="ATD13" s="177">
        <f t="shared" si="119"/>
        <v>2.1294081530845999E-2</v>
      </c>
      <c r="ATE13" s="177">
        <f t="shared" si="119"/>
        <v>1.9532099412885806E-2</v>
      </c>
      <c r="ATF13" s="177">
        <f t="shared" si="119"/>
        <v>1.9532099412885806E-2</v>
      </c>
      <c r="ATG13" s="177">
        <f t="shared" si="119"/>
        <v>1.9532099412885806E-2</v>
      </c>
      <c r="ATH13" s="177">
        <f t="shared" si="119"/>
        <v>1.6638099745456048E-2</v>
      </c>
      <c r="ATI13" s="177">
        <f t="shared" si="119"/>
        <v>2.6030008058430143E-2</v>
      </c>
      <c r="ATJ13" s="177">
        <f t="shared" si="119"/>
        <v>2.356770999884894E-2</v>
      </c>
      <c r="ATK13" s="177">
        <f t="shared" si="119"/>
        <v>2.7008531702886973E-2</v>
      </c>
      <c r="ATL13" s="177">
        <f t="shared" si="119"/>
        <v>2.4453497742360497E-2</v>
      </c>
      <c r="ATM13" s="177">
        <f t="shared" si="119"/>
        <v>2.4453497742360497E-2</v>
      </c>
      <c r="ATN13" s="177">
        <f t="shared" si="119"/>
        <v>2.4453497742360497E-2</v>
      </c>
      <c r="ATO13" s="177">
        <f t="shared" si="119"/>
        <v>1.7044219035802444E-2</v>
      </c>
      <c r="ATP13" s="177">
        <f t="shared" si="119"/>
        <v>2.5384054541500944E-2</v>
      </c>
      <c r="ATQ13" s="177">
        <f t="shared" si="119"/>
        <v>2.0564985482034892E-2</v>
      </c>
      <c r="ATR13" s="177">
        <f t="shared" si="119"/>
        <v>2.8137351462669047E-2</v>
      </c>
      <c r="ATS13" s="177">
        <f t="shared" si="119"/>
        <v>4.0055513628979744E-2</v>
      </c>
      <c r="ATT13" s="177">
        <f t="shared" si="119"/>
        <v>4.0055513628979744E-2</v>
      </c>
      <c r="ATU13" s="177">
        <f t="shared" si="119"/>
        <v>4.0055513628979744E-2</v>
      </c>
      <c r="ATV13" s="177">
        <f t="shared" si="119"/>
        <v>4.9859936811675887E-2</v>
      </c>
      <c r="ATW13" s="177">
        <f t="shared" si="119"/>
        <v>4.9607311426342227E-2</v>
      </c>
      <c r="ATX13" s="177">
        <f t="shared" si="119"/>
        <v>3.3707901098760651E-2</v>
      </c>
      <c r="ATY13" s="177">
        <f t="shared" si="119"/>
        <v>3.5492267744535066E-2</v>
      </c>
      <c r="ATZ13" s="177">
        <f t="shared" si="119"/>
        <v>3.448496399288814E-2</v>
      </c>
      <c r="AUA13" s="177">
        <f t="shared" si="119"/>
        <v>3.448496399288814E-2</v>
      </c>
      <c r="AUB13" s="177">
        <f t="shared" si="119"/>
        <v>3.448496399288814E-2</v>
      </c>
      <c r="AUC13" s="177">
        <f t="shared" si="119"/>
        <v>4.1641617314112533E-2</v>
      </c>
      <c r="AUD13" s="177">
        <f t="shared" si="119"/>
        <v>4.8085163534964837E-2</v>
      </c>
      <c r="AUE13" s="177">
        <f t="shared" si="119"/>
        <v>3.581204671331184E-2</v>
      </c>
      <c r="AUF13" s="177">
        <f t="shared" ref="AUF13:AWQ13" si="120">AUF18/$YA$18-1</f>
        <v>3.220493994550977E-2</v>
      </c>
      <c r="AUG13" s="177">
        <f t="shared" si="120"/>
        <v>2.7091674234769103E-2</v>
      </c>
      <c r="AUH13" s="177">
        <f t="shared" si="120"/>
        <v>2.7091674234769103E-2</v>
      </c>
      <c r="AUI13" s="177">
        <f t="shared" si="120"/>
        <v>2.7091674234769103E-2</v>
      </c>
      <c r="AUJ13" s="177">
        <f t="shared" si="120"/>
        <v>2.1674618503690235E-2</v>
      </c>
      <c r="AUK13" s="177">
        <f t="shared" si="120"/>
        <v>2.1230125737090599E-2</v>
      </c>
      <c r="AUL13" s="177">
        <f t="shared" si="120"/>
        <v>1.7552667596157701E-2</v>
      </c>
      <c r="AUM13" s="177">
        <f t="shared" si="120"/>
        <v>2.9163841952442482E-2</v>
      </c>
      <c r="AUN13" s="177">
        <f t="shared" si="120"/>
        <v>5.1458831655559756E-2</v>
      </c>
      <c r="AUO13" s="177">
        <f t="shared" si="120"/>
        <v>5.1458831655559756E-2</v>
      </c>
      <c r="AUP13" s="177">
        <f t="shared" si="120"/>
        <v>5.1458831655559756E-2</v>
      </c>
      <c r="AUQ13" s="177">
        <f t="shared" si="120"/>
        <v>4.6700520600161166E-2</v>
      </c>
      <c r="AUR13" s="177">
        <f t="shared" si="120"/>
        <v>5.8631473925222943E-2</v>
      </c>
      <c r="AUS13" s="177">
        <f t="shared" si="120"/>
        <v>6.5631435551746664E-2</v>
      </c>
      <c r="AUT13" s="177">
        <f t="shared" si="120"/>
        <v>6.3159544123102096E-2</v>
      </c>
      <c r="AUU13" s="177">
        <f t="shared" si="120"/>
        <v>5.2753936479105645E-2</v>
      </c>
      <c r="AUV13" s="177">
        <f t="shared" si="120"/>
        <v>5.2753936479105645E-2</v>
      </c>
      <c r="AUW13" s="177">
        <f t="shared" si="120"/>
        <v>5.2753936479105645E-2</v>
      </c>
      <c r="AUX13" s="177">
        <f t="shared" si="120"/>
        <v>4.3614653551465432E-2</v>
      </c>
      <c r="AUY13" s="177">
        <f t="shared" si="120"/>
        <v>4.3790531984292391E-2</v>
      </c>
      <c r="AUZ13" s="177">
        <f t="shared" si="120"/>
        <v>4.524552629222689E-2</v>
      </c>
      <c r="AVA13" s="177">
        <f t="shared" si="120"/>
        <v>4.5929853285409106E-2</v>
      </c>
      <c r="AVB13" s="177">
        <f t="shared" si="120"/>
        <v>5.2913825963494032E-2</v>
      </c>
      <c r="AVC13" s="177">
        <f t="shared" si="120"/>
        <v>5.2913825963494032E-2</v>
      </c>
      <c r="AVD13" s="177">
        <f t="shared" si="120"/>
        <v>5.2913825963494032E-2</v>
      </c>
      <c r="AVE13" s="177">
        <f t="shared" si="120"/>
        <v>5.0688164340807695E-2</v>
      </c>
      <c r="AVF13" s="177">
        <f t="shared" si="120"/>
        <v>6.2874940840890847E-2</v>
      </c>
      <c r="AVG13" s="177">
        <f t="shared" si="120"/>
        <v>6.140075979482984E-2</v>
      </c>
      <c r="AVH13" s="177">
        <f t="shared" si="120"/>
        <v>5.6118011230637421E-2</v>
      </c>
      <c r="AVI13" s="177">
        <f t="shared" si="120"/>
        <v>5.6955832128832595E-2</v>
      </c>
      <c r="AVJ13" s="177">
        <f t="shared" si="120"/>
        <v>5.6955832128832595E-2</v>
      </c>
      <c r="AVK13" s="177">
        <f t="shared" si="120"/>
        <v>5.6955832128832595E-2</v>
      </c>
      <c r="AVL13" s="177">
        <f t="shared" si="120"/>
        <v>6.2420854705227846E-2</v>
      </c>
      <c r="AVM13" s="177">
        <f t="shared" si="120"/>
        <v>6.6040752631780997E-2</v>
      </c>
      <c r="AVN13" s="177">
        <f t="shared" si="120"/>
        <v>8.5723148159991824E-2</v>
      </c>
      <c r="AVO13" s="177">
        <f t="shared" si="120"/>
        <v>9.009132887348259E-2</v>
      </c>
      <c r="AVP13" s="177">
        <f t="shared" si="120"/>
        <v>7.791734353215074E-2</v>
      </c>
      <c r="AVQ13" s="177">
        <f t="shared" si="120"/>
        <v>7.791734353215074E-2</v>
      </c>
      <c r="AVR13" s="177">
        <f t="shared" si="120"/>
        <v>7.791734353215074E-2</v>
      </c>
      <c r="AVS13" s="177">
        <f t="shared" si="120"/>
        <v>7.6775732613617587E-2</v>
      </c>
      <c r="AVT13" s="177">
        <f t="shared" si="120"/>
        <v>7.6801314931119746E-2</v>
      </c>
      <c r="AVU13" s="177">
        <f t="shared" si="120"/>
        <v>7.1640082375062475E-2</v>
      </c>
      <c r="AVV13" s="177">
        <f t="shared" si="120"/>
        <v>6.1419946532956571E-2</v>
      </c>
      <c r="AVW13" s="177">
        <f t="shared" si="120"/>
        <v>6.2305734276468128E-2</v>
      </c>
      <c r="AVX13" s="177">
        <f t="shared" si="120"/>
        <v>6.2305734276468128E-2</v>
      </c>
      <c r="AVY13" s="177">
        <f t="shared" si="120"/>
        <v>6.2305734276468128E-2</v>
      </c>
      <c r="AVZ13" s="177">
        <f t="shared" si="120"/>
        <v>7.8601670525332956E-2</v>
      </c>
      <c r="AWA13" s="177">
        <f t="shared" si="120"/>
        <v>8.7187735836989466E-2</v>
      </c>
      <c r="AWB13" s="177">
        <f t="shared" si="120"/>
        <v>9.4069379245065754E-2</v>
      </c>
      <c r="AWC13" s="177">
        <f t="shared" si="120"/>
        <v>8.7625833024213673E-2</v>
      </c>
      <c r="AWD13" s="177">
        <f t="shared" si="120"/>
        <v>0.11522595581933759</v>
      </c>
      <c r="AWE13" s="177">
        <f t="shared" si="120"/>
        <v>0.11522595581933759</v>
      </c>
      <c r="AWF13" s="177">
        <f t="shared" si="120"/>
        <v>0.11522595581933759</v>
      </c>
      <c r="AWG13" s="177">
        <f t="shared" si="120"/>
        <v>0.12590657337648214</v>
      </c>
      <c r="AWH13" s="177">
        <f t="shared" si="120"/>
        <v>0.13346934598805316</v>
      </c>
      <c r="AWI13" s="177">
        <f t="shared" si="120"/>
        <v>0.13382749843308317</v>
      </c>
      <c r="AWJ13" s="177">
        <f t="shared" si="120"/>
        <v>0.13346614819836544</v>
      </c>
      <c r="AWK13" s="177">
        <f t="shared" si="120"/>
        <v>0.12913953875081541</v>
      </c>
      <c r="AWL13" s="177">
        <f t="shared" si="120"/>
        <v>0.12913953875081541</v>
      </c>
      <c r="AWM13" s="177">
        <f t="shared" si="120"/>
        <v>0.12913953875081541</v>
      </c>
      <c r="AWN13" s="177">
        <f t="shared" si="120"/>
        <v>0.12032003479195197</v>
      </c>
      <c r="AWO13" s="177">
        <f t="shared" si="120"/>
        <v>0.1197092569615883</v>
      </c>
      <c r="AWP13" s="177">
        <f t="shared" si="120"/>
        <v>0.12878778188516105</v>
      </c>
      <c r="AWQ13" s="177">
        <f t="shared" si="120"/>
        <v>0.12878778188516105</v>
      </c>
      <c r="AWR13" s="177">
        <f t="shared" ref="AWR13:AWW13" si="121">AWR18/$YA$18-1</f>
        <v>0.1374601875183874</v>
      </c>
      <c r="AWS13" s="177">
        <f t="shared" si="121"/>
        <v>0.1374601875183874</v>
      </c>
      <c r="AWT13" s="177">
        <f t="shared" si="121"/>
        <v>0.1374601875183874</v>
      </c>
      <c r="AWU13" s="177">
        <f t="shared" si="121"/>
        <v>0.13406733265966575</v>
      </c>
      <c r="AWV13" s="177">
        <f t="shared" si="121"/>
        <v>0.13525691042351529</v>
      </c>
      <c r="AWW13" s="177">
        <f t="shared" si="121"/>
        <v>0.13204952736668418</v>
      </c>
      <c r="AWX13" s="177">
        <f t="shared" ref="AWX13:AZE13" si="122">AWX18/$YA$18-1</f>
        <v>0.13796224049936701</v>
      </c>
      <c r="AWY13" s="177">
        <f t="shared" si="122"/>
        <v>0.15126824339016864</v>
      </c>
      <c r="AWZ13" s="177">
        <f t="shared" si="122"/>
        <v>0.15329564205221358</v>
      </c>
      <c r="AXA13" s="177">
        <f t="shared" si="122"/>
        <v>0.14838063930211454</v>
      </c>
      <c r="AXB13" s="177">
        <f t="shared" si="122"/>
        <v>0.14530436562248195</v>
      </c>
      <c r="AXC13" s="177">
        <f t="shared" si="122"/>
        <v>0.15295987413499779</v>
      </c>
      <c r="AXD13" s="177">
        <f t="shared" si="122"/>
        <v>0.15791325036135029</v>
      </c>
      <c r="AXE13" s="177">
        <f t="shared" si="122"/>
        <v>0.15341396027066101</v>
      </c>
      <c r="AXF13" s="177">
        <f t="shared" si="122"/>
        <v>0.15693472671689346</v>
      </c>
      <c r="AXG13" s="177">
        <f t="shared" si="122"/>
        <v>0.16555916550480299</v>
      </c>
      <c r="AXH13" s="177">
        <f t="shared" si="122"/>
        <v>0.16692142391179221</v>
      </c>
      <c r="AXI13" s="177">
        <f t="shared" si="122"/>
        <v>0.16681269906240814</v>
      </c>
      <c r="AXJ13" s="177">
        <f t="shared" si="122"/>
        <v>0.16631704166080419</v>
      </c>
      <c r="AXK13" s="177">
        <f t="shared" si="122"/>
        <v>0.16494199209506388</v>
      </c>
      <c r="AXL13" s="177">
        <f t="shared" si="122"/>
        <v>0.1680374525128232</v>
      </c>
      <c r="AXM13" s="177">
        <f t="shared" si="122"/>
        <v>0.16921104132823395</v>
      </c>
      <c r="AXN13" s="177">
        <f t="shared" si="122"/>
        <v>0.16838281379910214</v>
      </c>
      <c r="AXO13" s="177">
        <f t="shared" si="122"/>
        <v>0.16914388774479083</v>
      </c>
      <c r="AXP13" s="177">
        <f t="shared" si="122"/>
        <v>0.17170851507438067</v>
      </c>
      <c r="AXQ13" s="177">
        <f t="shared" si="122"/>
        <v>0.1722489415316133</v>
      </c>
      <c r="AXR13" s="177">
        <f t="shared" si="122"/>
        <v>0.17327543202138695</v>
      </c>
      <c r="AXS13" s="177">
        <f t="shared" si="122"/>
        <v>0.17743575640517295</v>
      </c>
      <c r="AXT13" s="177">
        <f t="shared" si="122"/>
        <v>0.17158380127655781</v>
      </c>
      <c r="AXU13" s="177">
        <f t="shared" si="122"/>
        <v>0.16894562478414921</v>
      </c>
      <c r="AXV13" s="177">
        <f t="shared" si="122"/>
        <v>0.17046457488583888</v>
      </c>
      <c r="AXW13" s="177">
        <f t="shared" si="122"/>
        <v>0.16112383120786911</v>
      </c>
      <c r="AXX13" s="177">
        <f t="shared" si="122"/>
        <v>0.1787916192327863</v>
      </c>
      <c r="AXY13" s="177">
        <f t="shared" si="122"/>
        <v>0.18595786592307406</v>
      </c>
      <c r="AXZ13" s="177">
        <f t="shared" si="122"/>
        <v>0.18829545018483218</v>
      </c>
      <c r="AYA13" s="177">
        <f t="shared" si="122"/>
        <v>0.19088565983192418</v>
      </c>
      <c r="AYB13" s="177">
        <f t="shared" si="122"/>
        <v>0.19998976707299909</v>
      </c>
      <c r="AYC13" s="177">
        <f t="shared" si="122"/>
        <v>0.19990662454111718</v>
      </c>
      <c r="AYD13" s="177">
        <f t="shared" si="122"/>
        <v>0.20030954604177587</v>
      </c>
      <c r="AYE13" s="177">
        <f t="shared" si="122"/>
        <v>0.20137760779749048</v>
      </c>
      <c r="AYF13" s="177">
        <f t="shared" si="122"/>
        <v>0.19969237263203676</v>
      </c>
      <c r="AYG13" s="177">
        <f t="shared" si="122"/>
        <v>0.20477046265621213</v>
      </c>
      <c r="AYH13" s="177">
        <f t="shared" si="122"/>
        <v>0.21380421852415621</v>
      </c>
      <c r="AYI13" s="177">
        <f t="shared" si="122"/>
        <v>0.21140267846864247</v>
      </c>
      <c r="AYJ13" s="177">
        <f t="shared" si="122"/>
        <v>0.21189833587024665</v>
      </c>
      <c r="AYK13" s="177">
        <f t="shared" si="122"/>
        <v>0.21643280164750123</v>
      </c>
      <c r="AYL13" s="177">
        <f t="shared" si="122"/>
        <v>0.21223410378746221</v>
      </c>
      <c r="AYM13" s="177">
        <f t="shared" si="122"/>
        <v>0.21144105194489571</v>
      </c>
      <c r="AYN13" s="177">
        <f t="shared" si="122"/>
        <v>0.2107279448445234</v>
      </c>
      <c r="AYO13" s="177">
        <f t="shared" si="122"/>
        <v>0.21562056306680821</v>
      </c>
      <c r="AYP13" s="177">
        <f t="shared" si="122"/>
        <v>0.22843410634569405</v>
      </c>
      <c r="AYQ13" s="177">
        <f t="shared" si="122"/>
        <v>0.21876399032988414</v>
      </c>
      <c r="AYR13" s="177">
        <f t="shared" si="122"/>
        <v>0.20596323820974938</v>
      </c>
      <c r="AYS13" s="177">
        <f t="shared" si="122"/>
        <v>0.20018163445426529</v>
      </c>
      <c r="AYT13" s="177">
        <f t="shared" si="122"/>
        <v>0.20522454879187513</v>
      </c>
      <c r="AYU13" s="177">
        <f t="shared" si="122"/>
        <v>0.20274945957354285</v>
      </c>
      <c r="AYV13" s="177">
        <f t="shared" si="122"/>
        <v>0.20463935327901361</v>
      </c>
      <c r="AYW13" s="177">
        <f t="shared" si="122"/>
        <v>0.19881298046790064</v>
      </c>
      <c r="AYX13" s="177">
        <f t="shared" si="122"/>
        <v>0.20448266158431294</v>
      </c>
      <c r="AYY13" s="177">
        <f t="shared" si="122"/>
        <v>0.203436984356413</v>
      </c>
      <c r="AYZ13" s="177">
        <f t="shared" si="122"/>
        <v>0.20357768710267465</v>
      </c>
      <c r="AZA13" s="177">
        <f t="shared" si="122"/>
        <v>0.19586781616546656</v>
      </c>
      <c r="AZB13" s="177">
        <f t="shared" si="122"/>
        <v>0.20349134678110503</v>
      </c>
      <c r="AZC13" s="177">
        <f t="shared" si="122"/>
        <v>0.19126939459445635</v>
      </c>
      <c r="AZD13" s="177">
        <f t="shared" si="122"/>
        <v>0.18776781488635064</v>
      </c>
      <c r="AZE13" s="177">
        <f t="shared" si="122"/>
        <v>0.19311771703398617</v>
      </c>
      <c r="BIK13" s="188"/>
      <c r="BIL13" s="176"/>
      <c r="BIM13" s="176"/>
    </row>
    <row r="14" spans="1:2131" ht="12" customHeight="1">
      <c r="A14" s="193" t="s">
        <v>141</v>
      </c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  <c r="RH14" s="193"/>
      <c r="RI14" s="193"/>
      <c r="RJ14" s="193"/>
      <c r="RK14" s="193"/>
      <c r="RL14" s="193"/>
      <c r="RM14" s="193"/>
      <c r="RN14" s="193"/>
      <c r="RO14" s="193"/>
      <c r="RP14" s="193"/>
      <c r="RQ14" s="193"/>
      <c r="RR14" s="193"/>
      <c r="RS14" s="193"/>
      <c r="RT14" s="193"/>
      <c r="RU14" s="193"/>
      <c r="RV14" s="193"/>
      <c r="RW14" s="193"/>
      <c r="RX14" s="193"/>
      <c r="RY14" s="193"/>
      <c r="RZ14" s="193"/>
      <c r="SA14" s="193"/>
      <c r="SB14" s="193"/>
      <c r="SC14" s="193"/>
      <c r="SD14" s="192"/>
      <c r="SE14" s="192"/>
      <c r="SF14" s="192"/>
      <c r="SG14" s="192"/>
      <c r="SH14" s="192"/>
      <c r="SI14" s="192"/>
      <c r="SJ14" s="192"/>
      <c r="SK14" s="192"/>
      <c r="SL14" s="192"/>
      <c r="SM14" s="192"/>
      <c r="SN14" s="192"/>
      <c r="SO14" s="192"/>
      <c r="SP14" s="192"/>
      <c r="SQ14" s="192"/>
      <c r="SR14" s="192"/>
      <c r="SS14" s="192"/>
      <c r="ST14" s="192"/>
      <c r="SU14" s="192"/>
      <c r="SV14" s="192"/>
      <c r="SW14" s="192"/>
      <c r="SX14" s="192"/>
      <c r="SY14" s="177"/>
      <c r="SZ14" s="177"/>
      <c r="TA14" s="177"/>
      <c r="TB14" s="177"/>
      <c r="TC14" s="177"/>
      <c r="TD14" s="177"/>
      <c r="TE14" s="177"/>
      <c r="TF14" s="177"/>
      <c r="TG14" s="177"/>
      <c r="TH14" s="177"/>
      <c r="TI14" s="177"/>
      <c r="TJ14" s="177"/>
      <c r="TK14" s="177"/>
      <c r="TL14" s="177"/>
      <c r="TM14" s="177"/>
      <c r="TN14" s="177"/>
      <c r="TO14" s="177"/>
      <c r="TP14" s="177"/>
      <c r="TQ14" s="177"/>
      <c r="TR14" s="177"/>
      <c r="TS14" s="177"/>
      <c r="TT14" s="177"/>
      <c r="TU14" s="177"/>
      <c r="TV14" s="177"/>
      <c r="TW14" s="177"/>
      <c r="TX14" s="177"/>
      <c r="TY14" s="177"/>
      <c r="TZ14" s="177">
        <f t="shared" ref="TZ14:WK14" si="123">TZ19/$TZ$19-1</f>
        <v>0</v>
      </c>
      <c r="UA14" s="177">
        <f t="shared" si="123"/>
        <v>4.0853381752155027E-3</v>
      </c>
      <c r="UB14" s="177">
        <f t="shared" si="123"/>
        <v>-1.8157058556514949E-3</v>
      </c>
      <c r="UC14" s="177">
        <f t="shared" si="123"/>
        <v>-1.3617793917385379E-3</v>
      </c>
      <c r="UD14" s="177">
        <f t="shared" si="123"/>
        <v>5.6740807989106301E-3</v>
      </c>
      <c r="UE14" s="177">
        <f t="shared" si="123"/>
        <v>5.6740807989106301E-3</v>
      </c>
      <c r="UF14" s="177">
        <f t="shared" si="123"/>
        <v>1.6341352700862455E-2</v>
      </c>
      <c r="UG14" s="177">
        <f t="shared" si="123"/>
        <v>1.3617793917385157E-2</v>
      </c>
      <c r="UH14" s="177">
        <f t="shared" si="123"/>
        <v>2.1107580571947393E-2</v>
      </c>
      <c r="UI14" s="177">
        <f t="shared" si="123"/>
        <v>1.3617793917385157E-2</v>
      </c>
      <c r="UJ14" s="177">
        <f t="shared" si="123"/>
        <v>1.2936904221516166E-2</v>
      </c>
      <c r="UK14" s="177">
        <f t="shared" si="123"/>
        <v>1.0440308669995568E-2</v>
      </c>
      <c r="UL14" s="177">
        <f t="shared" si="123"/>
        <v>1.3844757149341858E-2</v>
      </c>
      <c r="UM14" s="177">
        <f t="shared" si="123"/>
        <v>1.4298683613254592E-2</v>
      </c>
      <c r="UN14" s="177">
        <f t="shared" si="123"/>
        <v>8.8515660463004409E-3</v>
      </c>
      <c r="UO14" s="177">
        <f t="shared" si="123"/>
        <v>8.6246028143439624E-3</v>
      </c>
      <c r="UP14" s="177">
        <f t="shared" si="123"/>
        <v>7.2628234226055355E-3</v>
      </c>
      <c r="UQ14" s="177">
        <f t="shared" si="123"/>
        <v>9.9863822060826113E-3</v>
      </c>
      <c r="UR14" s="177">
        <f t="shared" si="123"/>
        <v>-2.2696323195658952E-4</v>
      </c>
      <c r="US14" s="177">
        <f t="shared" si="123"/>
        <v>-6.8088969586928005E-3</v>
      </c>
      <c r="UT14" s="177">
        <f t="shared" si="123"/>
        <v>9.0785292782569194E-4</v>
      </c>
      <c r="UU14" s="177">
        <f t="shared" si="123"/>
        <v>-8.3976395823877059E-3</v>
      </c>
      <c r="UV14" s="177">
        <f t="shared" si="123"/>
        <v>-1.021334543803909E-2</v>
      </c>
      <c r="UW14" s="177">
        <f t="shared" si="123"/>
        <v>-2.1334543803903872E-2</v>
      </c>
      <c r="UX14" s="177">
        <f t="shared" si="123"/>
        <v>-1.6795279164775301E-2</v>
      </c>
      <c r="UY14" s="177">
        <f t="shared" si="123"/>
        <v>-1.2256014525646841E-2</v>
      </c>
      <c r="UZ14" s="177">
        <f t="shared" si="123"/>
        <v>-4.9931911030413056E-3</v>
      </c>
      <c r="VA14" s="177">
        <f t="shared" si="123"/>
        <v>-1.7476168860644625E-2</v>
      </c>
      <c r="VB14" s="177">
        <f t="shared" si="123"/>
        <v>-1.9291874716296009E-2</v>
      </c>
      <c r="VC14" s="177">
        <f t="shared" si="123"/>
        <v>-2.2242396731729563E-2</v>
      </c>
      <c r="VD14" s="177">
        <f t="shared" si="123"/>
        <v>-6.3549704947798435E-3</v>
      </c>
      <c r="VE14" s="177">
        <f t="shared" si="123"/>
        <v>-1.7249205628688258E-2</v>
      </c>
      <c r="VF14" s="177">
        <f t="shared" si="123"/>
        <v>-1.4071720381298336E-2</v>
      </c>
      <c r="VG14" s="177">
        <f t="shared" si="123"/>
        <v>-1.1121198365864782E-2</v>
      </c>
      <c r="VH14" s="177">
        <f t="shared" si="123"/>
        <v>-1.8384021788470317E-2</v>
      </c>
      <c r="VI14" s="177">
        <f t="shared" si="123"/>
        <v>-1.6568315932818933E-2</v>
      </c>
      <c r="VJ14" s="177">
        <f t="shared" si="123"/>
        <v>-1.6568315932818933E-2</v>
      </c>
      <c r="VK14" s="177">
        <f t="shared" si="123"/>
        <v>-2.6327734906945177E-2</v>
      </c>
      <c r="VL14" s="177">
        <f t="shared" si="123"/>
        <v>-4.5392646391284597E-2</v>
      </c>
      <c r="VM14" s="177">
        <f t="shared" si="123"/>
        <v>-6.5819337267362776E-2</v>
      </c>
      <c r="VN14" s="177">
        <f t="shared" si="123"/>
        <v>-5.3109396277803089E-2</v>
      </c>
      <c r="VO14" s="177">
        <f t="shared" si="123"/>
        <v>-5.6513844757149378E-2</v>
      </c>
      <c r="VP14" s="177">
        <f t="shared" si="123"/>
        <v>-4.9024058102587476E-2</v>
      </c>
      <c r="VQ14" s="177">
        <f t="shared" si="123"/>
        <v>-5.2428506581933765E-2</v>
      </c>
      <c r="VR14" s="177">
        <f t="shared" si="123"/>
        <v>-7.0812528370404082E-2</v>
      </c>
      <c r="VS14" s="177">
        <f t="shared" si="123"/>
        <v>-0.16182478438492964</v>
      </c>
      <c r="VT14" s="177">
        <f t="shared" si="123"/>
        <v>-0.12800726282342256</v>
      </c>
      <c r="VU14" s="177">
        <f t="shared" si="123"/>
        <v>-0.12097140263277362</v>
      </c>
      <c r="VV14" s="177">
        <f t="shared" si="123"/>
        <v>-0.1529732183386292</v>
      </c>
      <c r="VW14" s="177">
        <f t="shared" si="123"/>
        <v>-0.13980935088515667</v>
      </c>
      <c r="VX14" s="177">
        <f t="shared" si="123"/>
        <v>-0.15229232864275988</v>
      </c>
      <c r="VY14" s="177">
        <f t="shared" si="123"/>
        <v>-0.14525646845211093</v>
      </c>
      <c r="VZ14" s="177">
        <f t="shared" si="123"/>
        <v>-0.18906037221970051</v>
      </c>
      <c r="WA14" s="177">
        <f t="shared" si="123"/>
        <v>-0.2126645483431685</v>
      </c>
      <c r="WB14" s="177">
        <f t="shared" si="123"/>
        <v>-0.19382660009078523</v>
      </c>
      <c r="WC14" s="177">
        <f t="shared" si="123"/>
        <v>-0.22355878347707669</v>
      </c>
      <c r="WD14" s="177">
        <f t="shared" si="123"/>
        <v>-0.20358601906491147</v>
      </c>
      <c r="WE14" s="177">
        <f t="shared" si="123"/>
        <v>-0.18928733545165688</v>
      </c>
      <c r="WF14" s="177">
        <f t="shared" si="123"/>
        <v>-0.20040853381752166</v>
      </c>
      <c r="WG14" s="177">
        <f t="shared" si="123"/>
        <v>-0.1899682251475262</v>
      </c>
      <c r="WH14" s="177">
        <f t="shared" si="123"/>
        <v>-0.21062187925556064</v>
      </c>
      <c r="WI14" s="177">
        <f t="shared" si="123"/>
        <v>-0.19723104857013174</v>
      </c>
      <c r="WJ14" s="177">
        <f t="shared" si="123"/>
        <v>-0.20381298229686795</v>
      </c>
      <c r="WK14" s="177">
        <f t="shared" si="123"/>
        <v>-0.19314571039491613</v>
      </c>
      <c r="WL14" s="177">
        <f t="shared" ref="WL14:XZ14" si="124">WL19/$TZ$19-1</f>
        <v>-0.18247843849296408</v>
      </c>
      <c r="WM14" s="177">
        <f t="shared" si="124"/>
        <v>-0.17385383567862012</v>
      </c>
      <c r="WN14" s="177">
        <f t="shared" si="124"/>
        <v>-0.16545619609623241</v>
      </c>
      <c r="WO14" s="177">
        <f t="shared" si="124"/>
        <v>-0.16613708579210162</v>
      </c>
      <c r="WP14" s="177">
        <f t="shared" si="124"/>
        <v>-0.15388107126645489</v>
      </c>
      <c r="WQ14" s="177">
        <f t="shared" si="124"/>
        <v>-0.14412165229232865</v>
      </c>
      <c r="WR14" s="177">
        <f t="shared" si="124"/>
        <v>-0.14049024058102599</v>
      </c>
      <c r="WS14" s="177">
        <f t="shared" si="124"/>
        <v>-0.1386745347253745</v>
      </c>
      <c r="WT14" s="177">
        <f t="shared" si="124"/>
        <v>-0.14525646845211093</v>
      </c>
      <c r="WU14" s="177">
        <f t="shared" si="124"/>
        <v>-0.15478892419428047</v>
      </c>
      <c r="WV14" s="177">
        <f t="shared" si="124"/>
        <v>-0.14661824784384936</v>
      </c>
      <c r="WW14" s="177">
        <f t="shared" si="124"/>
        <v>-0.15161143894689055</v>
      </c>
      <c r="WX14" s="177">
        <f t="shared" si="124"/>
        <v>-0.17339990921470727</v>
      </c>
      <c r="WY14" s="177">
        <f t="shared" si="124"/>
        <v>-0.17771221062187936</v>
      </c>
      <c r="WZ14" s="177">
        <f t="shared" si="124"/>
        <v>-0.15887426236949609</v>
      </c>
      <c r="XA14" s="177">
        <f t="shared" si="124"/>
        <v>-0.15274625510667283</v>
      </c>
      <c r="XB14" s="177">
        <f t="shared" si="124"/>
        <v>-0.14934180662732643</v>
      </c>
      <c r="XC14" s="177">
        <f t="shared" si="124"/>
        <v>-0.15093054925102145</v>
      </c>
      <c r="XD14" s="177">
        <f t="shared" si="124"/>
        <v>-0.14185201997276442</v>
      </c>
      <c r="XE14" s="177">
        <f t="shared" si="124"/>
        <v>-0.12914207898320484</v>
      </c>
      <c r="XF14" s="177">
        <f t="shared" si="124"/>
        <v>-0.15978211529732178</v>
      </c>
      <c r="XG14" s="177">
        <f t="shared" si="124"/>
        <v>-0.15955515206536541</v>
      </c>
      <c r="XH14" s="177">
        <f t="shared" si="124"/>
        <v>-0.14593735814798003</v>
      </c>
      <c r="XI14" s="177">
        <f t="shared" si="124"/>
        <v>-0.14502950522015434</v>
      </c>
      <c r="XJ14" s="177">
        <f t="shared" si="124"/>
        <v>-0.14412165229232865</v>
      </c>
      <c r="XK14" s="177">
        <f t="shared" si="124"/>
        <v>-0.1420789832047209</v>
      </c>
      <c r="XL14" s="177">
        <f t="shared" si="124"/>
        <v>-0.13753971856559244</v>
      </c>
      <c r="XM14" s="177">
        <f t="shared" si="124"/>
        <v>-0.13685882886972311</v>
      </c>
      <c r="XN14" s="177">
        <f t="shared" si="124"/>
        <v>-0.13890149795733098</v>
      </c>
      <c r="XO14" s="177">
        <f t="shared" si="124"/>
        <v>-0.14298683613254659</v>
      </c>
      <c r="XP14" s="177">
        <f t="shared" si="124"/>
        <v>-0.13141171130276896</v>
      </c>
      <c r="XQ14" s="177">
        <f t="shared" si="124"/>
        <v>-0.13141171130276896</v>
      </c>
      <c r="XR14" s="177">
        <f t="shared" si="124"/>
        <v>-0.12959600544711758</v>
      </c>
      <c r="XS14" s="177">
        <f t="shared" si="124"/>
        <v>-0.12187925556059931</v>
      </c>
      <c r="XT14" s="177">
        <f t="shared" si="124"/>
        <v>-0.12165229232864272</v>
      </c>
      <c r="XU14" s="177">
        <f t="shared" si="124"/>
        <v>-0.10304130730821603</v>
      </c>
      <c r="XV14" s="177">
        <f t="shared" si="124"/>
        <v>-0.116886064457558</v>
      </c>
      <c r="XW14" s="177">
        <f t="shared" si="124"/>
        <v>-0.10553790285973685</v>
      </c>
      <c r="XX14" s="177">
        <f t="shared" si="124"/>
        <v>-0.10440308669995468</v>
      </c>
      <c r="XY14" s="177">
        <f t="shared" si="124"/>
        <v>-0.10417612346799821</v>
      </c>
      <c r="XZ14" s="177">
        <f t="shared" si="124"/>
        <v>-0.10031774852473907</v>
      </c>
      <c r="YA14" s="177">
        <f>YA19/$YA$19-1</f>
        <v>0</v>
      </c>
      <c r="YB14" s="177">
        <f t="shared" ref="YB14:AAM14" si="125">YB19/$YA$19-1</f>
        <v>9.3297323839922619E-3</v>
      </c>
      <c r="YC14" s="177">
        <f t="shared" si="125"/>
        <v>-2.4551927326288414E-4</v>
      </c>
      <c r="YD14" s="177">
        <f t="shared" si="125"/>
        <v>1.1048367296832895E-2</v>
      </c>
      <c r="YE14" s="177">
        <f t="shared" si="125"/>
        <v>3.6827890989443723E-3</v>
      </c>
      <c r="YF14" s="177">
        <f t="shared" si="125"/>
        <v>5.4014240117850054E-3</v>
      </c>
      <c r="YG14" s="177">
        <f t="shared" si="125"/>
        <v>-7.3655781978865242E-4</v>
      </c>
      <c r="YH14" s="177">
        <f t="shared" si="125"/>
        <v>-8.5931745642031654E-3</v>
      </c>
      <c r="YI14" s="177">
        <f t="shared" si="125"/>
        <v>-1.7431868401669326E-2</v>
      </c>
      <c r="YJ14" s="177">
        <f t="shared" si="125"/>
        <v>-8.5931745642031654E-3</v>
      </c>
      <c r="YK14" s="177">
        <f t="shared" si="125"/>
        <v>-4.1738276454700296E-3</v>
      </c>
      <c r="YL14" s="177">
        <f t="shared" si="125"/>
        <v>-5.1559047385217882E-3</v>
      </c>
      <c r="YM14" s="177">
        <f t="shared" si="125"/>
        <v>-4.6648661919960199E-3</v>
      </c>
      <c r="YN14" s="177">
        <f t="shared" si="125"/>
        <v>-3.191750552418271E-3</v>
      </c>
      <c r="YO14" s="177">
        <f t="shared" si="125"/>
        <v>7.3655781978887447E-3</v>
      </c>
      <c r="YP14" s="177">
        <f t="shared" si="125"/>
        <v>-1.7186349128406331E-3</v>
      </c>
      <c r="YQ14" s="177">
        <f t="shared" si="125"/>
        <v>1.2275963663148648E-3</v>
      </c>
      <c r="YR14" s="177">
        <f t="shared" si="125"/>
        <v>-9.3297323839920399E-3</v>
      </c>
      <c r="YS14" s="177">
        <f t="shared" si="125"/>
        <v>-1.6204272035354683E-2</v>
      </c>
      <c r="YT14" s="177">
        <f t="shared" si="125"/>
        <v>-2.3324330959980211E-2</v>
      </c>
      <c r="YU14" s="177">
        <f t="shared" si="125"/>
        <v>-1.5958752762091799E-2</v>
      </c>
      <c r="YV14" s="177">
        <f t="shared" si="125"/>
        <v>-1.6204272035354683E-2</v>
      </c>
      <c r="YW14" s="177">
        <f t="shared" si="125"/>
        <v>-2.8971274245028211E-2</v>
      </c>
      <c r="YX14" s="177">
        <f t="shared" si="125"/>
        <v>-3.7073410262705608E-2</v>
      </c>
      <c r="YY14" s="177">
        <f t="shared" si="125"/>
        <v>-2.2833292413454442E-2</v>
      </c>
      <c r="YZ14" s="177">
        <f t="shared" si="125"/>
        <v>-1.9396022587773176E-2</v>
      </c>
      <c r="ZA14" s="177">
        <f t="shared" si="125"/>
        <v>-2.2096734593665568E-2</v>
      </c>
      <c r="ZB14" s="177">
        <f t="shared" si="125"/>
        <v>-2.2587773140191336E-2</v>
      </c>
      <c r="ZC14" s="177">
        <f t="shared" si="125"/>
        <v>-3.0444389884605849E-2</v>
      </c>
      <c r="ZD14" s="177">
        <f t="shared" si="125"/>
        <v>-3.1180947704394724E-2</v>
      </c>
      <c r="ZE14" s="177">
        <f t="shared" si="125"/>
        <v>-1.6695310581880674E-2</v>
      </c>
      <c r="ZF14" s="177">
        <f t="shared" si="125"/>
        <v>-1.497667566904004E-2</v>
      </c>
      <c r="ZG14" s="177">
        <f t="shared" si="125"/>
        <v>-1.497667566904004E-2</v>
      </c>
      <c r="ZH14" s="177">
        <f t="shared" si="125"/>
        <v>-2.5534004419346945E-2</v>
      </c>
      <c r="ZI14" s="177">
        <f t="shared" si="125"/>
        <v>-2.5042965872820955E-2</v>
      </c>
      <c r="ZJ14" s="177">
        <f t="shared" si="125"/>
        <v>-2.995335133807997E-2</v>
      </c>
      <c r="ZK14" s="177">
        <f t="shared" si="125"/>
        <v>-3.2163024797446482E-2</v>
      </c>
      <c r="ZL14" s="177">
        <f t="shared" si="125"/>
        <v>-4.8121777559538281E-2</v>
      </c>
      <c r="ZM14" s="177">
        <f t="shared" si="125"/>
        <v>-5.2541124478271417E-2</v>
      </c>
      <c r="ZN14" s="177">
        <f t="shared" si="125"/>
        <v>-5.6714952123741558E-2</v>
      </c>
      <c r="ZO14" s="177">
        <f t="shared" si="125"/>
        <v>-5.0085931745642021E-2</v>
      </c>
      <c r="ZP14" s="177">
        <f t="shared" si="125"/>
        <v>-4.493002700712001E-2</v>
      </c>
      <c r="ZQ14" s="177">
        <f t="shared" si="125"/>
        <v>-4.6403142646697648E-2</v>
      </c>
      <c r="ZR14" s="177">
        <f t="shared" si="125"/>
        <v>-4.9349373925853146E-2</v>
      </c>
      <c r="ZS14" s="177">
        <f t="shared" si="125"/>
        <v>-5.2295605205008533E-2</v>
      </c>
      <c r="ZT14" s="177">
        <f t="shared" si="125"/>
        <v>-4.3947949914068252E-2</v>
      </c>
      <c r="ZU14" s="177">
        <f t="shared" si="125"/>
        <v>-4.443898846059402E-2</v>
      </c>
      <c r="ZV14" s="177">
        <f t="shared" si="125"/>
        <v>-5.1313528111956663E-2</v>
      </c>
      <c r="ZW14" s="177">
        <f t="shared" si="125"/>
        <v>-4.5912104100171769E-2</v>
      </c>
      <c r="ZX14" s="177">
        <f t="shared" si="125"/>
        <v>-4.1247237908175749E-2</v>
      </c>
      <c r="ZY14" s="177">
        <f t="shared" si="125"/>
        <v>-4.6648661919960643E-2</v>
      </c>
      <c r="ZZ14" s="177">
        <f t="shared" si="125"/>
        <v>-4.4193469187331136E-2</v>
      </c>
      <c r="AAA14" s="177">
        <f t="shared" si="125"/>
        <v>-5.1804566658482654E-2</v>
      </c>
      <c r="AAB14" s="177">
        <f t="shared" si="125"/>
        <v>-5.5241836484164031E-2</v>
      </c>
      <c r="AAC14" s="177">
        <f t="shared" si="125"/>
        <v>-5.8679106309845186E-2</v>
      </c>
      <c r="AAD14" s="177">
        <f t="shared" si="125"/>
        <v>-6.0152221949422935E-2</v>
      </c>
      <c r="AAE14" s="177">
        <f t="shared" si="125"/>
        <v>-7.3410262705622231E-2</v>
      </c>
      <c r="AAF14" s="177">
        <f t="shared" si="125"/>
        <v>-6.7272280874048462E-2</v>
      </c>
      <c r="AAG14" s="177">
        <f t="shared" si="125"/>
        <v>-6.2852933955315327E-2</v>
      </c>
      <c r="AAH14" s="177">
        <f t="shared" si="125"/>
        <v>-5.0331451018904905E-2</v>
      </c>
      <c r="AAI14" s="177">
        <f t="shared" si="125"/>
        <v>-4.8121777559538281E-2</v>
      </c>
      <c r="AAJ14" s="177">
        <f t="shared" si="125"/>
        <v>-5.2295605205008533E-2</v>
      </c>
      <c r="AAK14" s="177">
        <f t="shared" si="125"/>
        <v>-6.8745396513626211E-2</v>
      </c>
      <c r="AAL14" s="177">
        <f t="shared" si="125"/>
        <v>-6.7517800147311569E-2</v>
      </c>
      <c r="AAM14" s="177">
        <f t="shared" si="125"/>
        <v>-7.2919224159096463E-2</v>
      </c>
      <c r="AAN14" s="177">
        <f t="shared" ref="AAN14:ACY14" si="126">AAN19/$YA$19-1</f>
        <v>-7.7338571077829599E-2</v>
      </c>
      <c r="AAO14" s="177">
        <f t="shared" si="126"/>
        <v>-7.6847532531303608E-2</v>
      </c>
      <c r="AAP14" s="177">
        <f t="shared" si="126"/>
        <v>-7.3410262705622231E-2</v>
      </c>
      <c r="AAQ14" s="177">
        <f t="shared" si="126"/>
        <v>-6.4326049594893187E-2</v>
      </c>
      <c r="AAR14" s="177">
        <f t="shared" si="126"/>
        <v>-6.2852933955315327E-2</v>
      </c>
      <c r="AAS14" s="177">
        <f t="shared" si="126"/>
        <v>-6.9727473606678081E-2</v>
      </c>
      <c r="AAT14" s="177">
        <f t="shared" si="126"/>
        <v>-6.5308126687944945E-2</v>
      </c>
      <c r="AAU14" s="177">
        <f t="shared" si="126"/>
        <v>-6.8008838693837337E-2</v>
      </c>
      <c r="AAV14" s="177">
        <f t="shared" si="126"/>
        <v>-6.6290203780996704E-2</v>
      </c>
      <c r="AAW14" s="177">
        <f t="shared" si="126"/>
        <v>-7.8811686717407126E-2</v>
      </c>
      <c r="AAX14" s="177">
        <f t="shared" si="126"/>
        <v>-8.003928308372199E-2</v>
      </c>
      <c r="AAY14" s="177">
        <f t="shared" si="126"/>
        <v>-8.1512398723299739E-2</v>
      </c>
      <c r="AAZ14" s="177">
        <f t="shared" si="126"/>
        <v>-9.133316965381777E-2</v>
      </c>
      <c r="ABA14" s="177">
        <f t="shared" si="126"/>
        <v>-8.7895899828136503E-2</v>
      </c>
      <c r="ABB14" s="177">
        <f t="shared" si="126"/>
        <v>-0.10827399950896133</v>
      </c>
      <c r="ABC14" s="177">
        <f t="shared" si="126"/>
        <v>-0.11956788607905711</v>
      </c>
      <c r="ABD14" s="177">
        <f t="shared" si="126"/>
        <v>-0.11023815369506496</v>
      </c>
      <c r="ABE14" s="177">
        <f t="shared" si="126"/>
        <v>-9.4524920206236041E-2</v>
      </c>
      <c r="ABF14" s="177">
        <f t="shared" si="126"/>
        <v>-0.10557328750306894</v>
      </c>
      <c r="ABG14" s="177">
        <f t="shared" si="126"/>
        <v>-0.10606432604959493</v>
      </c>
      <c r="ABH14" s="177">
        <f t="shared" si="126"/>
        <v>-0.10778296096243545</v>
      </c>
      <c r="ABI14" s="177">
        <f t="shared" si="126"/>
        <v>-0.10238153695065055</v>
      </c>
      <c r="ABJ14" s="177">
        <f t="shared" si="126"/>
        <v>-0.10066290203780981</v>
      </c>
      <c r="ABK14" s="177">
        <f t="shared" si="126"/>
        <v>-9.133316965381777E-2</v>
      </c>
      <c r="ABL14" s="177">
        <f t="shared" si="126"/>
        <v>-8.9860054014240021E-2</v>
      </c>
      <c r="ABM14" s="177">
        <f t="shared" si="126"/>
        <v>-9.0351092560766011E-2</v>
      </c>
      <c r="ABN14" s="177">
        <f t="shared" si="126"/>
        <v>-9.3788362386447388E-2</v>
      </c>
      <c r="ABO14" s="177">
        <f t="shared" si="126"/>
        <v>-0.10066290203780981</v>
      </c>
      <c r="ABP14" s="177">
        <f t="shared" si="126"/>
        <v>-0.10213601767738756</v>
      </c>
      <c r="ABQ14" s="177">
        <f t="shared" si="126"/>
        <v>-9.9435305671495167E-2</v>
      </c>
      <c r="ABR14" s="177">
        <f t="shared" si="126"/>
        <v>-8.9123496194451146E-2</v>
      </c>
      <c r="ABS14" s="177">
        <f t="shared" si="126"/>
        <v>-9.133316965381777E-2</v>
      </c>
      <c r="ABT14" s="177">
        <f t="shared" si="126"/>
        <v>-8.2494475816351609E-2</v>
      </c>
      <c r="ABU14" s="177">
        <f t="shared" si="126"/>
        <v>-8.3722072182666252E-2</v>
      </c>
      <c r="ABV14" s="177">
        <f t="shared" si="126"/>
        <v>-8.3722072182666252E-2</v>
      </c>
      <c r="ABW14" s="177">
        <f t="shared" si="126"/>
        <v>-9.648907439233978E-2</v>
      </c>
      <c r="ABX14" s="177">
        <f t="shared" si="126"/>
        <v>-0.11195678860790559</v>
      </c>
      <c r="ABY14" s="177">
        <f t="shared" si="126"/>
        <v>-0.11735821261969048</v>
      </c>
      <c r="ABZ14" s="177">
        <f t="shared" si="126"/>
        <v>-0.13233488828873052</v>
      </c>
      <c r="ACA14" s="177">
        <f t="shared" si="126"/>
        <v>-0.12374171372452736</v>
      </c>
      <c r="ACB14" s="177">
        <f t="shared" si="126"/>
        <v>-0.11441198134053521</v>
      </c>
      <c r="ACC14" s="177">
        <f t="shared" si="126"/>
        <v>-0.10851951878222432</v>
      </c>
      <c r="ACD14" s="177">
        <f t="shared" si="126"/>
        <v>-9.3297323839921398E-2</v>
      </c>
      <c r="ACE14" s="177">
        <f t="shared" si="126"/>
        <v>-9.133316965381777E-2</v>
      </c>
      <c r="ACF14" s="177">
        <f t="shared" si="126"/>
        <v>-8.5931745642032875E-2</v>
      </c>
      <c r="ACG14" s="177">
        <f t="shared" si="126"/>
        <v>-8.3722072182666252E-2</v>
      </c>
      <c r="ACH14" s="177">
        <f t="shared" si="126"/>
        <v>-9.2315246746869639E-2</v>
      </c>
      <c r="ACI14" s="177">
        <f t="shared" si="126"/>
        <v>-9.3542843113184282E-2</v>
      </c>
      <c r="ACJ14" s="177">
        <f t="shared" si="126"/>
        <v>-8.2248956543088503E-2</v>
      </c>
      <c r="ACK14" s="177">
        <f t="shared" si="126"/>
        <v>-7.8566167444144241E-2</v>
      </c>
      <c r="ACL14" s="177">
        <f t="shared" si="126"/>
        <v>-8.3476552909403368E-2</v>
      </c>
      <c r="ACM14" s="177">
        <f t="shared" si="126"/>
        <v>-8.0775840903510865E-2</v>
      </c>
      <c r="ACN14" s="177">
        <f t="shared" si="126"/>
        <v>-7.488337834519998E-2</v>
      </c>
      <c r="ACO14" s="177">
        <f t="shared" si="126"/>
        <v>-7.6847532531303608E-2</v>
      </c>
      <c r="ACP14" s="177">
        <f t="shared" si="126"/>
        <v>-7.2673704885833357E-2</v>
      </c>
      <c r="ACQ14" s="177">
        <f t="shared" si="126"/>
        <v>-7.7829609624355367E-2</v>
      </c>
      <c r="ACR14" s="177">
        <f t="shared" si="126"/>
        <v>-8.1757917996562735E-2</v>
      </c>
      <c r="ACS14" s="177">
        <f t="shared" si="126"/>
        <v>-8.3476552909403368E-2</v>
      </c>
      <c r="ACT14" s="177">
        <f t="shared" si="126"/>
        <v>-7.4392339798674101E-2</v>
      </c>
      <c r="ACU14" s="177">
        <f t="shared" si="126"/>
        <v>-6.8990915786889206E-2</v>
      </c>
      <c r="ACV14" s="177">
        <f t="shared" si="126"/>
        <v>-5.8188067763319418E-2</v>
      </c>
      <c r="ACW14" s="177">
        <f t="shared" si="126"/>
        <v>-5.6714952123741558E-2</v>
      </c>
      <c r="ACX14" s="177">
        <f t="shared" si="126"/>
        <v>-4.959489319911603E-2</v>
      </c>
      <c r="ACY14" s="177">
        <f t="shared" si="126"/>
        <v>-4.6157623373434653E-2</v>
      </c>
      <c r="ACZ14" s="177">
        <f t="shared" ref="ACZ14:AFK14" si="127">ACZ19/$YA$19-1</f>
        <v>-5.1313528111956663E-2</v>
      </c>
      <c r="ADA14" s="177">
        <f t="shared" si="127"/>
        <v>-4.493002700712001E-2</v>
      </c>
      <c r="ADB14" s="177">
        <f t="shared" si="127"/>
        <v>-4.1247237908175749E-2</v>
      </c>
      <c r="ADC14" s="177">
        <f t="shared" si="127"/>
        <v>-4.6894181193223639E-2</v>
      </c>
      <c r="ADD14" s="177">
        <f t="shared" si="127"/>
        <v>-4.8612816106064272E-2</v>
      </c>
      <c r="ADE14" s="177">
        <f t="shared" si="127"/>
        <v>-4.1492757181438744E-2</v>
      </c>
      <c r="ADF14" s="177">
        <f t="shared" si="127"/>
        <v>-4.5912104100171769E-2</v>
      </c>
      <c r="ADG14" s="177">
        <f t="shared" si="127"/>
        <v>-6.5799165234470935E-2</v>
      </c>
      <c r="ADH14" s="177">
        <f t="shared" si="127"/>
        <v>-7.2919224159096463E-2</v>
      </c>
      <c r="ADI14" s="177">
        <f t="shared" si="127"/>
        <v>-7.1937147066044704E-2</v>
      </c>
      <c r="ADJ14" s="177">
        <f t="shared" si="127"/>
        <v>-6.3589491775104312E-2</v>
      </c>
      <c r="ADK14" s="177">
        <f t="shared" si="127"/>
        <v>-5.0085931745642021E-2</v>
      </c>
      <c r="ADL14" s="177">
        <f t="shared" si="127"/>
        <v>-4.9103854652590262E-2</v>
      </c>
      <c r="ADM14" s="177">
        <f t="shared" si="127"/>
        <v>-5.475079793763804E-2</v>
      </c>
      <c r="ADN14" s="177">
        <f t="shared" si="127"/>
        <v>-6.4326049594893187E-2</v>
      </c>
      <c r="ADO14" s="177">
        <f t="shared" si="127"/>
        <v>-4.6648661919960643E-2</v>
      </c>
      <c r="ADP14" s="177">
        <f t="shared" si="127"/>
        <v>-6.6781242327522694E-2</v>
      </c>
      <c r="ADQ14" s="177">
        <f t="shared" si="127"/>
        <v>-4.7139700466486523E-2</v>
      </c>
      <c r="ADR14" s="177">
        <f t="shared" si="127"/>
        <v>-5.1804566658482654E-2</v>
      </c>
      <c r="ADS14" s="177">
        <f t="shared" si="127"/>
        <v>-5.9661183402897167E-2</v>
      </c>
      <c r="ADT14" s="177">
        <f t="shared" si="127"/>
        <v>-6.1134299042474693E-2</v>
      </c>
      <c r="ADU14" s="177">
        <f t="shared" si="127"/>
        <v>-5.7697029216793427E-2</v>
      </c>
      <c r="ADV14" s="177">
        <f t="shared" si="127"/>
        <v>-4.9349373925853146E-2</v>
      </c>
      <c r="ADW14" s="177">
        <f t="shared" si="127"/>
        <v>-5.1804566658482654E-2</v>
      </c>
      <c r="ADX14" s="177">
        <f t="shared" si="127"/>
        <v>-4.7630739013012513E-2</v>
      </c>
      <c r="ADY14" s="177">
        <f t="shared" si="127"/>
        <v>-5.425975939111205E-2</v>
      </c>
      <c r="ADZ14" s="177">
        <f t="shared" si="127"/>
        <v>-5.0822489565430895E-2</v>
      </c>
      <c r="AEA14" s="177">
        <f t="shared" si="127"/>
        <v>-4.5175546280382894E-2</v>
      </c>
      <c r="AEB14" s="177">
        <f t="shared" si="127"/>
        <v>-4.6894181193223639E-2</v>
      </c>
      <c r="AEC14" s="177">
        <f t="shared" si="127"/>
        <v>-6.0397741222685819E-2</v>
      </c>
      <c r="AED14" s="177">
        <f t="shared" si="127"/>
        <v>-6.3835011048367196E-2</v>
      </c>
      <c r="AEE14" s="177">
        <f t="shared" si="127"/>
        <v>-7.6602013258040724E-2</v>
      </c>
      <c r="AEF14" s="177">
        <f t="shared" si="127"/>
        <v>-6.7272280874048462E-2</v>
      </c>
      <c r="AEG14" s="177">
        <f t="shared" si="127"/>
        <v>-8.2739995089614493E-2</v>
      </c>
      <c r="AEH14" s="177">
        <f t="shared" si="127"/>
        <v>-8.2248956543088503E-2</v>
      </c>
      <c r="AEI14" s="177">
        <f t="shared" si="127"/>
        <v>-7.3164743432359347E-2</v>
      </c>
      <c r="AEJ14" s="177">
        <f t="shared" si="127"/>
        <v>-7.8566167444144241E-2</v>
      </c>
      <c r="AEK14" s="177">
        <f t="shared" si="127"/>
        <v>-8.102136017677386E-2</v>
      </c>
      <c r="AEL14" s="177">
        <f t="shared" si="127"/>
        <v>-7.537441689172597E-2</v>
      </c>
      <c r="AEM14" s="177">
        <f t="shared" si="127"/>
        <v>-6.7272280874048462E-2</v>
      </c>
      <c r="AEN14" s="177">
        <f t="shared" si="127"/>
        <v>-5.7697029216793427E-2</v>
      </c>
      <c r="AEO14" s="177">
        <f t="shared" si="127"/>
        <v>-5.6223913577215789E-2</v>
      </c>
      <c r="AEP14" s="177">
        <f t="shared" si="127"/>
        <v>-5.1804566658482654E-2</v>
      </c>
      <c r="AEQ14" s="177">
        <f t="shared" si="127"/>
        <v>-5.1559047385219658E-2</v>
      </c>
      <c r="AER14" s="177">
        <f t="shared" si="127"/>
        <v>-4.5666584826908885E-2</v>
      </c>
      <c r="AES14" s="177">
        <f t="shared" si="127"/>
        <v>-4.5421065553645779E-2</v>
      </c>
      <c r="AET14" s="177">
        <f t="shared" si="127"/>
        <v>-5.1804566658482654E-2</v>
      </c>
      <c r="AEU14" s="177">
        <f t="shared" si="127"/>
        <v>-5.1804566658482654E-2</v>
      </c>
      <c r="AEV14" s="177">
        <f t="shared" si="127"/>
        <v>-5.3277682298060292E-2</v>
      </c>
      <c r="AEW14" s="177">
        <f t="shared" si="127"/>
        <v>-6.1625337589000684E-2</v>
      </c>
      <c r="AEX14" s="177">
        <f t="shared" si="127"/>
        <v>-5.5732875030689799E-2</v>
      </c>
      <c r="AEY14" s="177">
        <f t="shared" si="127"/>
        <v>-5.0331451018904905E-2</v>
      </c>
      <c r="AEZ14" s="177">
        <f t="shared" si="127"/>
        <v>-4.7385219739749518E-2</v>
      </c>
      <c r="AFA14" s="177">
        <f t="shared" si="127"/>
        <v>-5.9906702676160051E-2</v>
      </c>
      <c r="AFB14" s="177">
        <f t="shared" si="127"/>
        <v>-5.425975939111205E-2</v>
      </c>
      <c r="AFC14" s="177">
        <f t="shared" si="127"/>
        <v>-6.1870856862263568E-2</v>
      </c>
      <c r="AFD14" s="177">
        <f t="shared" si="127"/>
        <v>-4.8612816106064272E-2</v>
      </c>
      <c r="AFE14" s="177">
        <f t="shared" si="127"/>
        <v>-5.2541124478271417E-2</v>
      </c>
      <c r="AFF14" s="177">
        <f t="shared" si="127"/>
        <v>-5.941566412963406E-2</v>
      </c>
      <c r="AFG14" s="177">
        <f t="shared" si="127"/>
        <v>-5.6223913577215789E-2</v>
      </c>
      <c r="AFH14" s="177">
        <f t="shared" si="127"/>
        <v>-5.475079793763804E-2</v>
      </c>
      <c r="AFI14" s="177">
        <f t="shared" si="127"/>
        <v>-4.8121777559538281E-2</v>
      </c>
      <c r="AFJ14" s="177">
        <f t="shared" si="127"/>
        <v>-4.8367296832801387E-2</v>
      </c>
      <c r="AFK14" s="177">
        <f t="shared" si="127"/>
        <v>-4.3702430640805146E-2</v>
      </c>
      <c r="AFL14" s="177">
        <f t="shared" ref="AFL14:AHW14" si="128">AFL19/$YA$19-1</f>
        <v>-4.1001718634912754E-2</v>
      </c>
      <c r="AFM14" s="177">
        <f t="shared" si="128"/>
        <v>-4.3211392094279377E-2</v>
      </c>
      <c r="AFN14" s="177">
        <f t="shared" si="128"/>
        <v>-5.0331451018904905E-2</v>
      </c>
      <c r="AFO14" s="177">
        <f t="shared" si="128"/>
        <v>-5.5978394303952683E-2</v>
      </c>
      <c r="AFP14" s="177">
        <f t="shared" si="128"/>
        <v>-6.3343972501841317E-2</v>
      </c>
      <c r="AFQ14" s="177">
        <f t="shared" si="128"/>
        <v>-7.1691627792781598E-2</v>
      </c>
      <c r="AFR14" s="177">
        <f t="shared" si="128"/>
        <v>-8.0775840903510865E-2</v>
      </c>
      <c r="AFS14" s="177">
        <f t="shared" si="128"/>
        <v>-8.1757917996562735E-2</v>
      </c>
      <c r="AFT14" s="177">
        <f t="shared" si="128"/>
        <v>-7.6110974711514734E-2</v>
      </c>
      <c r="AFU14" s="177">
        <f t="shared" si="128"/>
        <v>-7.6602013258040724E-2</v>
      </c>
      <c r="AFV14" s="177">
        <f t="shared" si="128"/>
        <v>-7.635649398477784E-2</v>
      </c>
      <c r="AFW14" s="177">
        <f t="shared" si="128"/>
        <v>-7.5619936164988966E-2</v>
      </c>
      <c r="AFX14" s="177">
        <f t="shared" si="128"/>
        <v>-7.6602013258040724E-2</v>
      </c>
      <c r="AFY14" s="177">
        <f t="shared" si="128"/>
        <v>-8.053032163024787E-2</v>
      </c>
      <c r="AFZ14" s="177">
        <f t="shared" si="128"/>
        <v>-8.6668303461821639E-2</v>
      </c>
      <c r="AGA14" s="177">
        <f t="shared" si="128"/>
        <v>-8.3476552909403368E-2</v>
      </c>
      <c r="AGB14" s="177">
        <f t="shared" si="128"/>
        <v>-0.10041738276454693</v>
      </c>
      <c r="AGC14" s="177">
        <f t="shared" si="128"/>
        <v>-9.2315246746869639E-2</v>
      </c>
      <c r="AGD14" s="177">
        <f t="shared" si="128"/>
        <v>-9.2560766020132523E-2</v>
      </c>
      <c r="AGE14" s="177">
        <f t="shared" si="128"/>
        <v>-9.5261478026024915E-2</v>
      </c>
      <c r="AGF14" s="177">
        <f t="shared" si="128"/>
        <v>-9.3788362386447388E-2</v>
      </c>
      <c r="AGG14" s="177">
        <f t="shared" si="128"/>
        <v>-7.5619936164988966E-2</v>
      </c>
      <c r="AGH14" s="177">
        <f t="shared" si="128"/>
        <v>-9.1087650380554774E-2</v>
      </c>
      <c r="AGI14" s="177">
        <f t="shared" si="128"/>
        <v>-7.4392339798674101E-2</v>
      </c>
      <c r="AGJ14" s="177">
        <f t="shared" si="128"/>
        <v>-8.3476552909403368E-2</v>
      </c>
      <c r="AGK14" s="177">
        <f t="shared" si="128"/>
        <v>-7.9793763810459106E-2</v>
      </c>
      <c r="AGL14" s="177">
        <f t="shared" si="128"/>
        <v>-8.9614534740977136E-2</v>
      </c>
      <c r="AGM14" s="177">
        <f t="shared" si="128"/>
        <v>-8.5195187822244001E-2</v>
      </c>
      <c r="AGN14" s="177">
        <f t="shared" si="128"/>
        <v>-6.8499877240363327E-2</v>
      </c>
      <c r="AGO14" s="177">
        <f t="shared" si="128"/>
        <v>-6.4571568868156071E-2</v>
      </c>
      <c r="AGP14" s="177">
        <f t="shared" si="128"/>
        <v>-6.5799165234470935E-2</v>
      </c>
      <c r="AGQ14" s="177">
        <f t="shared" si="128"/>
        <v>-6.5799165234470935E-2</v>
      </c>
      <c r="AGR14" s="177">
        <f t="shared" si="128"/>
        <v>-5.9906702676160051E-2</v>
      </c>
      <c r="AGS14" s="177">
        <f t="shared" si="128"/>
        <v>-6.5308126687944945E-2</v>
      </c>
      <c r="AGT14" s="177">
        <f t="shared" si="128"/>
        <v>-7.3410262705622231E-2</v>
      </c>
      <c r="AGU14" s="177">
        <f t="shared" si="128"/>
        <v>-7.120058924625583E-2</v>
      </c>
      <c r="AGV14" s="177">
        <f t="shared" si="128"/>
        <v>-6.5062607414682061E-2</v>
      </c>
      <c r="AGW14" s="177">
        <f t="shared" si="128"/>
        <v>-6.1625337589000684E-2</v>
      </c>
      <c r="AGX14" s="177">
        <f t="shared" si="128"/>
        <v>-5.6714952123741558E-2</v>
      </c>
      <c r="AGY14" s="177">
        <f t="shared" si="128"/>
        <v>-4.8858335379327156E-2</v>
      </c>
      <c r="AGZ14" s="177">
        <f t="shared" si="128"/>
        <v>-5.6960471397004664E-2</v>
      </c>
      <c r="AHA14" s="177">
        <f t="shared" si="128"/>
        <v>-5.4505278664375156E-2</v>
      </c>
      <c r="AHB14" s="177">
        <f t="shared" si="128"/>
        <v>-5.9170144856371176E-2</v>
      </c>
      <c r="AHC14" s="177">
        <f t="shared" si="128"/>
        <v>-5.4014240117849166E-2</v>
      </c>
      <c r="AHD14" s="177">
        <f t="shared" si="128"/>
        <v>-5.3523201571323398E-2</v>
      </c>
      <c r="AHE14" s="177">
        <f t="shared" si="128"/>
        <v>-5.0822489565430895E-2</v>
      </c>
      <c r="AHF14" s="177">
        <f t="shared" si="128"/>
        <v>-5.0576970292167789E-2</v>
      </c>
      <c r="AHG14" s="177">
        <f t="shared" si="128"/>
        <v>-4.9349373925853146E-2</v>
      </c>
      <c r="AHH14" s="177">
        <f t="shared" si="128"/>
        <v>-4.9349373925853146E-2</v>
      </c>
      <c r="AHI14" s="177">
        <f t="shared" si="128"/>
        <v>-4.8367296832801387E-2</v>
      </c>
      <c r="AHJ14" s="177">
        <f t="shared" si="128"/>
        <v>-4.6894181193223639E-2</v>
      </c>
      <c r="AHK14" s="177">
        <f t="shared" si="128"/>
        <v>-4.8121777559538281E-2</v>
      </c>
      <c r="AHL14" s="177">
        <f t="shared" si="128"/>
        <v>-4.959489319911603E-2</v>
      </c>
      <c r="AHM14" s="177">
        <f t="shared" si="128"/>
        <v>-4.5175546280382894E-2</v>
      </c>
      <c r="AHN14" s="177">
        <f t="shared" si="128"/>
        <v>-4.7630739013012513E-2</v>
      </c>
      <c r="AHO14" s="177">
        <f t="shared" si="128"/>
        <v>-4.5421065553645779E-2</v>
      </c>
      <c r="AHP14" s="177">
        <f t="shared" si="128"/>
        <v>-4.5666584826908885E-2</v>
      </c>
      <c r="AHQ14" s="177">
        <f t="shared" si="128"/>
        <v>-4.0019641541860884E-2</v>
      </c>
      <c r="AHR14" s="177">
        <f t="shared" si="128"/>
        <v>-3.9037564448809126E-2</v>
      </c>
      <c r="AHS14" s="177">
        <f t="shared" si="128"/>
        <v>-3.0444389884605849E-2</v>
      </c>
      <c r="AHT14" s="177">
        <f t="shared" si="128"/>
        <v>-2.3815369506506201E-2</v>
      </c>
      <c r="AHU14" s="177">
        <f t="shared" si="128"/>
        <v>-3.1180947704394724E-2</v>
      </c>
      <c r="AHV14" s="177">
        <f t="shared" si="128"/>
        <v>-2.5288485146083839E-2</v>
      </c>
      <c r="AHW14" s="177">
        <f t="shared" si="128"/>
        <v>-2.8480235698502221E-2</v>
      </c>
      <c r="AHX14" s="177">
        <f t="shared" ref="AHX14:AKI14" si="129">AHX19/$YA$19-1</f>
        <v>-3.4863736803338985E-2</v>
      </c>
      <c r="AHY14" s="177">
        <f t="shared" si="129"/>
        <v>-3.1671986250920714E-2</v>
      </c>
      <c r="AHZ14" s="177">
        <f t="shared" si="129"/>
        <v>-4.493002700712001E-2</v>
      </c>
      <c r="AIA14" s="177">
        <f t="shared" si="129"/>
        <v>-4.3702430640805146E-2</v>
      </c>
      <c r="AIB14" s="177">
        <f t="shared" si="129"/>
        <v>-3.7073410262705608E-2</v>
      </c>
      <c r="AIC14" s="177">
        <f t="shared" si="129"/>
        <v>-3.3636140437024231E-2</v>
      </c>
      <c r="AID14" s="177">
        <f t="shared" si="129"/>
        <v>-3.0444389884605849E-2</v>
      </c>
      <c r="AIE14" s="177">
        <f t="shared" si="129"/>
        <v>-3.1180947704394724E-2</v>
      </c>
      <c r="AIF14" s="177">
        <f t="shared" si="129"/>
        <v>-3.3636140437024231E-2</v>
      </c>
      <c r="AIG14" s="177">
        <f t="shared" si="129"/>
        <v>-3.7564448809231377E-2</v>
      </c>
      <c r="AIH14" s="177">
        <f t="shared" si="129"/>
        <v>-3.928308372207201E-2</v>
      </c>
      <c r="AII14" s="177">
        <f t="shared" si="129"/>
        <v>-5.0331451018904905E-2</v>
      </c>
      <c r="AIJ14" s="177">
        <f t="shared" si="129"/>
        <v>-4.6403142646697648E-2</v>
      </c>
      <c r="AIK14" s="177">
        <f t="shared" si="129"/>
        <v>-4.493002700712001E-2</v>
      </c>
      <c r="AIL14" s="177">
        <f t="shared" si="129"/>
        <v>-5.8188067763319418E-2</v>
      </c>
      <c r="AIM14" s="177">
        <f t="shared" si="129"/>
        <v>-6.8990915786889206E-2</v>
      </c>
      <c r="AIN14" s="177">
        <f t="shared" si="129"/>
        <v>-5.9661183402897167E-2</v>
      </c>
      <c r="AIO14" s="177">
        <f t="shared" si="129"/>
        <v>-5.8924625583108292E-2</v>
      </c>
      <c r="AIP14" s="177">
        <f t="shared" si="129"/>
        <v>-6.1134299042474693E-2</v>
      </c>
      <c r="AIQ14" s="177">
        <f t="shared" si="129"/>
        <v>-6.0643260495948925E-2</v>
      </c>
      <c r="AIR14" s="177">
        <f t="shared" si="129"/>
        <v>-5.1068008838693779E-2</v>
      </c>
      <c r="AIS14" s="177">
        <f t="shared" si="129"/>
        <v>-5.2050085931745538E-2</v>
      </c>
      <c r="AIT14" s="177">
        <f t="shared" si="129"/>
        <v>-5.2295605205008533E-2</v>
      </c>
      <c r="AIU14" s="177">
        <f t="shared" si="129"/>
        <v>-5.5487355757426915E-2</v>
      </c>
      <c r="AIV14" s="177">
        <f t="shared" si="129"/>
        <v>-5.2786643751534412E-2</v>
      </c>
      <c r="AIW14" s="177">
        <f t="shared" si="129"/>
        <v>-4.959489319911603E-2</v>
      </c>
      <c r="AIX14" s="177">
        <f t="shared" si="129"/>
        <v>-4.493002700712001E-2</v>
      </c>
      <c r="AIY14" s="177">
        <f t="shared" si="129"/>
        <v>-4.2965872821016493E-2</v>
      </c>
      <c r="AIZ14" s="177">
        <f t="shared" si="129"/>
        <v>-4.1983795727964512E-2</v>
      </c>
      <c r="AJA14" s="177">
        <f t="shared" si="129"/>
        <v>-4.0510680088386875E-2</v>
      </c>
      <c r="AJB14" s="177">
        <f t="shared" si="129"/>
        <v>-3.9528602995335116E-2</v>
      </c>
      <c r="AJC14" s="177">
        <f t="shared" si="129"/>
        <v>-4.3947949914068252E-2</v>
      </c>
      <c r="AJD14" s="177">
        <f t="shared" si="129"/>
        <v>-4.3947949914068252E-2</v>
      </c>
      <c r="AJE14" s="177">
        <f t="shared" si="129"/>
        <v>-4.8367296832801387E-2</v>
      </c>
      <c r="AJF14" s="177">
        <f t="shared" si="129"/>
        <v>-5.0331451018904905E-2</v>
      </c>
      <c r="AJG14" s="177">
        <f t="shared" si="129"/>
        <v>-5.4014240117849166E-2</v>
      </c>
      <c r="AJH14" s="177">
        <f t="shared" si="129"/>
        <v>-4.7876258286275397E-2</v>
      </c>
      <c r="AJI14" s="177">
        <f t="shared" si="129"/>
        <v>-4.7876258286275397E-2</v>
      </c>
      <c r="AJJ14" s="177">
        <f t="shared" si="129"/>
        <v>-4.6894181193223639E-2</v>
      </c>
      <c r="AJK14" s="177">
        <f t="shared" si="129"/>
        <v>-4.7876258286275397E-2</v>
      </c>
      <c r="AJL14" s="177">
        <f t="shared" si="129"/>
        <v>-4.8858335379327156E-2</v>
      </c>
      <c r="AJM14" s="177">
        <f t="shared" si="129"/>
        <v>-5.6960471397004664E-2</v>
      </c>
      <c r="AJN14" s="177">
        <f t="shared" si="129"/>
        <v>-6.0152221949422935E-2</v>
      </c>
      <c r="AJO14" s="177">
        <f t="shared" si="129"/>
        <v>-5.5732875030689799E-2</v>
      </c>
      <c r="AJP14" s="177">
        <f t="shared" si="129"/>
        <v>-5.4014240117849166E-2</v>
      </c>
      <c r="AJQ14" s="177">
        <f t="shared" si="129"/>
        <v>-5.1804566658482654E-2</v>
      </c>
      <c r="AJR14" s="177">
        <f t="shared" si="129"/>
        <v>-5.425975939111205E-2</v>
      </c>
      <c r="AJS14" s="177">
        <f t="shared" si="129"/>
        <v>-5.4505278664375156E-2</v>
      </c>
      <c r="AJT14" s="177">
        <f t="shared" si="129"/>
        <v>-4.9103854652590262E-2</v>
      </c>
      <c r="AJU14" s="177">
        <f t="shared" si="129"/>
        <v>-4.5175546280382894E-2</v>
      </c>
      <c r="AJV14" s="177">
        <f t="shared" si="129"/>
        <v>-4.493002700712001E-2</v>
      </c>
      <c r="AJW14" s="177">
        <f t="shared" si="129"/>
        <v>-3.928308372207201E-2</v>
      </c>
      <c r="AJX14" s="177">
        <f t="shared" si="129"/>
        <v>-3.9774122268598E-2</v>
      </c>
      <c r="AJY14" s="177">
        <f t="shared" si="129"/>
        <v>-4.1492757181438744E-2</v>
      </c>
      <c r="AJZ14" s="177">
        <f t="shared" si="129"/>
        <v>-4.4193469187331136E-2</v>
      </c>
      <c r="AKA14" s="177">
        <f t="shared" si="129"/>
        <v>-4.7876258286275397E-2</v>
      </c>
      <c r="AKB14" s="177">
        <f t="shared" si="129"/>
        <v>-4.2965872821016493E-2</v>
      </c>
      <c r="AKC14" s="177">
        <f t="shared" si="129"/>
        <v>-3.8792045175546241E-2</v>
      </c>
      <c r="AKD14" s="177">
        <f t="shared" si="129"/>
        <v>-4.2474834274490503E-2</v>
      </c>
      <c r="AKE14" s="177">
        <f t="shared" si="129"/>
        <v>-3.7809968082494483E-2</v>
      </c>
      <c r="AKF14" s="177">
        <f t="shared" si="129"/>
        <v>-3.9528602995335116E-2</v>
      </c>
      <c r="AKG14" s="177">
        <f t="shared" si="129"/>
        <v>-3.4127178983549999E-2</v>
      </c>
      <c r="AKH14" s="177">
        <f t="shared" si="129"/>
        <v>-3.6091333169653739E-2</v>
      </c>
      <c r="AKI14" s="177">
        <f t="shared" si="129"/>
        <v>-4.6894181193223639E-2</v>
      </c>
      <c r="AKJ14" s="177">
        <f t="shared" ref="AKJ14:AMU14" si="130">AKJ19/$YA$19-1</f>
        <v>-4.3947949914068252E-2</v>
      </c>
      <c r="AKK14" s="177">
        <f t="shared" si="130"/>
        <v>-4.0756199361649759E-2</v>
      </c>
      <c r="AKL14" s="177">
        <f t="shared" si="130"/>
        <v>-3.7318929535968492E-2</v>
      </c>
      <c r="AKM14" s="177">
        <f t="shared" si="130"/>
        <v>-4.1492757181438744E-2</v>
      </c>
      <c r="AKN14" s="177">
        <f t="shared" si="130"/>
        <v>-3.7564448809231377E-2</v>
      </c>
      <c r="AKO14" s="177">
        <f t="shared" si="130"/>
        <v>-3.510925607660198E-2</v>
      </c>
      <c r="AKP14" s="177">
        <f t="shared" si="130"/>
        <v>-3.8792045175546241E-2</v>
      </c>
      <c r="AKQ14" s="177">
        <f t="shared" si="130"/>
        <v>-3.7073410262705608E-2</v>
      </c>
      <c r="AKR14" s="177">
        <f t="shared" si="130"/>
        <v>-4.0019641541860884E-2</v>
      </c>
      <c r="AKS14" s="177">
        <f t="shared" si="130"/>
        <v>-4.0756199361649759E-2</v>
      </c>
      <c r="AKT14" s="177">
        <f t="shared" si="130"/>
        <v>-3.6336852442916734E-2</v>
      </c>
      <c r="AKU14" s="177">
        <f t="shared" si="130"/>
        <v>-3.7073410262705608E-2</v>
      </c>
      <c r="AKV14" s="177">
        <f t="shared" si="130"/>
        <v>-3.2163024797446482E-2</v>
      </c>
      <c r="AKW14" s="177">
        <f t="shared" si="130"/>
        <v>-2.8480235698502221E-2</v>
      </c>
      <c r="AKX14" s="177">
        <f t="shared" si="130"/>
        <v>-2.5534004419346945E-2</v>
      </c>
      <c r="AKY14" s="177">
        <f t="shared" si="130"/>
        <v>-2.6761600785661588E-2</v>
      </c>
      <c r="AKZ14" s="177">
        <f t="shared" si="130"/>
        <v>-2.6761600785661588E-2</v>
      </c>
      <c r="ALA14" s="177">
        <f t="shared" si="130"/>
        <v>-2.6025042965872713E-2</v>
      </c>
      <c r="ALB14" s="177">
        <f t="shared" si="130"/>
        <v>-1.7922906948195316E-2</v>
      </c>
      <c r="ALC14" s="177">
        <f t="shared" si="130"/>
        <v>-1.6940829855143558E-2</v>
      </c>
      <c r="ALD14" s="177">
        <f t="shared" si="130"/>
        <v>-1.4731156395776934E-2</v>
      </c>
      <c r="ALE14" s="177">
        <f t="shared" si="130"/>
        <v>-1.5467714215565809E-2</v>
      </c>
      <c r="ALF14" s="177">
        <f t="shared" si="130"/>
        <v>-1.4240117849251166E-2</v>
      </c>
      <c r="ALG14" s="177">
        <f t="shared" si="130"/>
        <v>-1.2521482936410422E-2</v>
      </c>
      <c r="ALH14" s="177">
        <f t="shared" si="130"/>
        <v>-1.4731156395776379E-3</v>
      </c>
      <c r="ALI14" s="177">
        <f t="shared" si="130"/>
        <v>5.4014240117850054E-3</v>
      </c>
      <c r="ALJ14" s="177">
        <f t="shared" si="130"/>
        <v>9.8207709305198065E-4</v>
      </c>
      <c r="ALK14" s="177">
        <f t="shared" si="130"/>
        <v>-8.3476552909402812E-3</v>
      </c>
      <c r="ALL14" s="177">
        <f t="shared" si="130"/>
        <v>-8.1021360176773971E-3</v>
      </c>
      <c r="ALM14" s="177">
        <f t="shared" si="130"/>
        <v>-1.6204272035354683E-2</v>
      </c>
      <c r="ALN14" s="177">
        <f t="shared" si="130"/>
        <v>-2.0869138227350703E-2</v>
      </c>
      <c r="ALO14" s="177">
        <f t="shared" si="130"/>
        <v>-2.1605696047139578E-2</v>
      </c>
      <c r="ALP14" s="177">
        <f t="shared" si="130"/>
        <v>-2.1605696047139578E-2</v>
      </c>
      <c r="ALQ14" s="177">
        <f t="shared" si="130"/>
        <v>-2.1605696047139578E-2</v>
      </c>
      <c r="ALR14" s="177">
        <f t="shared" si="130"/>
        <v>-1.8413945494721307E-2</v>
      </c>
      <c r="ALS14" s="177">
        <f t="shared" si="130"/>
        <v>-1.0802848023569789E-2</v>
      </c>
      <c r="ALT14" s="177">
        <f t="shared" si="130"/>
        <v>-1.7677387674932432E-2</v>
      </c>
      <c r="ALU14" s="177">
        <f t="shared" si="130"/>
        <v>-2.7007120058924472E-2</v>
      </c>
      <c r="ALV14" s="177">
        <f t="shared" si="130"/>
        <v>-3.0935428431131839E-2</v>
      </c>
      <c r="ALW14" s="177">
        <f t="shared" si="130"/>
        <v>-3.461821753007599E-2</v>
      </c>
      <c r="ALX14" s="177">
        <f t="shared" si="130"/>
        <v>-3.7564448809231377E-2</v>
      </c>
      <c r="ALY14" s="177">
        <f t="shared" si="130"/>
        <v>-3.7073410262705608E-2</v>
      </c>
      <c r="ALZ14" s="177">
        <f t="shared" si="130"/>
        <v>-3.928308372207201E-2</v>
      </c>
      <c r="AMA14" s="177">
        <f t="shared" si="130"/>
        <v>-4.7385219739749518E-2</v>
      </c>
      <c r="AMB14" s="177">
        <f t="shared" si="130"/>
        <v>-6.3835011048367196E-2</v>
      </c>
      <c r="AMC14" s="177">
        <f t="shared" si="130"/>
        <v>-5.8188067763319418E-2</v>
      </c>
      <c r="AMD14" s="177">
        <f t="shared" si="130"/>
        <v>-6.3098453228578433E-2</v>
      </c>
      <c r="AME14" s="177">
        <f t="shared" si="130"/>
        <v>-6.8499877240363327E-2</v>
      </c>
      <c r="AMF14" s="177">
        <f t="shared" si="130"/>
        <v>-6.5799165234470935E-2</v>
      </c>
      <c r="AMG14" s="177">
        <f t="shared" si="130"/>
        <v>-5.425975939111205E-2</v>
      </c>
      <c r="AMH14" s="177">
        <f t="shared" si="130"/>
        <v>-5.5487355757426915E-2</v>
      </c>
      <c r="AMI14" s="177">
        <f t="shared" si="130"/>
        <v>-5.0331451018904905E-2</v>
      </c>
      <c r="AMJ14" s="177">
        <f t="shared" si="130"/>
        <v>-5.0085931745642021E-2</v>
      </c>
      <c r="AMK14" s="177">
        <f t="shared" si="130"/>
        <v>-5.7205990670267548E-2</v>
      </c>
      <c r="AML14" s="177">
        <f t="shared" si="130"/>
        <v>-5.2295605205008533E-2</v>
      </c>
      <c r="AMM14" s="177">
        <f t="shared" si="130"/>
        <v>-4.959489319911603E-2</v>
      </c>
      <c r="AMN14" s="177">
        <f t="shared" si="130"/>
        <v>-5.0085931745642021E-2</v>
      </c>
      <c r="AMO14" s="177">
        <f t="shared" si="130"/>
        <v>-4.6894181193223639E-2</v>
      </c>
      <c r="AMP14" s="177">
        <f t="shared" si="130"/>
        <v>-4.8121777559538281E-2</v>
      </c>
      <c r="AMQ14" s="177">
        <f t="shared" si="130"/>
        <v>-5.3277682298060292E-2</v>
      </c>
      <c r="AMR14" s="177">
        <f t="shared" si="130"/>
        <v>-5.0085931745642021E-2</v>
      </c>
      <c r="AMS14" s="177">
        <f t="shared" si="130"/>
        <v>-5.1313528111956663E-2</v>
      </c>
      <c r="AMT14" s="177">
        <f t="shared" si="130"/>
        <v>-5.7942548490056422E-2</v>
      </c>
      <c r="AMU14" s="177">
        <f t="shared" si="130"/>
        <v>-5.1804566658482654E-2</v>
      </c>
      <c r="AMV14" s="177">
        <f t="shared" ref="AMV14:APG14" si="131">AMV19/$YA$19-1</f>
        <v>-5.2050085931745538E-2</v>
      </c>
      <c r="AMW14" s="177">
        <f t="shared" si="131"/>
        <v>-4.6157623373434653E-2</v>
      </c>
      <c r="AMX14" s="177">
        <f t="shared" si="131"/>
        <v>-4.4193469187331136E-2</v>
      </c>
      <c r="AMY14" s="177">
        <f t="shared" si="131"/>
        <v>-4.5421065553645779E-2</v>
      </c>
      <c r="AMZ14" s="177">
        <f t="shared" si="131"/>
        <v>-4.8858335379327156E-2</v>
      </c>
      <c r="ANA14" s="177">
        <f t="shared" si="131"/>
        <v>-5.8679106309845186E-2</v>
      </c>
      <c r="ANB14" s="177">
        <f t="shared" si="131"/>
        <v>-6.5553645961207829E-2</v>
      </c>
      <c r="ANC14" s="177">
        <f t="shared" si="131"/>
        <v>-6.2361895408789558E-2</v>
      </c>
      <c r="AND14" s="177">
        <f t="shared" si="131"/>
        <v>-6.4080530321630191E-2</v>
      </c>
      <c r="ANE14" s="177">
        <f t="shared" si="131"/>
        <v>-7.6602013258040724E-2</v>
      </c>
      <c r="ANF14" s="177">
        <f t="shared" si="131"/>
        <v>-9.1578688927080654E-2</v>
      </c>
      <c r="ANG14" s="177">
        <f t="shared" si="131"/>
        <v>-8.0775840903510865E-2</v>
      </c>
      <c r="ANH14" s="177">
        <f t="shared" si="131"/>
        <v>-6.7517800147311569E-2</v>
      </c>
      <c r="ANI14" s="177">
        <f t="shared" si="131"/>
        <v>-6.5062607414682061E-2</v>
      </c>
      <c r="ANJ14" s="177">
        <f t="shared" si="131"/>
        <v>-6.1870856862263568E-2</v>
      </c>
      <c r="ANK14" s="177">
        <f t="shared" si="131"/>
        <v>-6.2361895408789558E-2</v>
      </c>
      <c r="ANL14" s="177">
        <f t="shared" si="131"/>
        <v>-7.6847532531303608E-2</v>
      </c>
      <c r="ANM14" s="177">
        <f t="shared" si="131"/>
        <v>-8.2494475816351609E-2</v>
      </c>
      <c r="ANN14" s="177">
        <f t="shared" si="131"/>
        <v>-8.3231033636140261E-2</v>
      </c>
      <c r="ANO14" s="177">
        <f t="shared" si="131"/>
        <v>-8.8877976921188262E-2</v>
      </c>
      <c r="ANP14" s="177">
        <f t="shared" si="131"/>
        <v>-8.5195187822244001E-2</v>
      </c>
      <c r="ANQ14" s="177">
        <f t="shared" si="131"/>
        <v>-8.7404861281610513E-2</v>
      </c>
      <c r="ANR14" s="177">
        <f t="shared" si="131"/>
        <v>-9.4770439479499147E-2</v>
      </c>
      <c r="ANS14" s="177">
        <f t="shared" si="131"/>
        <v>-0.1117112693346427</v>
      </c>
      <c r="ANT14" s="177">
        <f t="shared" si="131"/>
        <v>-0.11490301988706109</v>
      </c>
      <c r="ANU14" s="177">
        <f t="shared" si="131"/>
        <v>-0.11637613552663872</v>
      </c>
      <c r="ANV14" s="177">
        <f t="shared" si="131"/>
        <v>-9.8207709305180413E-2</v>
      </c>
      <c r="ANW14" s="177">
        <f t="shared" si="131"/>
        <v>-9.5752516572550905E-2</v>
      </c>
      <c r="ANX14" s="177">
        <f t="shared" si="131"/>
        <v>-9.2806285293395407E-2</v>
      </c>
      <c r="ANY14" s="177">
        <f t="shared" si="131"/>
        <v>-7.4146820525411106E-2</v>
      </c>
      <c r="ANZ14" s="177">
        <f t="shared" si="131"/>
        <v>-7.0464031426466955E-2</v>
      </c>
      <c r="AOA14" s="177">
        <f t="shared" si="131"/>
        <v>-6.3343972501841317E-2</v>
      </c>
      <c r="AOB14" s="177">
        <f t="shared" si="131"/>
        <v>-6.2852933955315327E-2</v>
      </c>
      <c r="AOC14" s="177">
        <f t="shared" si="131"/>
        <v>-6.4817088141418955E-2</v>
      </c>
      <c r="AOD14" s="177">
        <f t="shared" si="131"/>
        <v>-8.4213110729192242E-2</v>
      </c>
      <c r="AOE14" s="177">
        <f t="shared" si="131"/>
        <v>-8.3967591455929136E-2</v>
      </c>
      <c r="AOF14" s="177">
        <f t="shared" si="131"/>
        <v>-6.4817088141418955E-2</v>
      </c>
      <c r="AOG14" s="177">
        <f t="shared" si="131"/>
        <v>-7.4392339798674101E-2</v>
      </c>
      <c r="AOH14" s="177">
        <f t="shared" si="131"/>
        <v>-7.2919224159096463E-2</v>
      </c>
      <c r="AOI14" s="177">
        <f t="shared" si="131"/>
        <v>-8.6913822735084745E-2</v>
      </c>
      <c r="AOJ14" s="177">
        <f t="shared" si="131"/>
        <v>-0.12644242573041986</v>
      </c>
      <c r="AOK14" s="177">
        <f t="shared" si="131"/>
        <v>-0.11146575006137982</v>
      </c>
      <c r="AOL14" s="177">
        <f t="shared" si="131"/>
        <v>-0.19224159096489069</v>
      </c>
      <c r="AOM14" s="177">
        <f t="shared" si="131"/>
        <v>-0.15811441198134046</v>
      </c>
      <c r="AON14" s="177">
        <f t="shared" si="131"/>
        <v>-0.31843849742204755</v>
      </c>
      <c r="AOO14" s="177">
        <f t="shared" si="131"/>
        <v>-0.23078811686717404</v>
      </c>
      <c r="AOP14" s="177">
        <f t="shared" si="131"/>
        <v>-0.33783452000982073</v>
      </c>
      <c r="AOQ14" s="177">
        <f t="shared" si="131"/>
        <v>-0.38792045175546275</v>
      </c>
      <c r="AOR14" s="177">
        <f t="shared" si="131"/>
        <v>-0.33267861527129872</v>
      </c>
      <c r="AOS14" s="177">
        <f t="shared" si="131"/>
        <v>-0.48661919960716915</v>
      </c>
      <c r="AOT14" s="177">
        <f t="shared" si="131"/>
        <v>-0.46083967591455921</v>
      </c>
      <c r="AOU14" s="177">
        <f t="shared" si="131"/>
        <v>-0.41149030198870606</v>
      </c>
      <c r="AOV14" s="177">
        <f t="shared" si="131"/>
        <v>-0.39332187576724764</v>
      </c>
      <c r="AOW14" s="177">
        <f t="shared" si="131"/>
        <v>-0.38251902774367785</v>
      </c>
      <c r="AOX14" s="177">
        <f t="shared" si="131"/>
        <v>-0.36017677387674929</v>
      </c>
      <c r="AOY14" s="177">
        <f t="shared" si="131"/>
        <v>-0.34200834765529087</v>
      </c>
      <c r="AOZ14" s="177">
        <f t="shared" si="131"/>
        <v>-0.31745642032899579</v>
      </c>
      <c r="APA14" s="177">
        <f t="shared" si="131"/>
        <v>-0.30935428431131839</v>
      </c>
      <c r="APB14" s="177">
        <f t="shared" si="131"/>
        <v>-0.32089369015467706</v>
      </c>
      <c r="APC14" s="177">
        <f t="shared" si="131"/>
        <v>-0.31230051559047378</v>
      </c>
      <c r="APD14" s="177">
        <f t="shared" si="131"/>
        <v>-0.3118094770439479</v>
      </c>
      <c r="APE14" s="177">
        <f t="shared" si="131"/>
        <v>-0.25754971765283574</v>
      </c>
      <c r="APF14" s="177">
        <f t="shared" si="131"/>
        <v>-0.27571814387429405</v>
      </c>
      <c r="APG14" s="177">
        <f t="shared" si="131"/>
        <v>-0.26933464276945729</v>
      </c>
      <c r="APH14" s="177">
        <f t="shared" ref="APH14:ARS14" si="132">APH19/$YA$19-1</f>
        <v>-0.20549963172109009</v>
      </c>
      <c r="API14" s="177">
        <f t="shared" si="132"/>
        <v>-0.14706604468450757</v>
      </c>
      <c r="APJ14" s="177">
        <f t="shared" si="132"/>
        <v>-0.11048367296832806</v>
      </c>
      <c r="APK14" s="177">
        <f t="shared" si="132"/>
        <v>-0.12398723299779024</v>
      </c>
      <c r="APL14" s="177">
        <f t="shared" si="132"/>
        <v>-0.13994598575988204</v>
      </c>
      <c r="APM14" s="177">
        <f t="shared" si="132"/>
        <v>-0.1303707341026269</v>
      </c>
      <c r="APN14" s="177">
        <f t="shared" si="132"/>
        <v>-0.11760373189295359</v>
      </c>
      <c r="APO14" s="177">
        <f t="shared" si="132"/>
        <v>-8.053032163024787E-2</v>
      </c>
      <c r="APP14" s="177">
        <f t="shared" si="132"/>
        <v>-6.1625337589000684E-2</v>
      </c>
      <c r="APQ14" s="177">
        <f t="shared" si="132"/>
        <v>-9.3297323839921398E-2</v>
      </c>
      <c r="APR14" s="177">
        <f t="shared" si="132"/>
        <v>-0.11932236680579422</v>
      </c>
      <c r="APS14" s="177">
        <f t="shared" si="132"/>
        <v>-9.8207709305180413E-2</v>
      </c>
      <c r="APT14" s="177">
        <f t="shared" si="132"/>
        <v>-9.5015958752762031E-2</v>
      </c>
      <c r="APU14" s="177">
        <f t="shared" si="132"/>
        <v>-7.488337834519998E-2</v>
      </c>
      <c r="APV14" s="177">
        <f t="shared" si="132"/>
        <v>-8.936901546771403E-2</v>
      </c>
      <c r="APW14" s="177">
        <f t="shared" si="132"/>
        <v>-6.6290203780996704E-2</v>
      </c>
      <c r="APX14" s="177">
        <f t="shared" si="132"/>
        <v>-6.7763319420574453E-2</v>
      </c>
      <c r="APY14" s="177">
        <f t="shared" si="132"/>
        <v>-6.5308126687944945E-2</v>
      </c>
      <c r="APZ14" s="177">
        <f t="shared" si="132"/>
        <v>-4.0756199361649759E-2</v>
      </c>
      <c r="AQA14" s="177">
        <f t="shared" si="132"/>
        <v>1.3994598575988171E-2</v>
      </c>
      <c r="AQB14" s="177">
        <f t="shared" si="132"/>
        <v>1.3258040756199518E-2</v>
      </c>
      <c r="AQC14" s="177">
        <f t="shared" si="132"/>
        <v>1.2767002209673528E-2</v>
      </c>
      <c r="AQD14" s="177">
        <f t="shared" si="132"/>
        <v>3.4863736803339096E-2</v>
      </c>
      <c r="AQE14" s="177">
        <f t="shared" si="132"/>
        <v>5.4996317210901147E-2</v>
      </c>
      <c r="AQF14" s="177">
        <f t="shared" si="132"/>
        <v>4.8858335379327267E-2</v>
      </c>
      <c r="AQG14" s="177">
        <f t="shared" si="132"/>
        <v>7.5619936164989188E-2</v>
      </c>
      <c r="AQH14" s="177">
        <f t="shared" si="132"/>
        <v>0.1227596366314756</v>
      </c>
      <c r="AQI14" s="177">
        <f t="shared" si="132"/>
        <v>0.16572550945249209</v>
      </c>
      <c r="AQJ14" s="177">
        <f t="shared" si="132"/>
        <v>0.15541369997544829</v>
      </c>
      <c r="AQK14" s="177">
        <f t="shared" si="132"/>
        <v>7.9302725263933338E-2</v>
      </c>
      <c r="AQL14" s="177">
        <f t="shared" si="132"/>
        <v>0.10827399950896166</v>
      </c>
      <c r="AQM14" s="177">
        <f t="shared" si="132"/>
        <v>9.9189786398232505E-2</v>
      </c>
      <c r="AQN14" s="177">
        <f t="shared" si="132"/>
        <v>0.16081512398723308</v>
      </c>
      <c r="AQO14" s="177">
        <f t="shared" si="132"/>
        <v>0.19837957279646456</v>
      </c>
      <c r="AQP14" s="177">
        <f t="shared" si="132"/>
        <v>0.18192978148784689</v>
      </c>
      <c r="AQQ14" s="177">
        <f t="shared" si="132"/>
        <v>0.18291185858089865</v>
      </c>
      <c r="AQR14" s="177">
        <f t="shared" si="132"/>
        <v>0.19813405352320168</v>
      </c>
      <c r="AQS14" s="177">
        <f t="shared" si="132"/>
        <v>0.21286520991897873</v>
      </c>
      <c r="AQT14" s="177">
        <f t="shared" si="132"/>
        <v>0.26614289221703924</v>
      </c>
      <c r="AQU14" s="177">
        <f t="shared" si="132"/>
        <v>0.30910876503805551</v>
      </c>
      <c r="AQV14" s="177">
        <f t="shared" si="132"/>
        <v>0.33194205745150995</v>
      </c>
      <c r="AQW14" s="177">
        <f t="shared" si="132"/>
        <v>0.36754235207463792</v>
      </c>
      <c r="AQX14" s="177">
        <f t="shared" si="132"/>
        <v>0.25975939111220248</v>
      </c>
      <c r="AQY14" s="177">
        <f t="shared" si="132"/>
        <v>0.14927571814387441</v>
      </c>
      <c r="AQZ14" s="177">
        <f t="shared" si="132"/>
        <v>0.21753007611097486</v>
      </c>
      <c r="ARA14" s="177">
        <f t="shared" si="132"/>
        <v>0.21973974957034126</v>
      </c>
      <c r="ARB14" s="177">
        <f t="shared" si="132"/>
        <v>0.24134544561748106</v>
      </c>
      <c r="ARC14" s="177">
        <f t="shared" si="132"/>
        <v>0.23717161797201092</v>
      </c>
      <c r="ARD14" s="177">
        <f t="shared" si="132"/>
        <v>0.24625583108274007</v>
      </c>
      <c r="ARE14" s="177">
        <f t="shared" si="132"/>
        <v>0.25754971765283585</v>
      </c>
      <c r="ARF14" s="177">
        <f t="shared" si="132"/>
        <v>0.2722808740486129</v>
      </c>
      <c r="ARG14" s="177">
        <f t="shared" si="132"/>
        <v>0.30910876503805551</v>
      </c>
      <c r="ARH14" s="177">
        <f t="shared" si="132"/>
        <v>0.31033636140437038</v>
      </c>
      <c r="ARI14" s="177">
        <f t="shared" si="132"/>
        <v>0.34176282838202798</v>
      </c>
      <c r="ARJ14" s="177">
        <f t="shared" si="132"/>
        <v>0.35256567640559799</v>
      </c>
      <c r="ARK14" s="177">
        <f t="shared" si="132"/>
        <v>0.34421802111465771</v>
      </c>
      <c r="ARL14" s="177">
        <f t="shared" si="132"/>
        <v>0.34544561748097236</v>
      </c>
      <c r="ARM14" s="177">
        <f t="shared" si="132"/>
        <v>0.36091333169653828</v>
      </c>
      <c r="ARN14" s="177">
        <f t="shared" si="132"/>
        <v>0.3950405106800885</v>
      </c>
      <c r="ARO14" s="177">
        <f t="shared" si="132"/>
        <v>0.43800638350110499</v>
      </c>
      <c r="ARP14" s="177">
        <f t="shared" si="132"/>
        <v>0.43506015222194949</v>
      </c>
      <c r="ARQ14" s="177">
        <f t="shared" si="132"/>
        <v>0.43898846059415675</v>
      </c>
      <c r="ARR14" s="177">
        <f t="shared" si="132"/>
        <v>0.44193469187331202</v>
      </c>
      <c r="ARS14" s="177">
        <f t="shared" si="132"/>
        <v>0.44488092315246752</v>
      </c>
      <c r="ART14" s="177">
        <f t="shared" ref="ART14:AUE14" si="133">ART19/$YA$19-1</f>
        <v>0.51853670513135297</v>
      </c>
      <c r="ARU14" s="177">
        <f t="shared" si="133"/>
        <v>0.45666584826908929</v>
      </c>
      <c r="ARV14" s="177">
        <f t="shared" si="133"/>
        <v>0.45298305917014492</v>
      </c>
      <c r="ARW14" s="177">
        <f t="shared" si="133"/>
        <v>0.40240608887797702</v>
      </c>
      <c r="ARX14" s="177">
        <f t="shared" si="133"/>
        <v>0.37220721826663405</v>
      </c>
      <c r="ARY14" s="177">
        <f t="shared" si="133"/>
        <v>0.16940829855143646</v>
      </c>
      <c r="ARZ14" s="177">
        <f t="shared" si="133"/>
        <v>0.22906948195433352</v>
      </c>
      <c r="ASA14" s="177">
        <f t="shared" si="133"/>
        <v>0.26638841149030212</v>
      </c>
      <c r="ASB14" s="177">
        <f t="shared" si="133"/>
        <v>0.3682789098944268</v>
      </c>
      <c r="ASC14" s="177">
        <f t="shared" si="133"/>
        <v>0.38571077829609623</v>
      </c>
      <c r="ASD14" s="177">
        <f t="shared" si="133"/>
        <v>0.41541861036091343</v>
      </c>
      <c r="ASE14" s="177">
        <f t="shared" si="133"/>
        <v>0.40584335870365829</v>
      </c>
      <c r="ASF14" s="177">
        <f t="shared" si="133"/>
        <v>0.35354775349864975</v>
      </c>
      <c r="ASG14" s="177">
        <f t="shared" si="133"/>
        <v>0.3496194451264425</v>
      </c>
      <c r="ASH14" s="177">
        <f t="shared" si="133"/>
        <v>0.32703167198625094</v>
      </c>
      <c r="ASI14" s="177">
        <f t="shared" si="133"/>
        <v>0.27915541369997565</v>
      </c>
      <c r="ASJ14" s="177">
        <f t="shared" si="133"/>
        <v>0.29069481954333432</v>
      </c>
      <c r="ASK14" s="177">
        <f t="shared" si="133"/>
        <v>0.27154431622882402</v>
      </c>
      <c r="ASL14" s="177">
        <f t="shared" si="133"/>
        <v>0.24429167689663656</v>
      </c>
      <c r="ASM14" s="177">
        <f t="shared" si="133"/>
        <v>0.29216793518291206</v>
      </c>
      <c r="ASN14" s="177">
        <f t="shared" si="133"/>
        <v>0.2909403388165972</v>
      </c>
      <c r="ASO14" s="177">
        <f t="shared" si="133"/>
        <v>0.29560520500859333</v>
      </c>
      <c r="ASP14" s="177">
        <f t="shared" si="133"/>
        <v>0.29315001227596382</v>
      </c>
      <c r="ASQ14" s="177">
        <f t="shared" si="133"/>
        <v>0.29560520500859333</v>
      </c>
      <c r="ASR14" s="177">
        <f t="shared" si="133"/>
        <v>0.2938865700957527</v>
      </c>
      <c r="ASS14" s="177">
        <f t="shared" si="133"/>
        <v>0.29216793518291206</v>
      </c>
      <c r="AST14" s="177">
        <f t="shared" si="133"/>
        <v>0.28946722317701967</v>
      </c>
      <c r="ASU14" s="177">
        <f t="shared" si="133"/>
        <v>0.28602995335133818</v>
      </c>
      <c r="ASV14" s="177">
        <f t="shared" si="133"/>
        <v>0.27694574024060903</v>
      </c>
      <c r="ASW14" s="177">
        <f t="shared" si="133"/>
        <v>0.27252639332187578</v>
      </c>
      <c r="ASX14" s="177">
        <f t="shared" si="133"/>
        <v>0.28725754971765283</v>
      </c>
      <c r="ASY14" s="177">
        <f t="shared" si="133"/>
        <v>0.2879941075374417</v>
      </c>
      <c r="ASZ14" s="177">
        <f t="shared" si="133"/>
        <v>0.31843849742204777</v>
      </c>
      <c r="ATA14" s="177">
        <f t="shared" si="133"/>
        <v>0.30542597593911136</v>
      </c>
      <c r="ATB14" s="177">
        <f t="shared" si="133"/>
        <v>0.30812668794500375</v>
      </c>
      <c r="ATC14" s="177">
        <f t="shared" si="133"/>
        <v>0.30518045666584825</v>
      </c>
      <c r="ATD14" s="177">
        <f t="shared" si="133"/>
        <v>0.31524674686962939</v>
      </c>
      <c r="ATE14" s="177">
        <f t="shared" si="133"/>
        <v>0.29044930027007143</v>
      </c>
      <c r="ATF14" s="177">
        <f t="shared" si="133"/>
        <v>0.29044930027007143</v>
      </c>
      <c r="ATG14" s="177">
        <f t="shared" si="133"/>
        <v>0.29044930027007143</v>
      </c>
      <c r="ATH14" s="177">
        <f t="shared" si="133"/>
        <v>0.28946722317701967</v>
      </c>
      <c r="ATI14" s="177">
        <f t="shared" si="133"/>
        <v>0.27989197151976453</v>
      </c>
      <c r="ATJ14" s="177">
        <f t="shared" si="133"/>
        <v>0.29806039774122262</v>
      </c>
      <c r="ATK14" s="177">
        <f t="shared" si="133"/>
        <v>0.30763564939847776</v>
      </c>
      <c r="ATL14" s="177">
        <f t="shared" si="133"/>
        <v>0.3041983795727965</v>
      </c>
      <c r="ATM14" s="177">
        <f t="shared" si="133"/>
        <v>0.3041983795727965</v>
      </c>
      <c r="ATN14" s="177">
        <f t="shared" si="133"/>
        <v>0.3041983795727965</v>
      </c>
      <c r="ATO14" s="177">
        <f t="shared" si="133"/>
        <v>0.29339553154922671</v>
      </c>
      <c r="ATP14" s="177">
        <f t="shared" si="133"/>
        <v>0.29511416646206734</v>
      </c>
      <c r="ATQ14" s="177">
        <f t="shared" si="133"/>
        <v>0.28971274245028256</v>
      </c>
      <c r="ATR14" s="177">
        <f t="shared" si="133"/>
        <v>0.29658728210164509</v>
      </c>
      <c r="ATS14" s="177">
        <f t="shared" si="133"/>
        <v>0.30542597593911136</v>
      </c>
      <c r="ATT14" s="177">
        <f t="shared" si="133"/>
        <v>0.30542597593911136</v>
      </c>
      <c r="ATU14" s="177">
        <f t="shared" si="133"/>
        <v>0.30542597593911136</v>
      </c>
      <c r="ATV14" s="177">
        <f t="shared" si="133"/>
        <v>0.30616253375890023</v>
      </c>
      <c r="ATW14" s="177">
        <f t="shared" si="133"/>
        <v>0.31868401669531066</v>
      </c>
      <c r="ATX14" s="177">
        <f t="shared" si="133"/>
        <v>0.32703167198625094</v>
      </c>
      <c r="ATY14" s="177">
        <f t="shared" si="133"/>
        <v>0.33513380800392856</v>
      </c>
      <c r="ATZ14" s="177">
        <f t="shared" si="133"/>
        <v>0.32899582617235468</v>
      </c>
      <c r="AUA14" s="177">
        <f t="shared" si="133"/>
        <v>0.32899582617235468</v>
      </c>
      <c r="AUB14" s="177">
        <f t="shared" si="133"/>
        <v>0.32899582617235468</v>
      </c>
      <c r="AUC14" s="177">
        <f t="shared" si="133"/>
        <v>0.33071446108519531</v>
      </c>
      <c r="AUD14" s="177">
        <f t="shared" si="133"/>
        <v>0.33464276945740257</v>
      </c>
      <c r="AUE14" s="177">
        <f t="shared" si="133"/>
        <v>0.31819297814878467</v>
      </c>
      <c r="AUF14" s="177">
        <f t="shared" ref="AUF14:AWQ14" si="134">AUF19/$YA$19-1</f>
        <v>0.33562484655045433</v>
      </c>
      <c r="AUG14" s="177">
        <f t="shared" si="134"/>
        <v>0.37147066044684518</v>
      </c>
      <c r="AUH14" s="177">
        <f t="shared" si="134"/>
        <v>0.37147066044684518</v>
      </c>
      <c r="AUI14" s="177">
        <f t="shared" si="134"/>
        <v>0.37147066044684518</v>
      </c>
      <c r="AUJ14" s="177">
        <f t="shared" si="134"/>
        <v>0.39332187576724786</v>
      </c>
      <c r="AUK14" s="177">
        <f t="shared" si="134"/>
        <v>0.40068745396513639</v>
      </c>
      <c r="AUL14" s="177">
        <f t="shared" si="134"/>
        <v>0.38890252884851462</v>
      </c>
      <c r="AUM14" s="177">
        <f t="shared" si="134"/>
        <v>0.40780751288976202</v>
      </c>
      <c r="AUN14" s="177">
        <f t="shared" si="134"/>
        <v>0.43972501841394562</v>
      </c>
      <c r="AUO14" s="177">
        <f t="shared" si="134"/>
        <v>0.43972501841394562</v>
      </c>
      <c r="AUP14" s="177">
        <f t="shared" si="134"/>
        <v>0.43972501841394562</v>
      </c>
      <c r="AUQ14" s="177">
        <f t="shared" si="134"/>
        <v>0.41149030198870618</v>
      </c>
      <c r="AUR14" s="177">
        <f t="shared" si="134"/>
        <v>0.39675914559292913</v>
      </c>
      <c r="AUS14" s="177">
        <f t="shared" si="134"/>
        <v>0.39430395286029962</v>
      </c>
      <c r="AUT14" s="177">
        <f t="shared" si="134"/>
        <v>0.37441689172600046</v>
      </c>
      <c r="AUU14" s="177">
        <f t="shared" si="134"/>
        <v>0.34299042474834285</v>
      </c>
      <c r="AUV14" s="177">
        <f t="shared" si="134"/>
        <v>0.34299042474834285</v>
      </c>
      <c r="AUW14" s="177">
        <f t="shared" si="134"/>
        <v>0.34299042474834285</v>
      </c>
      <c r="AUX14" s="177">
        <f t="shared" si="134"/>
        <v>0.31180947704394812</v>
      </c>
      <c r="AUY14" s="177">
        <f t="shared" si="134"/>
        <v>0.29364105082248959</v>
      </c>
      <c r="AUZ14" s="177">
        <f t="shared" si="134"/>
        <v>0.29928799410753748</v>
      </c>
      <c r="AVA14" s="177">
        <f t="shared" si="134"/>
        <v>0.30247974465995586</v>
      </c>
      <c r="AVB14" s="177">
        <f t="shared" si="134"/>
        <v>0.31082739995089637</v>
      </c>
      <c r="AVC14" s="177">
        <f t="shared" si="134"/>
        <v>0.31082739995089637</v>
      </c>
      <c r="AVD14" s="177">
        <f t="shared" si="134"/>
        <v>0.31082739995089637</v>
      </c>
      <c r="AVE14" s="177">
        <f t="shared" si="134"/>
        <v>0.33537932727719144</v>
      </c>
      <c r="AVF14" s="177">
        <f t="shared" si="134"/>
        <v>0.34102627056223911</v>
      </c>
      <c r="AVG14" s="177">
        <f t="shared" si="134"/>
        <v>0.33979867419592447</v>
      </c>
      <c r="AVH14" s="177">
        <f t="shared" si="134"/>
        <v>0.34225386692855397</v>
      </c>
      <c r="AVI14" s="177">
        <f t="shared" si="134"/>
        <v>0.35060152221949425</v>
      </c>
      <c r="AVJ14" s="177">
        <f t="shared" si="134"/>
        <v>0.35060152221949425</v>
      </c>
      <c r="AVK14" s="177">
        <f t="shared" si="134"/>
        <v>0.35060152221949425</v>
      </c>
      <c r="AVL14" s="177">
        <f t="shared" si="134"/>
        <v>0.34839184876012785</v>
      </c>
      <c r="AVM14" s="177">
        <f t="shared" si="134"/>
        <v>0.34790081021360186</v>
      </c>
      <c r="AVN14" s="177">
        <f t="shared" si="134"/>
        <v>0.34814632948686475</v>
      </c>
      <c r="AVO14" s="177">
        <f t="shared" si="134"/>
        <v>0.35133808003928313</v>
      </c>
      <c r="AVP14" s="177">
        <f t="shared" si="134"/>
        <v>0.35256567640559799</v>
      </c>
      <c r="AVQ14" s="177">
        <f t="shared" si="134"/>
        <v>0.35256567640559799</v>
      </c>
      <c r="AVR14" s="177">
        <f t="shared" si="134"/>
        <v>0.35256567640559799</v>
      </c>
      <c r="AVS14" s="177">
        <f t="shared" si="134"/>
        <v>0.34544561748097236</v>
      </c>
      <c r="AVT14" s="177">
        <f t="shared" si="134"/>
        <v>0.352074637859072</v>
      </c>
      <c r="AVU14" s="177">
        <f t="shared" si="134"/>
        <v>0.35232015713233489</v>
      </c>
      <c r="AVV14" s="177">
        <f t="shared" si="134"/>
        <v>0.33857107782960982</v>
      </c>
      <c r="AVW14" s="177">
        <f t="shared" si="134"/>
        <v>0.34912840657991673</v>
      </c>
      <c r="AVX14" s="177">
        <f t="shared" si="134"/>
        <v>0.34912840657991673</v>
      </c>
      <c r="AVY14" s="177">
        <f t="shared" si="134"/>
        <v>0.34912840657991673</v>
      </c>
      <c r="AVZ14" s="177">
        <f t="shared" si="134"/>
        <v>0.35354775349864975</v>
      </c>
      <c r="AWA14" s="177">
        <f t="shared" si="134"/>
        <v>0.36459612079548243</v>
      </c>
      <c r="AWB14" s="177">
        <f t="shared" si="134"/>
        <v>0.36778787134790103</v>
      </c>
      <c r="AWC14" s="177">
        <f t="shared" si="134"/>
        <v>0.35870365823717187</v>
      </c>
      <c r="AWD14" s="177">
        <f t="shared" si="134"/>
        <v>0.38669285538914799</v>
      </c>
      <c r="AWE14" s="177">
        <f t="shared" si="134"/>
        <v>0.38669285538914799</v>
      </c>
      <c r="AWF14" s="177">
        <f t="shared" si="134"/>
        <v>0.38669285538914799</v>
      </c>
      <c r="AWG14" s="177">
        <f t="shared" si="134"/>
        <v>0.38448318192978159</v>
      </c>
      <c r="AWH14" s="177">
        <f t="shared" si="134"/>
        <v>0.38497422047630736</v>
      </c>
      <c r="AWI14" s="177">
        <f t="shared" si="134"/>
        <v>0.38620181684262223</v>
      </c>
      <c r="AWJ14" s="177">
        <f t="shared" si="134"/>
        <v>0.38546525902283335</v>
      </c>
      <c r="AWK14" s="177">
        <f t="shared" si="134"/>
        <v>0.38595629756935934</v>
      </c>
      <c r="AWL14" s="177">
        <f t="shared" si="134"/>
        <v>0.38595629756935934</v>
      </c>
      <c r="AWM14" s="177">
        <f t="shared" si="134"/>
        <v>0.38595629756935934</v>
      </c>
      <c r="AWN14" s="177">
        <f t="shared" si="134"/>
        <v>0.37441689172600046</v>
      </c>
      <c r="AWO14" s="177">
        <f t="shared" si="134"/>
        <v>0.38030935428431145</v>
      </c>
      <c r="AWP14" s="177">
        <f t="shared" si="134"/>
        <v>0.38718389393567398</v>
      </c>
      <c r="AWQ14" s="177">
        <f t="shared" si="134"/>
        <v>0.38718389393567398</v>
      </c>
      <c r="AWR14" s="177">
        <f t="shared" ref="AWR14:AWV14" si="135">AWR19/$YA$19-1</f>
        <v>0.38963908666830371</v>
      </c>
      <c r="AWS14" s="177">
        <f t="shared" si="135"/>
        <v>0.38963908666830371</v>
      </c>
      <c r="AWT14" s="177">
        <f t="shared" si="135"/>
        <v>0.38963908666830371</v>
      </c>
      <c r="AWU14" s="177">
        <f t="shared" si="135"/>
        <v>0.38251902774367808</v>
      </c>
      <c r="AWV14" s="177">
        <f t="shared" si="135"/>
        <v>0.3712251411735823</v>
      </c>
      <c r="AWW14" s="177">
        <f>AWW19/$YA$19-1</f>
        <v>0.37834520009820793</v>
      </c>
      <c r="AWX14" s="177">
        <f t="shared" ref="AWX14:AZE14" si="136">AWX19/$YA$19-1</f>
        <v>0.37539896881905244</v>
      </c>
      <c r="AWY14" s="177">
        <f t="shared" si="136"/>
        <v>0.36263196660937891</v>
      </c>
      <c r="AWZ14" s="177">
        <f t="shared" si="136"/>
        <v>0.3547753498649644</v>
      </c>
      <c r="AXA14" s="177">
        <f t="shared" si="136"/>
        <v>0.33685244291676919</v>
      </c>
      <c r="AXB14" s="177">
        <f t="shared" si="136"/>
        <v>0.3341517309108768</v>
      </c>
      <c r="AXC14" s="177">
        <f t="shared" si="136"/>
        <v>0.33979867419592447</v>
      </c>
      <c r="AXD14" s="177">
        <f t="shared" si="136"/>
        <v>0.35011048367296849</v>
      </c>
      <c r="AXE14" s="177">
        <f t="shared" si="136"/>
        <v>0.34249938620181686</v>
      </c>
      <c r="AXF14" s="177">
        <f t="shared" si="136"/>
        <v>0.33169653817824707</v>
      </c>
      <c r="AXG14" s="177">
        <f t="shared" si="136"/>
        <v>0.33071446108519531</v>
      </c>
      <c r="AXH14" s="177">
        <f t="shared" si="136"/>
        <v>0.30812668794500375</v>
      </c>
      <c r="AXI14" s="177">
        <f t="shared" si="136"/>
        <v>0.29781487846795973</v>
      </c>
      <c r="AXJ14" s="177">
        <f t="shared" si="136"/>
        <v>0.28455683771176044</v>
      </c>
      <c r="AXK14" s="177">
        <f t="shared" si="136"/>
        <v>0.22489565430886338</v>
      </c>
      <c r="AXL14" s="177">
        <f t="shared" si="136"/>
        <v>0.19616989933709794</v>
      </c>
      <c r="AXM14" s="177">
        <f t="shared" si="136"/>
        <v>0.16842622145838471</v>
      </c>
      <c r="AXN14" s="177">
        <f t="shared" si="136"/>
        <v>0.21212865209918985</v>
      </c>
      <c r="AXO14" s="177">
        <f t="shared" si="136"/>
        <v>0.23987232997790331</v>
      </c>
      <c r="AXP14" s="177">
        <f t="shared" si="136"/>
        <v>0.20869138227350859</v>
      </c>
      <c r="AXQ14" s="177">
        <f t="shared" si="136"/>
        <v>0.19125951387183915</v>
      </c>
      <c r="AXR14" s="177">
        <f t="shared" si="136"/>
        <v>0.19936164988951655</v>
      </c>
      <c r="AXS14" s="177">
        <f t="shared" si="136"/>
        <v>0.16130616253375885</v>
      </c>
      <c r="AXT14" s="177">
        <f t="shared" si="136"/>
        <v>0.16793518291185872</v>
      </c>
      <c r="AXU14" s="177">
        <f t="shared" si="136"/>
        <v>0.18634912840657991</v>
      </c>
      <c r="AXV14" s="177">
        <f t="shared" si="136"/>
        <v>0.18806776331942077</v>
      </c>
      <c r="AXW14" s="177">
        <f t="shared" si="136"/>
        <v>0.18413945494721329</v>
      </c>
      <c r="AXX14" s="177">
        <f t="shared" si="136"/>
        <v>0.1949423029707833</v>
      </c>
      <c r="AXY14" s="177">
        <f t="shared" si="136"/>
        <v>0.21532040265160823</v>
      </c>
      <c r="AXZ14" s="177">
        <f t="shared" si="136"/>
        <v>0.22023078811686725</v>
      </c>
      <c r="AYA14" s="177">
        <f t="shared" si="136"/>
        <v>0.25263933218757684</v>
      </c>
      <c r="AYB14" s="177">
        <f t="shared" si="136"/>
        <v>0.26098698747851712</v>
      </c>
      <c r="AYC14" s="177">
        <f t="shared" si="136"/>
        <v>0.24674686962926606</v>
      </c>
      <c r="AYD14" s="177">
        <f t="shared" si="136"/>
        <v>0.23864473361158867</v>
      </c>
      <c r="AYE14" s="177">
        <f t="shared" si="136"/>
        <v>0.23717161797201092</v>
      </c>
      <c r="AYF14" s="177">
        <f t="shared" si="136"/>
        <v>0.23938129143137732</v>
      </c>
      <c r="AYG14" s="177">
        <f t="shared" si="136"/>
        <v>0.24183648416400683</v>
      </c>
      <c r="AYH14" s="177">
        <f t="shared" si="136"/>
        <v>0.24453719616989944</v>
      </c>
      <c r="AYI14" s="177">
        <f t="shared" si="136"/>
        <v>0.24404615762337367</v>
      </c>
      <c r="AYJ14" s="177">
        <f t="shared" si="136"/>
        <v>0.24355511907684768</v>
      </c>
      <c r="AYK14" s="177">
        <f t="shared" si="136"/>
        <v>0.23397986741959254</v>
      </c>
      <c r="AYL14" s="177">
        <f t="shared" si="136"/>
        <v>0.23496194451264429</v>
      </c>
      <c r="AYM14" s="177">
        <f t="shared" si="136"/>
        <v>0.23054259759391105</v>
      </c>
      <c r="AYN14" s="177">
        <f t="shared" si="136"/>
        <v>0.21900319175055238</v>
      </c>
      <c r="AYO14" s="177">
        <f t="shared" si="136"/>
        <v>0.22415909648907451</v>
      </c>
      <c r="AYP14" s="177">
        <f t="shared" si="136"/>
        <v>0.22538669285538915</v>
      </c>
      <c r="AYQ14" s="177">
        <f t="shared" si="136"/>
        <v>0.22023078811686725</v>
      </c>
      <c r="AYR14" s="177">
        <f t="shared" si="136"/>
        <v>0.21851215320402662</v>
      </c>
      <c r="AYS14" s="177">
        <f t="shared" si="136"/>
        <v>0.20991897863982345</v>
      </c>
      <c r="AYT14" s="177">
        <f t="shared" si="136"/>
        <v>0.20108028480235718</v>
      </c>
      <c r="AYU14" s="177">
        <f t="shared" si="136"/>
        <v>0.17996562730174337</v>
      </c>
      <c r="AYV14" s="177">
        <f t="shared" si="136"/>
        <v>0.18512153204026527</v>
      </c>
      <c r="AYW14" s="177">
        <f t="shared" si="136"/>
        <v>0.1711269334642771</v>
      </c>
      <c r="AYX14" s="177">
        <f t="shared" si="136"/>
        <v>0.16670758654554407</v>
      </c>
      <c r="AYY14" s="177">
        <f t="shared" si="136"/>
        <v>0.16891726000491047</v>
      </c>
      <c r="AYZ14" s="177">
        <f t="shared" si="136"/>
        <v>0.15320402651608167</v>
      </c>
      <c r="AZA14" s="177">
        <f t="shared" si="136"/>
        <v>0.15516818070218519</v>
      </c>
      <c r="AZB14" s="177">
        <f t="shared" si="136"/>
        <v>0.16891726000491047</v>
      </c>
      <c r="AZC14" s="177">
        <f t="shared" si="136"/>
        <v>0.14976675669040018</v>
      </c>
      <c r="AZD14" s="177">
        <f t="shared" si="136"/>
        <v>0.14289221703903765</v>
      </c>
      <c r="AZE14" s="177">
        <f t="shared" si="136"/>
        <v>0.15271298796955568</v>
      </c>
      <c r="BIK14" s="188"/>
      <c r="BIL14" s="176"/>
      <c r="BIM14" s="176"/>
    </row>
    <row r="15" spans="1:2131" ht="12" customHeight="1">
      <c r="A15" s="193" t="s">
        <v>142</v>
      </c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  <c r="RH15" s="193"/>
      <c r="RI15" s="193"/>
      <c r="RJ15" s="193"/>
      <c r="RK15" s="193"/>
      <c r="RL15" s="193"/>
      <c r="RM15" s="193"/>
      <c r="RN15" s="193"/>
      <c r="RO15" s="193"/>
      <c r="RP15" s="193"/>
      <c r="RQ15" s="193"/>
      <c r="RR15" s="193"/>
      <c r="RS15" s="193"/>
      <c r="RT15" s="193"/>
      <c r="RU15" s="193"/>
      <c r="RV15" s="193"/>
      <c r="RW15" s="193"/>
      <c r="RX15" s="193"/>
      <c r="RY15" s="193"/>
      <c r="RZ15" s="193"/>
      <c r="SA15" s="193"/>
      <c r="SB15" s="193"/>
      <c r="SC15" s="193"/>
      <c r="SD15" s="192"/>
      <c r="SE15" s="192"/>
      <c r="SF15" s="192"/>
      <c r="SG15" s="192"/>
      <c r="SH15" s="192"/>
      <c r="SI15" s="192"/>
      <c r="SJ15" s="192"/>
      <c r="SK15" s="192"/>
      <c r="SL15" s="192"/>
      <c r="SM15" s="192"/>
      <c r="SN15" s="192"/>
      <c r="SO15" s="192"/>
      <c r="SP15" s="192"/>
      <c r="SQ15" s="192"/>
      <c r="SR15" s="192"/>
      <c r="SS15" s="192"/>
      <c r="ST15" s="192"/>
      <c r="SU15" s="192"/>
      <c r="SV15" s="192"/>
      <c r="SW15" s="192"/>
      <c r="SX15" s="192"/>
      <c r="SY15" s="177"/>
      <c r="SZ15" s="177"/>
      <c r="TA15" s="177"/>
      <c r="TB15" s="177"/>
      <c r="TC15" s="177"/>
      <c r="TD15" s="177"/>
      <c r="TE15" s="177"/>
      <c r="TF15" s="177"/>
      <c r="TG15" s="177"/>
      <c r="TH15" s="177"/>
      <c r="TI15" s="177"/>
      <c r="TJ15" s="177"/>
      <c r="TK15" s="177"/>
      <c r="TL15" s="177"/>
      <c r="TM15" s="177"/>
      <c r="TN15" s="177"/>
      <c r="TO15" s="177"/>
      <c r="TP15" s="177"/>
      <c r="TQ15" s="177"/>
      <c r="TR15" s="177"/>
      <c r="TS15" s="177"/>
      <c r="TT15" s="177"/>
      <c r="TU15" s="177"/>
      <c r="TV15" s="177"/>
      <c r="TW15" s="177"/>
      <c r="TX15" s="177"/>
      <c r="TY15" s="177"/>
      <c r="TZ15" s="177">
        <f t="shared" ref="TZ15:WK15" si="137">TZ20/$TZ$20-1</f>
        <v>0</v>
      </c>
      <c r="UA15" s="177">
        <f t="shared" si="137"/>
        <v>4.0775758811384399E-4</v>
      </c>
      <c r="UB15" s="177">
        <f t="shared" si="137"/>
        <v>-2.5484849257106923E-4</v>
      </c>
      <c r="UC15" s="177">
        <f t="shared" si="137"/>
        <v>-1.2742424628564564E-4</v>
      </c>
      <c r="UD15" s="177">
        <f t="shared" si="137"/>
        <v>4.4598486199953769E-3</v>
      </c>
      <c r="UE15" s="177">
        <f t="shared" si="137"/>
        <v>5.4027880425087105E-3</v>
      </c>
      <c r="UF15" s="177">
        <f t="shared" si="137"/>
        <v>7.3906062845638942E-3</v>
      </c>
      <c r="UG15" s="177">
        <f t="shared" si="137"/>
        <v>6.9573638471929211E-3</v>
      </c>
      <c r="UH15" s="177">
        <f t="shared" si="137"/>
        <v>1.2615000382272701E-2</v>
      </c>
      <c r="UI15" s="177">
        <f t="shared" si="137"/>
        <v>1.5596727745355476E-2</v>
      </c>
      <c r="UJ15" s="177">
        <f t="shared" si="137"/>
        <v>1.4832182267641825E-2</v>
      </c>
      <c r="UK15" s="177">
        <f t="shared" si="137"/>
        <v>1.5443818649812702E-2</v>
      </c>
      <c r="UL15" s="177">
        <f t="shared" si="137"/>
        <v>2.0464333953464697E-2</v>
      </c>
      <c r="UM15" s="177">
        <f t="shared" si="137"/>
        <v>2.1075970335635574E-2</v>
      </c>
      <c r="UN15" s="177">
        <f t="shared" si="137"/>
        <v>1.4500879227299368E-2</v>
      </c>
      <c r="UO15" s="177">
        <f t="shared" si="137"/>
        <v>1.495960651392747E-2</v>
      </c>
      <c r="UP15" s="177">
        <f t="shared" si="137"/>
        <v>1.0933000331303067E-2</v>
      </c>
      <c r="UQ15" s="177">
        <f t="shared" si="137"/>
        <v>1.0092000305818249E-2</v>
      </c>
      <c r="UR15" s="177">
        <f t="shared" si="137"/>
        <v>1.0448788195417835E-2</v>
      </c>
      <c r="US15" s="177">
        <f t="shared" si="137"/>
        <v>1.0627182140217739E-2</v>
      </c>
      <c r="UT15" s="177">
        <f t="shared" si="137"/>
        <v>1.0780091235760292E-2</v>
      </c>
      <c r="UU15" s="177">
        <f t="shared" si="137"/>
        <v>1.0933000331303067E-2</v>
      </c>
      <c r="UV15" s="177">
        <f t="shared" si="137"/>
        <v>1.0907515482045937E-2</v>
      </c>
      <c r="UW15" s="177">
        <f t="shared" si="137"/>
        <v>-9.6842427177046275E-4</v>
      </c>
      <c r="UX15" s="177">
        <f t="shared" si="137"/>
        <v>3.0836667601112921E-3</v>
      </c>
      <c r="UY15" s="177">
        <f t="shared" si="137"/>
        <v>2.1407273375979585E-3</v>
      </c>
      <c r="UZ15" s="177">
        <f t="shared" si="137"/>
        <v>6.8554244501644046E-3</v>
      </c>
      <c r="VA15" s="177">
        <f t="shared" si="137"/>
        <v>4.89309105736635E-3</v>
      </c>
      <c r="VB15" s="177">
        <f t="shared" si="137"/>
        <v>5.2498789469659357E-3</v>
      </c>
      <c r="VC15" s="177">
        <f t="shared" si="137"/>
        <v>6.0399092739367166E-3</v>
      </c>
      <c r="VD15" s="177">
        <f t="shared" si="137"/>
        <v>7.0083335457071794E-3</v>
      </c>
      <c r="VE15" s="177">
        <f t="shared" si="137"/>
        <v>5.9379698769082001E-3</v>
      </c>
      <c r="VF15" s="177">
        <f t="shared" si="137"/>
        <v>5.8360304798796836E-3</v>
      </c>
      <c r="VG15" s="177">
        <f t="shared" si="137"/>
        <v>7.0338183949640865E-3</v>
      </c>
      <c r="VH15" s="177">
        <f t="shared" si="137"/>
        <v>3.9756364841101455E-3</v>
      </c>
      <c r="VI15" s="177">
        <f t="shared" si="137"/>
        <v>5.0205153036519956E-3</v>
      </c>
      <c r="VJ15" s="177">
        <f t="shared" si="137"/>
        <v>3.2365758556538449E-3</v>
      </c>
      <c r="VK15" s="177">
        <f t="shared" si="137"/>
        <v>4.0775758811384399E-4</v>
      </c>
      <c r="VL15" s="177">
        <f t="shared" si="137"/>
        <v>3.4149698004537488E-3</v>
      </c>
      <c r="VM15" s="177">
        <f t="shared" si="137"/>
        <v>6.0144244246795875E-3</v>
      </c>
      <c r="VN15" s="177">
        <f t="shared" si="137"/>
        <v>1.1442697316445427E-2</v>
      </c>
      <c r="VO15" s="177">
        <f t="shared" si="137"/>
        <v>8.8687275414767175E-3</v>
      </c>
      <c r="VP15" s="177">
        <f t="shared" si="137"/>
        <v>1.6208364127526131E-2</v>
      </c>
      <c r="VQ15" s="177">
        <f t="shared" si="137"/>
        <v>1.5188970157241632E-2</v>
      </c>
      <c r="VR15" s="177">
        <f t="shared" si="137"/>
        <v>1.4016667091414137E-2</v>
      </c>
      <c r="VS15" s="177">
        <f t="shared" si="137"/>
        <v>1.3965697392899878E-2</v>
      </c>
      <c r="VT15" s="177">
        <f t="shared" si="137"/>
        <v>1.5316394403527056E-2</v>
      </c>
      <c r="VU15" s="177">
        <f t="shared" si="137"/>
        <v>1.3812788297357326E-2</v>
      </c>
      <c r="VV15" s="177">
        <f t="shared" si="137"/>
        <v>1.0041030607303991E-2</v>
      </c>
      <c r="VW15" s="177">
        <f t="shared" si="137"/>
        <v>9.3784245266188559E-3</v>
      </c>
      <c r="VX15" s="177">
        <f t="shared" si="137"/>
        <v>6.9573638471929211E-3</v>
      </c>
      <c r="VY15" s="177">
        <f t="shared" si="137"/>
        <v>7.6199699278778343E-3</v>
      </c>
      <c r="VZ15" s="177">
        <f t="shared" si="137"/>
        <v>5.0460001529091247E-3</v>
      </c>
      <c r="WA15" s="177">
        <f t="shared" si="137"/>
        <v>-3.5678788959963015E-3</v>
      </c>
      <c r="WB15" s="177">
        <f t="shared" si="137"/>
        <v>7.6454547771342973E-4</v>
      </c>
      <c r="WC15" s="177">
        <f t="shared" si="137"/>
        <v>-6.7534850531358881E-3</v>
      </c>
      <c r="WD15" s="177">
        <f t="shared" si="137"/>
        <v>-2.0897576390835892E-3</v>
      </c>
      <c r="WE15" s="177">
        <f t="shared" si="137"/>
        <v>-3.9501516348531274E-3</v>
      </c>
      <c r="WF15" s="177">
        <f t="shared" si="137"/>
        <v>-3.6188485945104487E-3</v>
      </c>
      <c r="WG15" s="177">
        <f t="shared" si="137"/>
        <v>-2.1152424883406074E-3</v>
      </c>
      <c r="WH15" s="177">
        <f t="shared" si="137"/>
        <v>-2.446545528683175E-3</v>
      </c>
      <c r="WI15" s="177">
        <f t="shared" si="137"/>
        <v>-1.9623333927979436E-3</v>
      </c>
      <c r="WJ15" s="177">
        <f t="shared" si="137"/>
        <v>-3.8227273885674817E-3</v>
      </c>
      <c r="WK15" s="177">
        <f t="shared" si="137"/>
        <v>-1.8094242972552799E-3</v>
      </c>
      <c r="WL15" s="177">
        <f t="shared" ref="WL15:XZ15" si="138">WL20/$TZ$20-1</f>
        <v>-1.3506970106270666E-3</v>
      </c>
      <c r="WM15" s="177">
        <f t="shared" si="138"/>
        <v>-8.9196972399896435E-4</v>
      </c>
      <c r="WN15" s="177">
        <f t="shared" si="138"/>
        <v>4.4088789214811186E-3</v>
      </c>
      <c r="WO15" s="177">
        <f t="shared" si="138"/>
        <v>3.3385152526823614E-3</v>
      </c>
      <c r="WP15" s="177">
        <f t="shared" si="138"/>
        <v>4.2559698259385659E-3</v>
      </c>
      <c r="WQ15" s="177">
        <f t="shared" si="138"/>
        <v>7.6709396263920926E-3</v>
      </c>
      <c r="WR15" s="177">
        <f t="shared" si="138"/>
        <v>5.6066668365657435E-3</v>
      </c>
      <c r="WS15" s="177">
        <f t="shared" si="138"/>
        <v>5.7595759321082962E-3</v>
      </c>
      <c r="WT15" s="177">
        <f t="shared" si="138"/>
        <v>3.6188485945105597E-3</v>
      </c>
      <c r="WU15" s="177">
        <f t="shared" si="138"/>
        <v>1.9623333927980546E-3</v>
      </c>
      <c r="WV15" s="177">
        <f t="shared" si="138"/>
        <v>2.5230000764546734E-3</v>
      </c>
      <c r="WW15" s="177">
        <f t="shared" si="138"/>
        <v>3.1091516093681992E-3</v>
      </c>
      <c r="WX15" s="177">
        <f t="shared" si="138"/>
        <v>1.1723030658274958E-3</v>
      </c>
      <c r="WY15" s="177">
        <f t="shared" si="138"/>
        <v>2.3191212823976404E-3</v>
      </c>
      <c r="WZ15" s="177">
        <f t="shared" si="138"/>
        <v>2.9562425138256465E-3</v>
      </c>
      <c r="XA15" s="177">
        <f t="shared" si="138"/>
        <v>2.2936364331405112E-3</v>
      </c>
      <c r="XB15" s="177">
        <f t="shared" si="138"/>
        <v>2.7013940212543552E-3</v>
      </c>
      <c r="XC15" s="177">
        <f t="shared" si="138"/>
        <v>2.3955758301690278E-3</v>
      </c>
      <c r="XD15" s="177">
        <f t="shared" si="138"/>
        <v>4.3833940722242115E-3</v>
      </c>
      <c r="XE15" s="177">
        <f t="shared" si="138"/>
        <v>7.6199699278778343E-3</v>
      </c>
      <c r="XF15" s="177">
        <f t="shared" si="138"/>
        <v>7.6199699278778343E-3</v>
      </c>
      <c r="XG15" s="177">
        <f t="shared" si="138"/>
        <v>6.4221820127934315E-3</v>
      </c>
      <c r="XH15" s="177">
        <f t="shared" si="138"/>
        <v>6.6260608068504645E-3</v>
      </c>
      <c r="XI15" s="177">
        <f t="shared" si="138"/>
        <v>7.0338183949640865E-3</v>
      </c>
      <c r="XJ15" s="177">
        <f t="shared" si="138"/>
        <v>2.6759091719972261E-3</v>
      </c>
      <c r="XK15" s="177">
        <f t="shared" si="138"/>
        <v>3.5169091974820432E-3</v>
      </c>
      <c r="XL15" s="177">
        <f t="shared" si="138"/>
        <v>5.300848645480416E-3</v>
      </c>
      <c r="XM15" s="177">
        <f t="shared" si="138"/>
        <v>4.7401819618237973E-3</v>
      </c>
      <c r="XN15" s="177">
        <f t="shared" si="138"/>
        <v>3.9756364841101455E-3</v>
      </c>
      <c r="XO15" s="177">
        <f t="shared" si="138"/>
        <v>3.873697087081851E-3</v>
      </c>
      <c r="XP15" s="177">
        <f t="shared" si="138"/>
        <v>3.7972425393104636E-3</v>
      </c>
      <c r="XQ15" s="177">
        <f t="shared" si="138"/>
        <v>4.1030607303957911E-3</v>
      </c>
      <c r="XR15" s="177">
        <f t="shared" si="138"/>
        <v>4.1030607303957911E-3</v>
      </c>
      <c r="XS15" s="177">
        <f t="shared" si="138"/>
        <v>2.3446061316547695E-3</v>
      </c>
      <c r="XT15" s="177">
        <f t="shared" si="138"/>
        <v>3.6953031422819471E-3</v>
      </c>
      <c r="XU15" s="177">
        <f t="shared" si="138"/>
        <v>3.6188485945105597E-3</v>
      </c>
      <c r="XV15" s="177">
        <f t="shared" si="138"/>
        <v>5.7340910828511671E-3</v>
      </c>
      <c r="XW15" s="177">
        <f t="shared" si="138"/>
        <v>1.8858788450266672E-3</v>
      </c>
      <c r="XX15" s="177">
        <f t="shared" si="138"/>
        <v>-1.631030352455376E-3</v>
      </c>
      <c r="XY15" s="177">
        <f t="shared" si="138"/>
        <v>-4.8421213588523138E-4</v>
      </c>
      <c r="XZ15" s="177">
        <f t="shared" si="138"/>
        <v>5.096969851423605E-4</v>
      </c>
      <c r="YA15" s="177">
        <f>YA20/$YA$20-1</f>
        <v>0</v>
      </c>
      <c r="YB15" s="177">
        <f t="shared" ref="YB15:AAM15" si="139">YB20/$YA$20-1</f>
        <v>6.3328013780172832E-4</v>
      </c>
      <c r="YC15" s="177">
        <f t="shared" si="139"/>
        <v>-4.052992881929951E-4</v>
      </c>
      <c r="YD15" s="177">
        <f t="shared" si="139"/>
        <v>5.5728652126556533E-3</v>
      </c>
      <c r="YE15" s="177">
        <f t="shared" si="139"/>
        <v>5.4462091850953076E-3</v>
      </c>
      <c r="YF15" s="177">
        <f t="shared" si="139"/>
        <v>7.2700559819642852E-3</v>
      </c>
      <c r="YG15" s="177">
        <f t="shared" si="139"/>
        <v>7.5486992425970456E-3</v>
      </c>
      <c r="YH15" s="177">
        <f t="shared" si="139"/>
        <v>7.0674063378677321E-3</v>
      </c>
      <c r="YI15" s="177">
        <f t="shared" si="139"/>
        <v>6.0541581173849668E-3</v>
      </c>
      <c r="YJ15" s="177">
        <f t="shared" si="139"/>
        <v>7.5486992425970456E-3</v>
      </c>
      <c r="YK15" s="177">
        <f t="shared" si="139"/>
        <v>7.4473744205487691E-3</v>
      </c>
      <c r="YL15" s="177">
        <f t="shared" si="139"/>
        <v>9.1952276008815392E-3</v>
      </c>
      <c r="YM15" s="177">
        <f t="shared" si="139"/>
        <v>9.0179091622970553E-3</v>
      </c>
      <c r="YN15" s="177">
        <f t="shared" si="139"/>
        <v>9.3978772449780923E-3</v>
      </c>
      <c r="YO15" s="177">
        <f t="shared" si="139"/>
        <v>1.122172404184707E-2</v>
      </c>
      <c r="YP15" s="177">
        <f t="shared" si="139"/>
        <v>1.0335131848924872E-2</v>
      </c>
      <c r="YQ15" s="177">
        <f t="shared" si="139"/>
        <v>9.6005268890746454E-3</v>
      </c>
      <c r="YR15" s="177">
        <f t="shared" si="139"/>
        <v>1.0335131848924872E-2</v>
      </c>
      <c r="YS15" s="177">
        <f t="shared" si="139"/>
        <v>1.2032322618233504E-2</v>
      </c>
      <c r="YT15" s="177">
        <f t="shared" si="139"/>
        <v>1.2994908427692131E-2</v>
      </c>
      <c r="YU15" s="177">
        <f t="shared" si="139"/>
        <v>1.3704182182030067E-2</v>
      </c>
      <c r="YV15" s="177">
        <f t="shared" si="139"/>
        <v>1.3045570838716269E-2</v>
      </c>
      <c r="YW15" s="177">
        <f t="shared" si="139"/>
        <v>1.8441117612787217E-2</v>
      </c>
      <c r="YX15" s="177">
        <f t="shared" si="139"/>
        <v>2.1100894191554698E-2</v>
      </c>
      <c r="YY15" s="177">
        <f t="shared" si="139"/>
        <v>2.1455531068723666E-2</v>
      </c>
      <c r="YZ15" s="177">
        <f t="shared" si="139"/>
        <v>2.6420447349089438E-2</v>
      </c>
      <c r="ZA15" s="177">
        <f t="shared" si="139"/>
        <v>2.3684677153785749E-2</v>
      </c>
      <c r="ZB15" s="177">
        <f t="shared" si="139"/>
        <v>2.6192466499480815E-2</v>
      </c>
      <c r="ZC15" s="177">
        <f t="shared" si="139"/>
        <v>2.5685842389239433E-2</v>
      </c>
      <c r="ZD15" s="177">
        <f t="shared" si="139"/>
        <v>2.8902905489272213E-2</v>
      </c>
      <c r="ZE15" s="177">
        <f t="shared" si="139"/>
        <v>2.9130886338880835E-2</v>
      </c>
      <c r="ZF15" s="177">
        <f t="shared" si="139"/>
        <v>2.7864326063277378E-2</v>
      </c>
      <c r="ZG15" s="177">
        <f t="shared" si="139"/>
        <v>2.9308204777465319E-2</v>
      </c>
      <c r="ZH15" s="177">
        <f t="shared" si="139"/>
        <v>2.5508523950654727E-2</v>
      </c>
      <c r="ZI15" s="177">
        <f t="shared" si="139"/>
        <v>2.8953567900296351E-2</v>
      </c>
      <c r="ZJ15" s="177">
        <f t="shared" si="139"/>
        <v>2.8193631734934277E-2</v>
      </c>
      <c r="ZK15" s="177">
        <f t="shared" si="139"/>
        <v>2.9713504065658425E-2</v>
      </c>
      <c r="ZL15" s="177">
        <f t="shared" si="139"/>
        <v>2.9409529599513595E-2</v>
      </c>
      <c r="ZM15" s="177">
        <f t="shared" si="139"/>
        <v>3.2803911138131081E-2</v>
      </c>
      <c r="ZN15" s="177">
        <f t="shared" si="139"/>
        <v>3.3462522481444879E-2</v>
      </c>
      <c r="ZO15" s="177">
        <f t="shared" si="139"/>
        <v>3.2221293411353491E-2</v>
      </c>
      <c r="ZP15" s="177">
        <f t="shared" si="139"/>
        <v>3.7034222458646848E-2</v>
      </c>
      <c r="ZQ15" s="177">
        <f t="shared" si="139"/>
        <v>3.7920814651569268E-2</v>
      </c>
      <c r="ZR15" s="177">
        <f t="shared" si="139"/>
        <v>3.5767662183043392E-2</v>
      </c>
      <c r="ZS15" s="177">
        <f t="shared" si="139"/>
        <v>3.4906401195633041E-2</v>
      </c>
      <c r="ZT15" s="177">
        <f t="shared" si="139"/>
        <v>3.7388859335815816E-2</v>
      </c>
      <c r="ZU15" s="177">
        <f t="shared" si="139"/>
        <v>3.8123464295665821E-2</v>
      </c>
      <c r="ZV15" s="177">
        <f t="shared" si="139"/>
        <v>3.9111381310636517E-2</v>
      </c>
      <c r="ZW15" s="177">
        <f t="shared" si="139"/>
        <v>3.8351445145274665E-2</v>
      </c>
      <c r="ZX15" s="177">
        <f t="shared" si="139"/>
        <v>3.9567343009853762E-2</v>
      </c>
      <c r="ZY15" s="177">
        <f t="shared" si="139"/>
        <v>4.2201788383109173E-2</v>
      </c>
      <c r="ZZ15" s="177">
        <f t="shared" si="139"/>
        <v>4.3417686247688714E-2</v>
      </c>
      <c r="AAA15" s="177">
        <f t="shared" si="139"/>
        <v>4.3620335891785267E-2</v>
      </c>
      <c r="AAB15" s="177">
        <f t="shared" si="139"/>
        <v>4.4937558578412862E-2</v>
      </c>
      <c r="AAC15" s="177">
        <f t="shared" si="139"/>
        <v>4.4532259290219756E-2</v>
      </c>
      <c r="AAD15" s="177">
        <f t="shared" si="139"/>
        <v>4.5317526661093899E-2</v>
      </c>
      <c r="AAE15" s="177">
        <f t="shared" si="139"/>
        <v>4.7496010335131844E-2</v>
      </c>
      <c r="AAF15" s="177">
        <f t="shared" si="139"/>
        <v>5.119436633989416E-2</v>
      </c>
      <c r="AAG15" s="177">
        <f t="shared" si="139"/>
        <v>5.2308939382425201E-2</v>
      </c>
      <c r="AAH15" s="177">
        <f t="shared" si="139"/>
        <v>5.3930136535197848E-2</v>
      </c>
      <c r="AAI15" s="177">
        <f t="shared" si="139"/>
        <v>5.8869721610051551E-2</v>
      </c>
      <c r="AAJ15" s="177">
        <f t="shared" si="139"/>
        <v>5.8895052815563398E-2</v>
      </c>
      <c r="AAK15" s="177">
        <f t="shared" si="139"/>
        <v>5.795779821161684E-2</v>
      </c>
      <c r="AAL15" s="177">
        <f t="shared" si="139"/>
        <v>5.6716569141525452E-2</v>
      </c>
      <c r="AAM15" s="177">
        <f t="shared" si="139"/>
        <v>5.7780479773032356E-2</v>
      </c>
      <c r="AAN15" s="177">
        <f t="shared" ref="AAN15:ACY15" si="140">AAN20/$YA$20-1</f>
        <v>5.8287103883273739E-2</v>
      </c>
      <c r="AAO15" s="177">
        <f t="shared" si="140"/>
        <v>5.5880639359627171E-2</v>
      </c>
      <c r="AAP15" s="177">
        <f t="shared" si="140"/>
        <v>5.6919218785622006E-2</v>
      </c>
      <c r="AAQ15" s="177">
        <f t="shared" si="140"/>
        <v>5.7729817362008218E-2</v>
      </c>
      <c r="AAR15" s="177">
        <f t="shared" si="140"/>
        <v>5.8515084732882583E-2</v>
      </c>
      <c r="AAS15" s="177">
        <f t="shared" si="140"/>
        <v>6.6038452769967337E-2</v>
      </c>
      <c r="AAT15" s="177">
        <f t="shared" si="140"/>
        <v>6.9179522253464132E-2</v>
      </c>
      <c r="AAU15" s="177">
        <f t="shared" si="140"/>
        <v>6.8419586088101836E-2</v>
      </c>
      <c r="AAV15" s="177">
        <f t="shared" si="140"/>
        <v>6.9584821541657238E-2</v>
      </c>
      <c r="AAW15" s="177">
        <f t="shared" si="140"/>
        <v>6.8166274032981367E-2</v>
      </c>
      <c r="AAX15" s="177">
        <f t="shared" si="140"/>
        <v>6.4062618740025945E-2</v>
      </c>
      <c r="AAY15" s="177">
        <f t="shared" si="140"/>
        <v>6.4898548521924226E-2</v>
      </c>
      <c r="AAZ15" s="177">
        <f t="shared" si="140"/>
        <v>6.0085619474630869E-2</v>
      </c>
      <c r="ABA15" s="177">
        <f t="shared" si="140"/>
        <v>6.064290599589639E-2</v>
      </c>
      <c r="ABB15" s="177">
        <f t="shared" si="140"/>
        <v>5.9578995364389487E-2</v>
      </c>
      <c r="ABC15" s="177">
        <f t="shared" si="140"/>
        <v>5.9984294652582593E-2</v>
      </c>
      <c r="ABD15" s="177">
        <f t="shared" si="140"/>
        <v>6.2086784710084331E-2</v>
      </c>
      <c r="ABE15" s="177">
        <f t="shared" si="140"/>
        <v>6.4873217316412157E-2</v>
      </c>
      <c r="ABF15" s="177">
        <f t="shared" si="140"/>
        <v>6.4949210932948365E-2</v>
      </c>
      <c r="ABG15" s="177">
        <f t="shared" si="140"/>
        <v>6.4873217316412157E-2</v>
      </c>
      <c r="ABH15" s="177">
        <f t="shared" si="140"/>
        <v>6.4822554905388019E-2</v>
      </c>
      <c r="ABI15" s="177">
        <f t="shared" si="140"/>
        <v>6.4822554905388019E-2</v>
      </c>
      <c r="ABJ15" s="177">
        <f t="shared" si="140"/>
        <v>6.4949210932948365E-2</v>
      </c>
      <c r="ABK15" s="177">
        <f t="shared" si="140"/>
        <v>7.6804215112597163E-2</v>
      </c>
      <c r="ABL15" s="177">
        <f t="shared" si="140"/>
        <v>7.6398915824404057E-2</v>
      </c>
      <c r="ABM15" s="177">
        <f t="shared" si="140"/>
        <v>7.3485827190515884E-2</v>
      </c>
      <c r="ABN15" s="177">
        <f t="shared" si="140"/>
        <v>7.2497910175545188E-2</v>
      </c>
      <c r="ABO15" s="177">
        <f t="shared" si="140"/>
        <v>7.8349418648833602E-2</v>
      </c>
      <c r="ABP15" s="177">
        <f t="shared" si="140"/>
        <v>7.8222762621273034E-2</v>
      </c>
      <c r="ABQ15" s="177">
        <f t="shared" si="140"/>
        <v>8.1363832104769829E-2</v>
      </c>
      <c r="ABR15" s="177">
        <f t="shared" si="140"/>
        <v>8.6202092357575477E-2</v>
      </c>
      <c r="ABS15" s="177">
        <f t="shared" si="140"/>
        <v>8.3364997340223512E-2</v>
      </c>
      <c r="ABT15" s="177">
        <f t="shared" si="140"/>
        <v>8.3289003723687305E-2</v>
      </c>
      <c r="ABU15" s="177">
        <f t="shared" si="140"/>
        <v>7.9109354814195676E-2</v>
      </c>
      <c r="ABV15" s="177">
        <f t="shared" si="140"/>
        <v>7.6905539934645439E-2</v>
      </c>
      <c r="ABW15" s="177">
        <f t="shared" si="140"/>
        <v>7.6576234262988541E-2</v>
      </c>
      <c r="ABX15" s="177">
        <f t="shared" si="140"/>
        <v>7.753882007244739E-2</v>
      </c>
      <c r="ABY15" s="177">
        <f t="shared" si="140"/>
        <v>7.8805380348050846E-2</v>
      </c>
      <c r="ABZ15" s="177">
        <f t="shared" si="140"/>
        <v>7.8501405881906017E-2</v>
      </c>
      <c r="ACA15" s="177">
        <f t="shared" si="140"/>
        <v>7.9008029992147399E-2</v>
      </c>
      <c r="ACB15" s="177">
        <f t="shared" si="140"/>
        <v>7.5208349165336807E-2</v>
      </c>
      <c r="ACC15" s="177">
        <f t="shared" si="140"/>
        <v>8.6835372495377205E-2</v>
      </c>
      <c r="ACD15" s="177">
        <f t="shared" si="140"/>
        <v>8.9849785951313432E-2</v>
      </c>
      <c r="ACE15" s="177">
        <f t="shared" si="140"/>
        <v>9.9045013552194971E-2</v>
      </c>
      <c r="ACF15" s="177">
        <f t="shared" si="140"/>
        <v>9.1622970337158494E-2</v>
      </c>
      <c r="ACG15" s="177">
        <f t="shared" si="140"/>
        <v>9.2686880968665397E-2</v>
      </c>
      <c r="ACH15" s="177">
        <f t="shared" si="140"/>
        <v>8.8988524963903082E-2</v>
      </c>
      <c r="ACI15" s="177">
        <f t="shared" si="140"/>
        <v>9.0711046938723783E-2</v>
      </c>
      <c r="ACJ15" s="177">
        <f t="shared" si="140"/>
        <v>9.9627631278972784E-2</v>
      </c>
      <c r="ACK15" s="177">
        <f t="shared" si="140"/>
        <v>0.10337664969475902</v>
      </c>
      <c r="ACL15" s="177">
        <f t="shared" si="140"/>
        <v>9.7651797249031169E-2</v>
      </c>
      <c r="ACM15" s="177">
        <f t="shared" si="140"/>
        <v>9.8158421359272552E-2</v>
      </c>
      <c r="ACN15" s="177">
        <f t="shared" si="140"/>
        <v>9.8538389441953589E-2</v>
      </c>
      <c r="ACO15" s="177">
        <f t="shared" si="140"/>
        <v>9.7423816399422547E-2</v>
      </c>
      <c r="ACP15" s="177">
        <f t="shared" si="140"/>
        <v>9.7271829166350132E-2</v>
      </c>
      <c r="ACQ15" s="177">
        <f t="shared" si="140"/>
        <v>9.6613217823036335E-2</v>
      </c>
      <c r="ACR15" s="177">
        <f t="shared" si="140"/>
        <v>9.618258732933116E-2</v>
      </c>
      <c r="ACS15" s="177">
        <f t="shared" si="140"/>
        <v>9.9931605745117613E-2</v>
      </c>
      <c r="ACT15" s="177">
        <f t="shared" si="140"/>
        <v>9.96782936899967E-2</v>
      </c>
      <c r="ACU15" s="177">
        <f t="shared" si="140"/>
        <v>0.10051422347189498</v>
      </c>
      <c r="ACV15" s="177">
        <f t="shared" si="140"/>
        <v>0.10476986599792282</v>
      </c>
      <c r="ACW15" s="177">
        <f t="shared" si="140"/>
        <v>0.10459254755933833</v>
      </c>
      <c r="ACX15" s="177">
        <f t="shared" si="140"/>
        <v>0.10436456670972993</v>
      </c>
      <c r="ACY15" s="177">
        <f t="shared" si="140"/>
        <v>0.10517516528611615</v>
      </c>
      <c r="ACZ15" s="177">
        <f t="shared" ref="ACZ15:AFK15" si="141">ACZ20/$YA$20-1</f>
        <v>0.10185677736403487</v>
      </c>
      <c r="ADA15" s="177">
        <f t="shared" si="141"/>
        <v>0.10408592344909695</v>
      </c>
      <c r="ADB15" s="177">
        <f t="shared" si="141"/>
        <v>0.10373128657192798</v>
      </c>
      <c r="ADC15" s="177">
        <f t="shared" si="141"/>
        <v>0.10221141424120384</v>
      </c>
      <c r="ADD15" s="177">
        <f t="shared" si="141"/>
        <v>0.10352863692783143</v>
      </c>
      <c r="ADE15" s="177">
        <f t="shared" si="141"/>
        <v>0.10487119081997132</v>
      </c>
      <c r="ADF15" s="177">
        <f t="shared" si="141"/>
        <v>0.10342731210578315</v>
      </c>
      <c r="ADG15" s="177">
        <f t="shared" si="141"/>
        <v>0.10203409580261935</v>
      </c>
      <c r="ADH15" s="177">
        <f t="shared" si="141"/>
        <v>0.1022367454467159</v>
      </c>
      <c r="ADI15" s="177">
        <f t="shared" si="141"/>
        <v>0.10441522912075385</v>
      </c>
      <c r="ADJ15" s="177">
        <f t="shared" si="141"/>
        <v>0.10487119081997132</v>
      </c>
      <c r="ADK15" s="177">
        <f t="shared" si="141"/>
        <v>0.10649238797274374</v>
      </c>
      <c r="ADL15" s="177">
        <f t="shared" si="141"/>
        <v>0.10492185323099523</v>
      </c>
      <c r="ADM15" s="177">
        <f t="shared" si="141"/>
        <v>0.10476986599792282</v>
      </c>
      <c r="ADN15" s="177">
        <f t="shared" si="141"/>
        <v>0.10502317805304373</v>
      </c>
      <c r="ADO15" s="177">
        <f t="shared" si="141"/>
        <v>0.11621957088937851</v>
      </c>
      <c r="ADP15" s="177">
        <f t="shared" si="141"/>
        <v>0.11697950705474081</v>
      </c>
      <c r="ADQ15" s="177">
        <f t="shared" si="141"/>
        <v>0.11844871697444082</v>
      </c>
      <c r="ADR15" s="177">
        <f t="shared" si="141"/>
        <v>0.11791676165868736</v>
      </c>
      <c r="ADS15" s="177">
        <f t="shared" si="141"/>
        <v>0.11599159003977011</v>
      </c>
      <c r="ADT15" s="177">
        <f t="shared" si="141"/>
        <v>0.11487701699723907</v>
      </c>
      <c r="ADU15" s="177">
        <f t="shared" si="141"/>
        <v>0.11713149428781322</v>
      </c>
      <c r="ADV15" s="177">
        <f t="shared" si="141"/>
        <v>0.11733414393190977</v>
      </c>
      <c r="ADW15" s="177">
        <f t="shared" si="141"/>
        <v>0.11649821415001149</v>
      </c>
      <c r="ADX15" s="177">
        <f t="shared" si="141"/>
        <v>0.11599159003977011</v>
      </c>
      <c r="ADY15" s="177">
        <f t="shared" si="141"/>
        <v>0.11295184537832159</v>
      </c>
      <c r="ADZ15" s="177">
        <f t="shared" si="141"/>
        <v>0.11234389644603193</v>
      </c>
      <c r="AEA15" s="177">
        <f t="shared" si="141"/>
        <v>0.11647288294449942</v>
      </c>
      <c r="AEB15" s="177">
        <f t="shared" si="141"/>
        <v>0.11680218861615632</v>
      </c>
      <c r="AEC15" s="177">
        <f t="shared" si="141"/>
        <v>0.11477569217519057</v>
      </c>
      <c r="AED15" s="177">
        <f t="shared" si="141"/>
        <v>0.11480102338070264</v>
      </c>
      <c r="AEE15" s="177">
        <f t="shared" si="141"/>
        <v>0.11439572409250953</v>
      </c>
      <c r="AEF15" s="177">
        <f t="shared" si="141"/>
        <v>0.11652354535552356</v>
      </c>
      <c r="AEG15" s="177">
        <f t="shared" si="141"/>
        <v>0.11340780707753884</v>
      </c>
      <c r="AEH15" s="177">
        <f t="shared" si="141"/>
        <v>0.11733414393190977</v>
      </c>
      <c r="AEI15" s="177">
        <f t="shared" si="141"/>
        <v>0.11738480634293391</v>
      </c>
      <c r="AEJ15" s="177">
        <f t="shared" si="141"/>
        <v>0.11748613116498219</v>
      </c>
      <c r="AEK15" s="177">
        <f t="shared" si="141"/>
        <v>0.11766344960356667</v>
      </c>
      <c r="AEL15" s="177">
        <f t="shared" si="141"/>
        <v>0.11748613116498219</v>
      </c>
      <c r="AEM15" s="177">
        <f t="shared" si="141"/>
        <v>0.11472502976416643</v>
      </c>
      <c r="AEN15" s="177">
        <f t="shared" si="141"/>
        <v>0.11789143045317529</v>
      </c>
      <c r="AEO15" s="177">
        <f t="shared" si="141"/>
        <v>0.11925931555082725</v>
      </c>
      <c r="AEP15" s="177">
        <f t="shared" si="141"/>
        <v>0.12131114319730485</v>
      </c>
      <c r="AEQ15" s="177">
        <f t="shared" si="141"/>
        <v>0.1176381183980546</v>
      </c>
      <c r="AER15" s="177">
        <f t="shared" si="141"/>
        <v>0.11779010563112702</v>
      </c>
      <c r="AES15" s="177">
        <f t="shared" si="141"/>
        <v>0.11773944322010288</v>
      </c>
      <c r="AET15" s="177">
        <f t="shared" si="141"/>
        <v>0.11786609924766323</v>
      </c>
      <c r="AEU15" s="177">
        <f t="shared" si="141"/>
        <v>0.11642222053347528</v>
      </c>
      <c r="AEV15" s="177">
        <f t="shared" si="141"/>
        <v>0.1173088127263977</v>
      </c>
      <c r="AEW15" s="177">
        <f t="shared" si="141"/>
        <v>0.11601692124528218</v>
      </c>
      <c r="AEX15" s="177">
        <f t="shared" si="141"/>
        <v>0.1172328191098615</v>
      </c>
      <c r="AEY15" s="177">
        <f t="shared" si="141"/>
        <v>0.11748613116498219</v>
      </c>
      <c r="AEZ15" s="177">
        <f t="shared" si="141"/>
        <v>0.11887934746814599</v>
      </c>
      <c r="AFA15" s="177">
        <f t="shared" si="141"/>
        <v>0.11616890847835459</v>
      </c>
      <c r="AFB15" s="177">
        <f t="shared" si="141"/>
        <v>0.11675152620513218</v>
      </c>
      <c r="AFC15" s="177">
        <f t="shared" si="141"/>
        <v>0.11525698507991988</v>
      </c>
      <c r="AFD15" s="177">
        <f t="shared" si="141"/>
        <v>0.11718215669883736</v>
      </c>
      <c r="AFE15" s="177">
        <f t="shared" si="141"/>
        <v>0.11566228436811321</v>
      </c>
      <c r="AFF15" s="177">
        <f t="shared" si="141"/>
        <v>0.11447171770904574</v>
      </c>
      <c r="AFG15" s="177">
        <f t="shared" si="141"/>
        <v>0.10704967449400926</v>
      </c>
      <c r="AFH15" s="177">
        <f t="shared" si="141"/>
        <v>0.109152164551511</v>
      </c>
      <c r="AFI15" s="177">
        <f t="shared" si="141"/>
        <v>0.11117866099247675</v>
      </c>
      <c r="AFJ15" s="177">
        <f t="shared" si="141"/>
        <v>0.10998809433340928</v>
      </c>
      <c r="AFK15" s="177">
        <f t="shared" si="141"/>
        <v>0.1098107758948248</v>
      </c>
      <c r="AFL15" s="177">
        <f t="shared" ref="AFL15:AHW15" si="142">AFL20/$YA$20-1</f>
        <v>0.11019074397750583</v>
      </c>
      <c r="AFM15" s="177">
        <f t="shared" si="142"/>
        <v>0.1102160751830179</v>
      </c>
      <c r="AFN15" s="177">
        <f t="shared" si="142"/>
        <v>0.1101400815664817</v>
      </c>
      <c r="AFO15" s="177">
        <f t="shared" si="142"/>
        <v>0.11016541277199376</v>
      </c>
      <c r="AFP15" s="177">
        <f t="shared" si="142"/>
        <v>0.10900017731843858</v>
      </c>
      <c r="AFQ15" s="177">
        <f t="shared" si="142"/>
        <v>0.10856954682473341</v>
      </c>
      <c r="AFR15" s="177">
        <f t="shared" si="142"/>
        <v>0.10636573194518339</v>
      </c>
      <c r="AFS15" s="177">
        <f t="shared" si="142"/>
        <v>0.1042885730931935</v>
      </c>
      <c r="AFT15" s="177">
        <f t="shared" si="142"/>
        <v>0.10312333763963832</v>
      </c>
      <c r="AFU15" s="177">
        <f t="shared" si="142"/>
        <v>0.10104617878764866</v>
      </c>
      <c r="AFV15" s="177">
        <f t="shared" si="142"/>
        <v>9.8335739797857036E-2</v>
      </c>
      <c r="AFW15" s="177">
        <f t="shared" si="142"/>
        <v>0.10048889226638291</v>
      </c>
      <c r="AFX15" s="177">
        <f t="shared" si="142"/>
        <v>9.851305823644152E-2</v>
      </c>
      <c r="AFY15" s="177">
        <f t="shared" si="142"/>
        <v>0.10021024900575015</v>
      </c>
      <c r="AFZ15" s="177">
        <f t="shared" si="142"/>
        <v>9.9222331990779455E-2</v>
      </c>
      <c r="AGA15" s="177">
        <f t="shared" si="142"/>
        <v>0.10228740785774004</v>
      </c>
      <c r="AGB15" s="177">
        <f t="shared" si="142"/>
        <v>0.1035539681333435</v>
      </c>
      <c r="AGC15" s="177">
        <f t="shared" si="142"/>
        <v>0.10188210856954694</v>
      </c>
      <c r="AGD15" s="177">
        <f t="shared" si="142"/>
        <v>0.10076753552701589</v>
      </c>
      <c r="AGE15" s="177">
        <f t="shared" si="142"/>
        <v>0.10175545254198659</v>
      </c>
      <c r="AGF15" s="177">
        <f t="shared" si="142"/>
        <v>0.10226207665222797</v>
      </c>
      <c r="AGG15" s="177">
        <f t="shared" si="142"/>
        <v>0.10421257947665752</v>
      </c>
      <c r="AGH15" s="177">
        <f t="shared" si="142"/>
        <v>0.10514983408060385</v>
      </c>
      <c r="AGI15" s="177">
        <f t="shared" si="142"/>
        <v>0.10699901208298512</v>
      </c>
      <c r="AGJ15" s="177">
        <f t="shared" si="142"/>
        <v>0.10960812625072847</v>
      </c>
      <c r="AGK15" s="177">
        <f t="shared" si="142"/>
        <v>0.11158396028066986</v>
      </c>
      <c r="AGL15" s="177">
        <f t="shared" si="142"/>
        <v>0.11138131063657331</v>
      </c>
      <c r="AGM15" s="177">
        <f t="shared" si="142"/>
        <v>0.1130278389948578</v>
      </c>
      <c r="AGN15" s="177">
        <f t="shared" si="142"/>
        <v>0.11158396028066986</v>
      </c>
      <c r="AGO15" s="177">
        <f t="shared" si="142"/>
        <v>0.11272386452871297</v>
      </c>
      <c r="AGP15" s="177">
        <f t="shared" si="142"/>
        <v>0.11333181346100263</v>
      </c>
      <c r="AGQ15" s="177">
        <f t="shared" si="142"/>
        <v>0.11295184537832159</v>
      </c>
      <c r="AGR15" s="177">
        <f t="shared" si="142"/>
        <v>0.11611824606733046</v>
      </c>
      <c r="AGS15" s="177">
        <f t="shared" si="142"/>
        <v>0.11490234820275091</v>
      </c>
      <c r="AGT15" s="177">
        <f t="shared" si="142"/>
        <v>0.11520632266889597</v>
      </c>
      <c r="AGU15" s="177">
        <f t="shared" si="142"/>
        <v>0.11513032905235976</v>
      </c>
      <c r="AGV15" s="177">
        <f t="shared" si="142"/>
        <v>0.11513032905235976</v>
      </c>
      <c r="AGW15" s="177">
        <f t="shared" si="142"/>
        <v>0.11477569217519057</v>
      </c>
      <c r="AGX15" s="177">
        <f t="shared" si="142"/>
        <v>0.11720748790434943</v>
      </c>
      <c r="AGY15" s="177">
        <f t="shared" si="142"/>
        <v>0.12295767155558934</v>
      </c>
      <c r="AGZ15" s="177">
        <f t="shared" si="142"/>
        <v>0.12354028928236716</v>
      </c>
      <c r="AHA15" s="177">
        <f t="shared" si="142"/>
        <v>0.12090584390911174</v>
      </c>
      <c r="AHB15" s="177">
        <f t="shared" si="142"/>
        <v>0.11872736023507358</v>
      </c>
      <c r="AHC15" s="177">
        <f t="shared" si="142"/>
        <v>0.12237505382881175</v>
      </c>
      <c r="AHD15" s="177">
        <f t="shared" si="142"/>
        <v>0.12098183752564773</v>
      </c>
      <c r="AHE15" s="177">
        <f t="shared" si="142"/>
        <v>0.1231603211996859</v>
      </c>
      <c r="AHF15" s="177">
        <f t="shared" si="142"/>
        <v>0.12237505382881175</v>
      </c>
      <c r="AHG15" s="177">
        <f t="shared" si="142"/>
        <v>0.12164044886896175</v>
      </c>
      <c r="AHH15" s="177">
        <f t="shared" si="142"/>
        <v>0.12136180560832899</v>
      </c>
      <c r="AHI15" s="177">
        <f t="shared" si="142"/>
        <v>0.12240038503432382</v>
      </c>
      <c r="AHJ15" s="177">
        <f t="shared" si="142"/>
        <v>0.12668135876586373</v>
      </c>
      <c r="AHK15" s="177">
        <f t="shared" si="142"/>
        <v>0.13167160625174157</v>
      </c>
      <c r="AHL15" s="177">
        <f t="shared" si="142"/>
        <v>0.13276084808876054</v>
      </c>
      <c r="AHM15" s="177">
        <f t="shared" si="142"/>
        <v>0.13415406439192457</v>
      </c>
      <c r="AHN15" s="177">
        <f t="shared" si="142"/>
        <v>0.12967044101628789</v>
      </c>
      <c r="AHO15" s="177">
        <f t="shared" si="142"/>
        <v>0.12825189350761201</v>
      </c>
      <c r="AHP15" s="177">
        <f t="shared" si="142"/>
        <v>0.12642804671074304</v>
      </c>
      <c r="AHQ15" s="177">
        <f t="shared" si="142"/>
        <v>0.12863186159029327</v>
      </c>
      <c r="AHR15" s="177">
        <f t="shared" si="142"/>
        <v>0.1289358360564381</v>
      </c>
      <c r="AHS15" s="177">
        <f t="shared" si="142"/>
        <v>0.12929047293360707</v>
      </c>
      <c r="AHT15" s="177">
        <f t="shared" si="142"/>
        <v>0.12951845378321547</v>
      </c>
      <c r="AHU15" s="177">
        <f t="shared" si="142"/>
        <v>0.12787192542493098</v>
      </c>
      <c r="AHV15" s="177">
        <f t="shared" si="142"/>
        <v>0.12736530131468959</v>
      </c>
      <c r="AHW15" s="177">
        <f t="shared" si="142"/>
        <v>0.12815056868556374</v>
      </c>
      <c r="AHX15" s="177">
        <f t="shared" ref="AHX15:AKI15" si="143">AHX20/$YA$20-1</f>
        <v>0.12280568432251693</v>
      </c>
      <c r="AHY15" s="177">
        <f t="shared" si="143"/>
        <v>0.12029789497682208</v>
      </c>
      <c r="AHZ15" s="177">
        <f t="shared" si="143"/>
        <v>0.11596625883425804</v>
      </c>
      <c r="AIA15" s="177">
        <f t="shared" si="143"/>
        <v>0.11533297869645631</v>
      </c>
      <c r="AIB15" s="177">
        <f t="shared" si="143"/>
        <v>0.11328115104997849</v>
      </c>
      <c r="AIC15" s="177">
        <f t="shared" si="143"/>
        <v>0.11464903614763022</v>
      </c>
      <c r="AID15" s="177">
        <f t="shared" si="143"/>
        <v>0.11865136661853737</v>
      </c>
      <c r="AIE15" s="177">
        <f t="shared" si="143"/>
        <v>0.11779010563112702</v>
      </c>
      <c r="AIF15" s="177">
        <f t="shared" si="143"/>
        <v>0.1179674240697115</v>
      </c>
      <c r="AIG15" s="177">
        <f t="shared" si="143"/>
        <v>0.11733414393190977</v>
      </c>
      <c r="AIH15" s="177">
        <f t="shared" si="143"/>
        <v>0.11710616308230115</v>
      </c>
      <c r="AII15" s="177">
        <f t="shared" si="143"/>
        <v>0.11287585176178538</v>
      </c>
      <c r="AIJ15" s="177">
        <f t="shared" si="143"/>
        <v>0.11735947513742184</v>
      </c>
      <c r="AIK15" s="177">
        <f t="shared" si="143"/>
        <v>0.1172328191098615</v>
      </c>
      <c r="AIL15" s="177">
        <f t="shared" si="143"/>
        <v>0.11642222053347528</v>
      </c>
      <c r="AIM15" s="177">
        <f t="shared" si="143"/>
        <v>0.11355979431061125</v>
      </c>
      <c r="AIN15" s="177">
        <f t="shared" si="143"/>
        <v>0.11259720850115262</v>
      </c>
      <c r="AIO15" s="177">
        <f t="shared" si="143"/>
        <v>0.11320515743344228</v>
      </c>
      <c r="AIP15" s="177">
        <f t="shared" si="143"/>
        <v>0.11312916381690608</v>
      </c>
      <c r="AIQ15" s="177">
        <f t="shared" si="143"/>
        <v>0.11492767940826298</v>
      </c>
      <c r="AIR15" s="177">
        <f t="shared" si="143"/>
        <v>0.11619423968386666</v>
      </c>
      <c r="AIS15" s="177">
        <f t="shared" si="143"/>
        <v>0.1140157560098285</v>
      </c>
      <c r="AIT15" s="177">
        <f t="shared" si="143"/>
        <v>0.11353446310509918</v>
      </c>
      <c r="AIU15" s="177">
        <f t="shared" si="143"/>
        <v>0.11307850140588194</v>
      </c>
      <c r="AIV15" s="177">
        <f t="shared" si="143"/>
        <v>0.1088228588798541</v>
      </c>
      <c r="AIW15" s="177">
        <f t="shared" si="143"/>
        <v>0.10958279504521617</v>
      </c>
      <c r="AIX15" s="177">
        <f t="shared" si="143"/>
        <v>0.11611824606733046</v>
      </c>
      <c r="AIY15" s="177">
        <f t="shared" si="143"/>
        <v>0.11779010563112702</v>
      </c>
      <c r="AIZ15" s="177">
        <f t="shared" si="143"/>
        <v>0.11708083187678908</v>
      </c>
      <c r="AJA15" s="177">
        <f t="shared" si="143"/>
        <v>0.11634622691693908</v>
      </c>
      <c r="AJB15" s="177">
        <f t="shared" si="143"/>
        <v>0.11705550067127701</v>
      </c>
      <c r="AJC15" s="177">
        <f t="shared" si="143"/>
        <v>0.11677685741064425</v>
      </c>
      <c r="AJD15" s="177">
        <f t="shared" si="143"/>
        <v>0.1162449020948908</v>
      </c>
      <c r="AJE15" s="177">
        <f t="shared" si="143"/>
        <v>0.11439572409250953</v>
      </c>
      <c r="AJF15" s="177">
        <f t="shared" si="143"/>
        <v>0.11358512551612332</v>
      </c>
      <c r="AJG15" s="177">
        <f t="shared" si="143"/>
        <v>0.11254654609012849</v>
      </c>
      <c r="AJH15" s="177">
        <f t="shared" si="143"/>
        <v>0.11434506168148562</v>
      </c>
      <c r="AJI15" s="177">
        <f t="shared" si="143"/>
        <v>0.11361045672163539</v>
      </c>
      <c r="AJJ15" s="177">
        <f t="shared" si="143"/>
        <v>0.1141930744484132</v>
      </c>
      <c r="AJK15" s="177">
        <f t="shared" si="143"/>
        <v>0.11350913189958711</v>
      </c>
      <c r="AJL15" s="177">
        <f t="shared" si="143"/>
        <v>0.11340780707753884</v>
      </c>
      <c r="AJM15" s="177">
        <f t="shared" si="143"/>
        <v>0.11155862907515779</v>
      </c>
      <c r="AJN15" s="177">
        <f t="shared" si="143"/>
        <v>0.1102160751830179</v>
      </c>
      <c r="AJO15" s="177">
        <f t="shared" si="143"/>
        <v>0.11191326595232676</v>
      </c>
      <c r="AJP15" s="177">
        <f t="shared" si="143"/>
        <v>0.11411708083187677</v>
      </c>
      <c r="AJQ15" s="177">
        <f t="shared" si="143"/>
        <v>0.11431973047597332</v>
      </c>
      <c r="AJR15" s="177">
        <f t="shared" si="143"/>
        <v>0.11315449502241814</v>
      </c>
      <c r="AJS15" s="177">
        <f t="shared" si="143"/>
        <v>0.1138637687767563</v>
      </c>
      <c r="AJT15" s="177">
        <f t="shared" si="143"/>
        <v>0.11614357727284252</v>
      </c>
      <c r="AJU15" s="177">
        <f t="shared" si="143"/>
        <v>0.1173088127263977</v>
      </c>
      <c r="AJV15" s="177">
        <f t="shared" si="143"/>
        <v>0.11627023330040287</v>
      </c>
      <c r="AJW15" s="177">
        <f t="shared" si="143"/>
        <v>0.11710616308230115</v>
      </c>
      <c r="AJX15" s="177">
        <f t="shared" si="143"/>
        <v>0.11728348152088564</v>
      </c>
      <c r="AJY15" s="177">
        <f t="shared" si="143"/>
        <v>0.11806874889175978</v>
      </c>
      <c r="AJZ15" s="177">
        <f t="shared" si="143"/>
        <v>0.11751146237049426</v>
      </c>
      <c r="AKA15" s="177">
        <f t="shared" si="143"/>
        <v>0.1165742077665477</v>
      </c>
      <c r="AKB15" s="177">
        <f t="shared" si="143"/>
        <v>0.1176381183980546</v>
      </c>
      <c r="AKC15" s="177">
        <f t="shared" si="143"/>
        <v>0.1204498822098945</v>
      </c>
      <c r="AKD15" s="177">
        <f t="shared" si="143"/>
        <v>0.11834739215239254</v>
      </c>
      <c r="AKE15" s="177">
        <f t="shared" si="143"/>
        <v>0.12027256377131001</v>
      </c>
      <c r="AKF15" s="177">
        <f t="shared" si="143"/>
        <v>0.12120981837525657</v>
      </c>
      <c r="AKG15" s="177">
        <f t="shared" si="143"/>
        <v>0.11996858930516496</v>
      </c>
      <c r="AKH15" s="177">
        <f t="shared" si="143"/>
        <v>0.11834739215239254</v>
      </c>
      <c r="AKI15" s="177">
        <f t="shared" si="143"/>
        <v>0.11616890847835459</v>
      </c>
      <c r="AKJ15" s="177">
        <f t="shared" ref="AKJ15:AMU15" si="144">AKJ20/$YA$20-1</f>
        <v>0.11616890847835459</v>
      </c>
      <c r="AKK15" s="177">
        <f t="shared" si="144"/>
        <v>0.1155102971350408</v>
      </c>
      <c r="AKL15" s="177">
        <f t="shared" si="144"/>
        <v>0.11637155812245115</v>
      </c>
      <c r="AKM15" s="177">
        <f t="shared" si="144"/>
        <v>0.11662487017757184</v>
      </c>
      <c r="AKN15" s="177">
        <f t="shared" si="144"/>
        <v>0.11725815031537357</v>
      </c>
      <c r="AKO15" s="177">
        <f t="shared" si="144"/>
        <v>0.11786609924766323</v>
      </c>
      <c r="AKP15" s="177">
        <f t="shared" si="144"/>
        <v>0.11553562834055287</v>
      </c>
      <c r="AKQ15" s="177">
        <f t="shared" si="144"/>
        <v>0.11659953897205977</v>
      </c>
      <c r="AKR15" s="177">
        <f t="shared" si="144"/>
        <v>0.1193606403728753</v>
      </c>
      <c r="AKS15" s="177">
        <f t="shared" si="144"/>
        <v>0.11943663398941173</v>
      </c>
      <c r="AKT15" s="177">
        <f t="shared" si="144"/>
        <v>0.11951262760594772</v>
      </c>
      <c r="AKU15" s="177">
        <f t="shared" si="144"/>
        <v>0.11925931555082725</v>
      </c>
      <c r="AKV15" s="177">
        <f t="shared" si="144"/>
        <v>0.11961395242799622</v>
      </c>
      <c r="AKW15" s="177">
        <f t="shared" si="144"/>
        <v>0.11918332193429082</v>
      </c>
      <c r="AKX15" s="177">
        <f t="shared" si="144"/>
        <v>0.12133647440281692</v>
      </c>
      <c r="AKY15" s="177">
        <f t="shared" si="144"/>
        <v>0.11789143045317529</v>
      </c>
      <c r="AKZ15" s="177">
        <f t="shared" si="144"/>
        <v>0.11920865313980289</v>
      </c>
      <c r="ALA15" s="177">
        <f t="shared" si="144"/>
        <v>0.12133647440281692</v>
      </c>
      <c r="ALB15" s="177">
        <f t="shared" si="144"/>
        <v>0.12255237226739624</v>
      </c>
      <c r="ALC15" s="177">
        <f t="shared" si="144"/>
        <v>0.12196975454061865</v>
      </c>
      <c r="ALD15" s="177">
        <f t="shared" si="144"/>
        <v>0.1277706006028827</v>
      </c>
      <c r="ALE15" s="177">
        <f t="shared" si="144"/>
        <v>0.12858119917926891</v>
      </c>
      <c r="ALF15" s="177">
        <f t="shared" si="144"/>
        <v>0.1277706006028827</v>
      </c>
      <c r="ALG15" s="177">
        <f t="shared" si="144"/>
        <v>0.12898649846746202</v>
      </c>
      <c r="ALH15" s="177">
        <f t="shared" si="144"/>
        <v>0.1309876637029157</v>
      </c>
      <c r="ALI15" s="177">
        <f t="shared" si="144"/>
        <v>0.13060769562023467</v>
      </c>
      <c r="ALJ15" s="177">
        <f t="shared" si="144"/>
        <v>0.12999974668794478</v>
      </c>
      <c r="ALK15" s="177">
        <f t="shared" si="144"/>
        <v>0.12863186159029327</v>
      </c>
      <c r="ALL15" s="177">
        <f t="shared" si="144"/>
        <v>0.12921447931707064</v>
      </c>
      <c r="ALM15" s="177">
        <f t="shared" si="144"/>
        <v>0.12716265167059304</v>
      </c>
      <c r="ALN15" s="177">
        <f t="shared" si="144"/>
        <v>0.12764394457532235</v>
      </c>
      <c r="ALO15" s="177">
        <f t="shared" si="144"/>
        <v>0.12751728854776201</v>
      </c>
      <c r="ALP15" s="177">
        <f t="shared" si="144"/>
        <v>0.12850520556273271</v>
      </c>
      <c r="ALQ15" s="177">
        <f t="shared" si="144"/>
        <v>0.12782126301390684</v>
      </c>
      <c r="ALR15" s="177">
        <f t="shared" si="144"/>
        <v>0.12853053676824477</v>
      </c>
      <c r="ALS15" s="177">
        <f t="shared" si="144"/>
        <v>0.12885984243990167</v>
      </c>
      <c r="ALT15" s="177">
        <f t="shared" si="144"/>
        <v>0.12696000202649649</v>
      </c>
      <c r="ALU15" s="177">
        <f t="shared" si="144"/>
        <v>0.12878384882336569</v>
      </c>
      <c r="ALV15" s="177">
        <f t="shared" si="144"/>
        <v>0.13091167008637949</v>
      </c>
      <c r="ALW15" s="177">
        <f t="shared" si="144"/>
        <v>0.13134230058008467</v>
      </c>
      <c r="ALX15" s="177">
        <f t="shared" si="144"/>
        <v>0.1299237530714088</v>
      </c>
      <c r="ALY15" s="177">
        <f t="shared" si="144"/>
        <v>0.13177293107378985</v>
      </c>
      <c r="ALZ15" s="177">
        <f t="shared" si="144"/>
        <v>0.13043037718165018</v>
      </c>
      <c r="AMA15" s="177">
        <f t="shared" si="144"/>
        <v>0.13075968285330708</v>
      </c>
      <c r="AMB15" s="177">
        <f t="shared" si="144"/>
        <v>0.13055703320921053</v>
      </c>
      <c r="AMC15" s="177">
        <f t="shared" si="144"/>
        <v>0.12939179775565535</v>
      </c>
      <c r="AMD15" s="177">
        <f t="shared" si="144"/>
        <v>0.12972110342731225</v>
      </c>
      <c r="AME15" s="177">
        <f t="shared" si="144"/>
        <v>0.13027838994857777</v>
      </c>
      <c r="AMF15" s="177">
        <f t="shared" si="144"/>
        <v>0.13278617929427261</v>
      </c>
      <c r="AMG15" s="177">
        <f t="shared" si="144"/>
        <v>0.13344479063758641</v>
      </c>
      <c r="AMH15" s="177">
        <f t="shared" si="144"/>
        <v>0.13210223674544674</v>
      </c>
      <c r="AMI15" s="177">
        <f t="shared" si="144"/>
        <v>0.13281151049978468</v>
      </c>
      <c r="AMJ15" s="177">
        <f t="shared" si="144"/>
        <v>0.13276084808876054</v>
      </c>
      <c r="AMK15" s="177">
        <f t="shared" si="144"/>
        <v>0.13347012184309848</v>
      </c>
      <c r="AML15" s="177">
        <f t="shared" si="144"/>
        <v>0.13529396863996768</v>
      </c>
      <c r="AMM15" s="177">
        <f t="shared" si="144"/>
        <v>0.13775109557463838</v>
      </c>
      <c r="AMN15" s="177">
        <f t="shared" si="144"/>
        <v>0.13331813461002606</v>
      </c>
      <c r="AMO15" s="177">
        <f t="shared" si="144"/>
        <v>0.13428072041948469</v>
      </c>
      <c r="AMP15" s="177">
        <f t="shared" si="144"/>
        <v>0.13415406439192457</v>
      </c>
      <c r="AMQ15" s="177">
        <f t="shared" si="144"/>
        <v>0.13372343389821917</v>
      </c>
      <c r="AMR15" s="177">
        <f t="shared" si="144"/>
        <v>0.13364744028168296</v>
      </c>
      <c r="AMS15" s="177">
        <f t="shared" si="144"/>
        <v>0.13250753603363985</v>
      </c>
      <c r="AMT15" s="177">
        <f t="shared" si="144"/>
        <v>0.13157028142969329</v>
      </c>
      <c r="AMU15" s="177">
        <f t="shared" si="144"/>
        <v>0.13276084808876054</v>
      </c>
      <c r="AMV15" s="177">
        <f t="shared" ref="AMV15:APG15" si="145">AMV20/$YA$20-1</f>
        <v>0.13245687362261571</v>
      </c>
      <c r="AMW15" s="177">
        <f t="shared" si="145"/>
        <v>0.13271018567773663</v>
      </c>
      <c r="AMX15" s="177">
        <f t="shared" si="145"/>
        <v>0.13301416014388123</v>
      </c>
      <c r="AMY15" s="177">
        <f t="shared" si="145"/>
        <v>0.13276084808876054</v>
      </c>
      <c r="AMZ15" s="177">
        <f t="shared" si="145"/>
        <v>0.1326341920612002</v>
      </c>
      <c r="ANA15" s="177">
        <f t="shared" si="145"/>
        <v>0.13268485447222433</v>
      </c>
      <c r="ANB15" s="177">
        <f t="shared" si="145"/>
        <v>0.13220356156749502</v>
      </c>
      <c r="ANC15" s="177">
        <f t="shared" si="145"/>
        <v>0.13562327431162458</v>
      </c>
      <c r="AND15" s="177">
        <f t="shared" si="145"/>
        <v>0.13189958710135019</v>
      </c>
      <c r="ANE15" s="177">
        <f t="shared" si="145"/>
        <v>0.13268485447222433</v>
      </c>
      <c r="ANF15" s="177">
        <f t="shared" si="145"/>
        <v>0.13210223674544674</v>
      </c>
      <c r="ANG15" s="177">
        <f t="shared" si="145"/>
        <v>0.13258352965017606</v>
      </c>
      <c r="ANH15" s="177">
        <f t="shared" si="145"/>
        <v>0.13260886085568813</v>
      </c>
      <c r="ANI15" s="177">
        <f t="shared" si="145"/>
        <v>0.13227955518403123</v>
      </c>
      <c r="ANJ15" s="177">
        <f t="shared" si="145"/>
        <v>0.13405273956987607</v>
      </c>
      <c r="ANK15" s="177">
        <f t="shared" si="145"/>
        <v>0.13466068850216595</v>
      </c>
      <c r="ANL15" s="177">
        <f t="shared" si="145"/>
        <v>0.13754844593054183</v>
      </c>
      <c r="ANM15" s="177">
        <f t="shared" si="145"/>
        <v>0.13709248423132459</v>
      </c>
      <c r="ANN15" s="177">
        <f t="shared" si="145"/>
        <v>0.13661119132659527</v>
      </c>
      <c r="ANO15" s="177">
        <f t="shared" si="145"/>
        <v>0.13633254806596251</v>
      </c>
      <c r="ANP15" s="177">
        <f t="shared" si="145"/>
        <v>0.13792841401322309</v>
      </c>
      <c r="ANQ15" s="177">
        <f t="shared" si="145"/>
        <v>0.13828305089039206</v>
      </c>
      <c r="ANR15" s="177">
        <f t="shared" si="145"/>
        <v>0.14003090407072483</v>
      </c>
      <c r="ANS15" s="177">
        <f t="shared" si="145"/>
        <v>0.14046153456443</v>
      </c>
      <c r="ANT15" s="177">
        <f t="shared" si="145"/>
        <v>0.14157610760696104</v>
      </c>
      <c r="ANU15" s="177">
        <f t="shared" si="145"/>
        <v>0.13448337006358146</v>
      </c>
      <c r="ANV15" s="177">
        <f t="shared" si="145"/>
        <v>0.13433138283050905</v>
      </c>
      <c r="ANW15" s="177">
        <f t="shared" si="145"/>
        <v>0.13504065658484699</v>
      </c>
      <c r="ANX15" s="177">
        <f t="shared" si="145"/>
        <v>0.13526863743445561</v>
      </c>
      <c r="ANY15" s="177">
        <f t="shared" si="145"/>
        <v>0.13620589203840217</v>
      </c>
      <c r="ANZ15" s="177">
        <f t="shared" si="145"/>
        <v>0.13369810269270732</v>
      </c>
      <c r="AOA15" s="177">
        <f t="shared" si="145"/>
        <v>0.13580059275020906</v>
      </c>
      <c r="AOB15" s="177">
        <f t="shared" si="145"/>
        <v>0.13694049699825217</v>
      </c>
      <c r="AOC15" s="177">
        <f t="shared" si="145"/>
        <v>0.13653519771005906</v>
      </c>
      <c r="AOD15" s="177">
        <f t="shared" si="145"/>
        <v>0.13716847784786079</v>
      </c>
      <c r="AOE15" s="177">
        <f t="shared" si="145"/>
        <v>0.13866301897307287</v>
      </c>
      <c r="AOF15" s="177">
        <f t="shared" si="145"/>
        <v>0.14241203738885932</v>
      </c>
      <c r="AOG15" s="177">
        <f t="shared" si="145"/>
        <v>0.14301998632114921</v>
      </c>
      <c r="AOH15" s="177">
        <f t="shared" si="145"/>
        <v>0.14527446361172336</v>
      </c>
      <c r="AOI15" s="177">
        <f t="shared" si="145"/>
        <v>0.14327329837626968</v>
      </c>
      <c r="AOJ15" s="177">
        <f t="shared" si="145"/>
        <v>0.14281733667705243</v>
      </c>
      <c r="AOK15" s="177">
        <f t="shared" si="145"/>
        <v>0.14661701750386302</v>
      </c>
      <c r="AOL15" s="177">
        <f t="shared" si="145"/>
        <v>0.14742761608024946</v>
      </c>
      <c r="AOM15" s="177">
        <f t="shared" si="145"/>
        <v>0.14915013805506994</v>
      </c>
      <c r="AON15" s="177">
        <f t="shared" si="145"/>
        <v>0.15029004230311327</v>
      </c>
      <c r="AOO15" s="177">
        <f t="shared" si="145"/>
        <v>0.15056868556374603</v>
      </c>
      <c r="AOP15" s="177">
        <f t="shared" si="145"/>
        <v>0.15178458342832535</v>
      </c>
      <c r="AOQ15" s="177">
        <f t="shared" si="145"/>
        <v>0.15082199761886672</v>
      </c>
      <c r="AOR15" s="177">
        <f t="shared" si="145"/>
        <v>0.15148060896218052</v>
      </c>
      <c r="AOS15" s="177">
        <f t="shared" si="145"/>
        <v>0.15241786356612708</v>
      </c>
      <c r="AOT15" s="177">
        <f t="shared" si="145"/>
        <v>0.15325379334802536</v>
      </c>
      <c r="AOU15" s="177">
        <f t="shared" si="145"/>
        <v>0.15335511817007386</v>
      </c>
      <c r="AOV15" s="177">
        <f t="shared" si="145"/>
        <v>0.15550827063859973</v>
      </c>
      <c r="AOW15" s="177">
        <f t="shared" si="145"/>
        <v>0.15208855789447018</v>
      </c>
      <c r="AOX15" s="177">
        <f t="shared" si="145"/>
        <v>0.14897281961648545</v>
      </c>
      <c r="AOY15" s="177">
        <f t="shared" si="145"/>
        <v>0.15895331458824136</v>
      </c>
      <c r="AOZ15" s="177">
        <f t="shared" si="145"/>
        <v>0.15753476707956526</v>
      </c>
      <c r="APA15" s="177">
        <f t="shared" si="145"/>
        <v>0.15978924437013964</v>
      </c>
      <c r="APB15" s="177">
        <f t="shared" si="145"/>
        <v>0.15870000253312067</v>
      </c>
      <c r="APC15" s="177">
        <f t="shared" si="145"/>
        <v>0.16077716138511033</v>
      </c>
      <c r="APD15" s="177">
        <f t="shared" si="145"/>
        <v>0.15895331458824136</v>
      </c>
      <c r="APE15" s="177">
        <f t="shared" si="145"/>
        <v>0.16077716138511033</v>
      </c>
      <c r="APF15" s="177">
        <f t="shared" si="145"/>
        <v>0.16384223725207092</v>
      </c>
      <c r="APG15" s="177">
        <f t="shared" si="145"/>
        <v>0.16343693796387782</v>
      </c>
      <c r="APH15" s="177">
        <f t="shared" ref="APH15:ARS15" si="146">APH20/$YA$20-1</f>
        <v>0.16781923651746578</v>
      </c>
      <c r="API15" s="177">
        <f t="shared" si="146"/>
        <v>0.17377206981280247</v>
      </c>
      <c r="APJ15" s="177">
        <f t="shared" si="146"/>
        <v>0.17734376979000421</v>
      </c>
      <c r="APK15" s="177">
        <f t="shared" si="146"/>
        <v>0.18342325911290125</v>
      </c>
      <c r="APL15" s="177">
        <f t="shared" si="146"/>
        <v>0.1870962839121515</v>
      </c>
      <c r="APM15" s="177">
        <f t="shared" si="146"/>
        <v>0.19679813562327442</v>
      </c>
      <c r="APN15" s="177">
        <f t="shared" si="146"/>
        <v>0.19978721787369857</v>
      </c>
      <c r="APO15" s="177">
        <f t="shared" si="146"/>
        <v>0.20016718595637983</v>
      </c>
      <c r="APP15" s="177">
        <f t="shared" si="146"/>
        <v>0.20270030650758675</v>
      </c>
      <c r="APQ15" s="177">
        <f t="shared" si="146"/>
        <v>0.20242166324695399</v>
      </c>
      <c r="APR15" s="177">
        <f t="shared" si="146"/>
        <v>0.2067786305950301</v>
      </c>
      <c r="APS15" s="177">
        <f t="shared" si="146"/>
        <v>0.21007168731159909</v>
      </c>
      <c r="APT15" s="177">
        <f t="shared" si="146"/>
        <v>0.20931175114623701</v>
      </c>
      <c r="APU15" s="177">
        <f t="shared" si="146"/>
        <v>0.21123692276515449</v>
      </c>
      <c r="APV15" s="177">
        <f t="shared" si="146"/>
        <v>0.2127061326848545</v>
      </c>
      <c r="APW15" s="177">
        <f t="shared" si="146"/>
        <v>0.21402335537148209</v>
      </c>
      <c r="APX15" s="177">
        <f t="shared" si="146"/>
        <v>0.20865313980292322</v>
      </c>
      <c r="APY15" s="177">
        <f t="shared" si="146"/>
        <v>0.20353623628948503</v>
      </c>
      <c r="APZ15" s="177">
        <f t="shared" si="146"/>
        <v>0.19971122425716259</v>
      </c>
      <c r="AQA15" s="177">
        <f t="shared" si="146"/>
        <v>0.18788155128302564</v>
      </c>
      <c r="AQB15" s="177">
        <f t="shared" si="146"/>
        <v>0.18864148744838771</v>
      </c>
      <c r="AQC15" s="177">
        <f t="shared" si="146"/>
        <v>0.18691896547356701</v>
      </c>
      <c r="AQD15" s="177">
        <f t="shared" si="146"/>
        <v>0.18121944423335123</v>
      </c>
      <c r="AQE15" s="177">
        <f t="shared" si="146"/>
        <v>0.18608303569166873</v>
      </c>
      <c r="AQF15" s="177">
        <f t="shared" si="146"/>
        <v>0.18276464776958745</v>
      </c>
      <c r="AQG15" s="177">
        <f t="shared" si="146"/>
        <v>0.1846138257719685</v>
      </c>
      <c r="AQH15" s="177">
        <f t="shared" si="146"/>
        <v>0.1857790612255239</v>
      </c>
      <c r="AQI15" s="177">
        <f t="shared" si="146"/>
        <v>0.18527243711528252</v>
      </c>
      <c r="AQJ15" s="177">
        <f t="shared" si="146"/>
        <v>0.17524127973250248</v>
      </c>
      <c r="AQK15" s="177">
        <f t="shared" si="146"/>
        <v>0.16728728120171255</v>
      </c>
      <c r="AQL15" s="177">
        <f t="shared" si="146"/>
        <v>0.16966841451984704</v>
      </c>
      <c r="AQM15" s="177">
        <f t="shared" si="146"/>
        <v>0.16944043367023842</v>
      </c>
      <c r="AQN15" s="177">
        <f t="shared" si="146"/>
        <v>0.1608024925906224</v>
      </c>
      <c r="AQO15" s="177">
        <f t="shared" si="146"/>
        <v>0.16242368974339483</v>
      </c>
      <c r="AQP15" s="177">
        <f t="shared" si="146"/>
        <v>0.15887732097170515</v>
      </c>
      <c r="AQQ15" s="177">
        <f t="shared" si="146"/>
        <v>0.16868049750487635</v>
      </c>
      <c r="AQR15" s="177">
        <f t="shared" si="146"/>
        <v>0.16936444005370221</v>
      </c>
      <c r="AQS15" s="177">
        <f t="shared" si="146"/>
        <v>0.16776857410644186</v>
      </c>
      <c r="AQT15" s="177">
        <f t="shared" si="146"/>
        <v>0.18403120804519091</v>
      </c>
      <c r="AQU15" s="177">
        <f t="shared" si="146"/>
        <v>0.18539909314284264</v>
      </c>
      <c r="AQV15" s="177">
        <f t="shared" si="146"/>
        <v>0.18539909314284264</v>
      </c>
      <c r="AQW15" s="177">
        <f t="shared" si="146"/>
        <v>0.18527243711528252</v>
      </c>
      <c r="AQX15" s="177">
        <f t="shared" si="146"/>
        <v>0.17412670668997143</v>
      </c>
      <c r="AQY15" s="177">
        <f t="shared" si="146"/>
        <v>0.17463333080021282</v>
      </c>
      <c r="AQZ15" s="177">
        <f t="shared" si="146"/>
        <v>0.18651366618537368</v>
      </c>
      <c r="ARA15" s="177">
        <f t="shared" si="146"/>
        <v>0.1870962839121515</v>
      </c>
      <c r="ARB15" s="177">
        <f t="shared" si="146"/>
        <v>0.18413253286723918</v>
      </c>
      <c r="ARC15" s="177">
        <f t="shared" si="146"/>
        <v>0.18684297185703058</v>
      </c>
      <c r="ARD15" s="177">
        <f t="shared" si="146"/>
        <v>0.18947741723028599</v>
      </c>
      <c r="ARE15" s="177">
        <f t="shared" si="146"/>
        <v>0.1861083668971808</v>
      </c>
      <c r="ARF15" s="177">
        <f t="shared" si="146"/>
        <v>0.1839552144286547</v>
      </c>
      <c r="ARG15" s="177">
        <f t="shared" si="146"/>
        <v>0.18203004280973745</v>
      </c>
      <c r="ARH15" s="177">
        <f t="shared" si="146"/>
        <v>0.18192871798768895</v>
      </c>
      <c r="ARI15" s="177">
        <f t="shared" si="146"/>
        <v>0.1738227322238266</v>
      </c>
      <c r="ARJ15" s="177">
        <f t="shared" si="146"/>
        <v>0.17627985915849753</v>
      </c>
      <c r="ARK15" s="177">
        <f t="shared" si="146"/>
        <v>0.17747042581756478</v>
      </c>
      <c r="ARL15" s="177">
        <f t="shared" si="146"/>
        <v>0.17977556551916307</v>
      </c>
      <c r="ARM15" s="177">
        <f t="shared" si="146"/>
        <v>0.18253666691997883</v>
      </c>
      <c r="ARN15" s="177">
        <f t="shared" si="146"/>
        <v>0.1811687818223271</v>
      </c>
      <c r="ARO15" s="177">
        <f t="shared" si="146"/>
        <v>0.17777440028370961</v>
      </c>
      <c r="ARP15" s="177">
        <f t="shared" si="146"/>
        <v>0.18086480735618227</v>
      </c>
      <c r="ARQ15" s="177">
        <f t="shared" si="146"/>
        <v>0.18398054563416677</v>
      </c>
      <c r="ARR15" s="177">
        <f t="shared" si="146"/>
        <v>0.18628568533576528</v>
      </c>
      <c r="ARS15" s="177">
        <f t="shared" si="146"/>
        <v>0.18656432859639804</v>
      </c>
      <c r="ART15" s="177">
        <f t="shared" ref="ART15:AUE15" si="147">ART20/$YA$20-1</f>
        <v>0.18468981938850471</v>
      </c>
      <c r="ARU15" s="177">
        <f t="shared" si="147"/>
        <v>0.18572839881449954</v>
      </c>
      <c r="ARV15" s="177">
        <f t="shared" si="147"/>
        <v>0.18555108037591506</v>
      </c>
      <c r="ARW15" s="177">
        <f t="shared" si="147"/>
        <v>0.18790688248853771</v>
      </c>
      <c r="ARX15" s="177">
        <f t="shared" si="147"/>
        <v>0.18846416900980323</v>
      </c>
      <c r="ARY15" s="177">
        <f t="shared" si="147"/>
        <v>0.18775489525546529</v>
      </c>
      <c r="ARZ15" s="177">
        <f t="shared" si="147"/>
        <v>0.18755224561136874</v>
      </c>
      <c r="ASA15" s="177">
        <f t="shared" si="147"/>
        <v>0.18924943638067737</v>
      </c>
      <c r="ASB15" s="177">
        <f t="shared" si="147"/>
        <v>0.18354991514046159</v>
      </c>
      <c r="ASC15" s="177">
        <f t="shared" si="147"/>
        <v>0.18453783215543229</v>
      </c>
      <c r="ASD15" s="177">
        <f t="shared" si="147"/>
        <v>0.18349925272943746</v>
      </c>
      <c r="ASE15" s="177">
        <f t="shared" si="147"/>
        <v>0.18205537401524952</v>
      </c>
      <c r="ASF15" s="177">
        <f t="shared" si="147"/>
        <v>0.18149808749398399</v>
      </c>
      <c r="ASG15" s="177">
        <f t="shared" si="147"/>
        <v>0.18491780023811333</v>
      </c>
      <c r="ASH15" s="177">
        <f t="shared" si="147"/>
        <v>0.18491780023811333</v>
      </c>
      <c r="ASI15" s="177">
        <f t="shared" si="147"/>
        <v>0.18555108037591506</v>
      </c>
      <c r="ASJ15" s="177">
        <f t="shared" si="147"/>
        <v>0.1891481115586291</v>
      </c>
      <c r="ASK15" s="177">
        <f t="shared" si="147"/>
        <v>0.19259315550827072</v>
      </c>
      <c r="ASL15" s="177">
        <f t="shared" si="147"/>
        <v>0.1888188058869722</v>
      </c>
      <c r="ASM15" s="177">
        <f t="shared" si="147"/>
        <v>0.18765357043341702</v>
      </c>
      <c r="ASN15" s="177">
        <f t="shared" si="147"/>
        <v>0.19066798388935347</v>
      </c>
      <c r="ASO15" s="177">
        <f t="shared" si="147"/>
        <v>0.19076930871140152</v>
      </c>
      <c r="ASP15" s="177">
        <f t="shared" si="147"/>
        <v>0.19287179876890348</v>
      </c>
      <c r="ASQ15" s="177">
        <f t="shared" si="147"/>
        <v>0.19142792005471532</v>
      </c>
      <c r="ASR15" s="177">
        <f t="shared" si="147"/>
        <v>0.19218785622007761</v>
      </c>
      <c r="ASS15" s="177">
        <f t="shared" si="147"/>
        <v>0.19201053778149313</v>
      </c>
      <c r="AST15" s="177">
        <f t="shared" si="147"/>
        <v>0.19593687463586407</v>
      </c>
      <c r="ASU15" s="177">
        <f t="shared" si="147"/>
        <v>0.19735542214453994</v>
      </c>
      <c r="ASV15" s="177">
        <f t="shared" si="147"/>
        <v>0.19180788813739658</v>
      </c>
      <c r="ASW15" s="177">
        <f t="shared" si="147"/>
        <v>0.18871748106492392</v>
      </c>
      <c r="ASX15" s="177">
        <f t="shared" si="147"/>
        <v>0.19140258884920325</v>
      </c>
      <c r="ASY15" s="177">
        <f t="shared" si="147"/>
        <v>0.1888947995035084</v>
      </c>
      <c r="ASZ15" s="177">
        <f t="shared" si="147"/>
        <v>0.18669098462395839</v>
      </c>
      <c r="ATA15" s="177">
        <f t="shared" si="147"/>
        <v>0.18263799174202711</v>
      </c>
      <c r="ATB15" s="177">
        <f t="shared" si="147"/>
        <v>0.17909162297033721</v>
      </c>
      <c r="ATC15" s="177">
        <f t="shared" si="147"/>
        <v>0.17883831091521651</v>
      </c>
      <c r="ATD15" s="177">
        <f t="shared" si="147"/>
        <v>0.18094080097271825</v>
      </c>
      <c r="ATE15" s="177">
        <f t="shared" si="147"/>
        <v>0.18010487119081997</v>
      </c>
      <c r="ATF15" s="177">
        <f t="shared" si="147"/>
        <v>0.18010487119081997</v>
      </c>
      <c r="ATG15" s="177">
        <f t="shared" si="147"/>
        <v>0.18010487119081997</v>
      </c>
      <c r="ATH15" s="177">
        <f t="shared" si="147"/>
        <v>0.17052967550725739</v>
      </c>
      <c r="ATI15" s="177">
        <f t="shared" si="147"/>
        <v>0.17227752868759016</v>
      </c>
      <c r="ATJ15" s="177">
        <f t="shared" si="147"/>
        <v>0.17602654710337662</v>
      </c>
      <c r="ATK15" s="177">
        <f t="shared" si="147"/>
        <v>0.17511462370494213</v>
      </c>
      <c r="ATL15" s="177">
        <f t="shared" si="147"/>
        <v>0.17711578894039581</v>
      </c>
      <c r="ATM15" s="177">
        <f t="shared" si="147"/>
        <v>0.17711578894039581</v>
      </c>
      <c r="ATN15" s="177">
        <f t="shared" si="147"/>
        <v>0.17711578894039581</v>
      </c>
      <c r="ATO15" s="177">
        <f t="shared" si="147"/>
        <v>0.17113762443954705</v>
      </c>
      <c r="ATP15" s="177">
        <f t="shared" si="147"/>
        <v>0.17253084074271108</v>
      </c>
      <c r="ATQ15" s="177">
        <f t="shared" si="147"/>
        <v>0.16928844643716601</v>
      </c>
      <c r="ATR15" s="177">
        <f t="shared" si="147"/>
        <v>0.17123894926159533</v>
      </c>
      <c r="ATS15" s="177">
        <f t="shared" si="147"/>
        <v>0.17888897332624065</v>
      </c>
      <c r="ATT15" s="177">
        <f t="shared" si="147"/>
        <v>0.17888897332624065</v>
      </c>
      <c r="ATU15" s="177">
        <f t="shared" si="147"/>
        <v>0.17888897332624065</v>
      </c>
      <c r="ATV15" s="177">
        <f t="shared" si="147"/>
        <v>0.18061149530106135</v>
      </c>
      <c r="ATW15" s="177">
        <f t="shared" si="147"/>
        <v>0.18337259670187711</v>
      </c>
      <c r="ATX15" s="177">
        <f t="shared" si="147"/>
        <v>0.17698913291283525</v>
      </c>
      <c r="ATY15" s="177">
        <f t="shared" si="147"/>
        <v>0.17909162297033721</v>
      </c>
      <c r="ATZ15" s="177">
        <f t="shared" si="147"/>
        <v>0.17232819109861452</v>
      </c>
      <c r="AUA15" s="177">
        <f t="shared" si="147"/>
        <v>0.17232819109861452</v>
      </c>
      <c r="AUB15" s="177">
        <f t="shared" si="147"/>
        <v>0.17232819109861452</v>
      </c>
      <c r="AUC15" s="177">
        <f t="shared" si="147"/>
        <v>0.17800238113331823</v>
      </c>
      <c r="AUD15" s="177">
        <f t="shared" si="147"/>
        <v>0.18028218962940445</v>
      </c>
      <c r="AUE15" s="177">
        <f t="shared" si="147"/>
        <v>0.17392405704587488</v>
      </c>
      <c r="AUF15" s="177">
        <f t="shared" ref="AUF15:AWQ15" si="148">AUF20/$YA$20-1</f>
        <v>0.17101096841198671</v>
      </c>
      <c r="AUG15" s="177">
        <f t="shared" si="148"/>
        <v>0.17118828685057141</v>
      </c>
      <c r="AUH15" s="177">
        <f t="shared" si="148"/>
        <v>0.17118828685057141</v>
      </c>
      <c r="AUI15" s="177">
        <f t="shared" si="148"/>
        <v>0.17118828685057141</v>
      </c>
      <c r="AUJ15" s="177">
        <f t="shared" si="148"/>
        <v>0.16923778402614187</v>
      </c>
      <c r="AUK15" s="177">
        <f t="shared" si="148"/>
        <v>0.17240418471515051</v>
      </c>
      <c r="AUL15" s="177">
        <f t="shared" si="148"/>
        <v>0.16298097626466057</v>
      </c>
      <c r="AUM15" s="177">
        <f t="shared" si="148"/>
        <v>0.1716949109608128</v>
      </c>
      <c r="AUN15" s="177">
        <f t="shared" si="148"/>
        <v>0.19383438457836211</v>
      </c>
      <c r="AUO15" s="177">
        <f t="shared" si="148"/>
        <v>0.19383438457836211</v>
      </c>
      <c r="AUP15" s="177">
        <f t="shared" si="148"/>
        <v>0.19383438457836211</v>
      </c>
      <c r="AUQ15" s="177">
        <f t="shared" si="148"/>
        <v>0.1875015832003446</v>
      </c>
      <c r="AUR15" s="177">
        <f t="shared" si="148"/>
        <v>0.19337842287914486</v>
      </c>
      <c r="AUS15" s="177">
        <f t="shared" si="148"/>
        <v>0.19330242926260865</v>
      </c>
      <c r="AUT15" s="177">
        <f t="shared" si="148"/>
        <v>0.19418902145553107</v>
      </c>
      <c r="AUU15" s="177">
        <f t="shared" si="148"/>
        <v>0.19601286825240005</v>
      </c>
      <c r="AUV15" s="177">
        <f t="shared" si="148"/>
        <v>0.19601286825240005</v>
      </c>
      <c r="AUW15" s="177">
        <f t="shared" si="148"/>
        <v>0.19601286825240005</v>
      </c>
      <c r="AUX15" s="177">
        <f t="shared" si="148"/>
        <v>0.19325176685158452</v>
      </c>
      <c r="AUY15" s="177">
        <f t="shared" si="148"/>
        <v>0.18638701015781356</v>
      </c>
      <c r="AUZ15" s="177">
        <f t="shared" si="148"/>
        <v>0.18955341084682242</v>
      </c>
      <c r="AVA15" s="177">
        <f t="shared" si="148"/>
        <v>0.18747625199483231</v>
      </c>
      <c r="AVB15" s="177">
        <f t="shared" si="148"/>
        <v>0.1888188058869722</v>
      </c>
      <c r="AVC15" s="177">
        <f t="shared" si="148"/>
        <v>0.1888188058869722</v>
      </c>
      <c r="AVD15" s="177">
        <f t="shared" si="148"/>
        <v>0.1888188058869722</v>
      </c>
      <c r="AVE15" s="177">
        <f t="shared" si="148"/>
        <v>0.18550041796489092</v>
      </c>
      <c r="AVF15" s="177">
        <f t="shared" si="148"/>
        <v>0.18793221369404978</v>
      </c>
      <c r="AVG15" s="177">
        <f t="shared" si="148"/>
        <v>0.18392988322314263</v>
      </c>
      <c r="AVH15" s="177">
        <f t="shared" si="148"/>
        <v>0.18177673075461653</v>
      </c>
      <c r="AVI15" s="177">
        <f t="shared" si="148"/>
        <v>0.18018086480735618</v>
      </c>
      <c r="AVJ15" s="177">
        <f t="shared" si="148"/>
        <v>0.18018086480735618</v>
      </c>
      <c r="AVK15" s="177">
        <f t="shared" si="148"/>
        <v>0.18018086480735618</v>
      </c>
      <c r="AVL15" s="177">
        <f t="shared" si="148"/>
        <v>0.17891430453175272</v>
      </c>
      <c r="AVM15" s="177">
        <f t="shared" si="148"/>
        <v>0.17258150315373499</v>
      </c>
      <c r="AVN15" s="177">
        <f t="shared" si="148"/>
        <v>0.18669098462395839</v>
      </c>
      <c r="AVO15" s="177">
        <f t="shared" si="148"/>
        <v>0.18598171086962023</v>
      </c>
      <c r="AVP15" s="177">
        <f t="shared" si="148"/>
        <v>0.1847911442105532</v>
      </c>
      <c r="AVQ15" s="177">
        <f t="shared" si="148"/>
        <v>0.1847911442105532</v>
      </c>
      <c r="AVR15" s="177">
        <f t="shared" si="148"/>
        <v>0.1847911442105532</v>
      </c>
      <c r="AVS15" s="177">
        <f t="shared" si="148"/>
        <v>0.17815436836639065</v>
      </c>
      <c r="AVT15" s="177">
        <f t="shared" si="148"/>
        <v>0.18086480735618227</v>
      </c>
      <c r="AVU15" s="177">
        <f t="shared" si="148"/>
        <v>0.17992755275223549</v>
      </c>
      <c r="AVV15" s="177">
        <f t="shared" si="148"/>
        <v>0.17465866200572489</v>
      </c>
      <c r="AVW15" s="177">
        <f t="shared" si="148"/>
        <v>0.18491780023811333</v>
      </c>
      <c r="AVX15" s="177">
        <f t="shared" si="148"/>
        <v>0.18491780023811333</v>
      </c>
      <c r="AVY15" s="177">
        <f t="shared" si="148"/>
        <v>0.18491780023811333</v>
      </c>
      <c r="AVZ15" s="177">
        <f t="shared" si="148"/>
        <v>0.18707095270663943</v>
      </c>
      <c r="AWA15" s="177">
        <f t="shared" si="148"/>
        <v>0.1864376725688377</v>
      </c>
      <c r="AWB15" s="177">
        <f t="shared" si="148"/>
        <v>0.18826151936570668</v>
      </c>
      <c r="AWC15" s="177">
        <f t="shared" si="148"/>
        <v>0.18838817539326702</v>
      </c>
      <c r="AWD15" s="177">
        <f t="shared" si="148"/>
        <v>0.21356739367226485</v>
      </c>
      <c r="AWE15" s="177">
        <f t="shared" si="148"/>
        <v>0.21356739367226485</v>
      </c>
      <c r="AWF15" s="177">
        <f t="shared" si="148"/>
        <v>0.21356739367226485</v>
      </c>
      <c r="AWG15" s="177">
        <f t="shared" si="148"/>
        <v>0.22691693897712595</v>
      </c>
      <c r="AWH15" s="177">
        <f t="shared" si="148"/>
        <v>0.22727157585429492</v>
      </c>
      <c r="AWI15" s="177">
        <f t="shared" si="148"/>
        <v>0.22111609291486189</v>
      </c>
      <c r="AWJ15" s="177">
        <f t="shared" si="148"/>
        <v>0.21212351495807691</v>
      </c>
      <c r="AWK15" s="177">
        <f t="shared" si="148"/>
        <v>0.21174354687539587</v>
      </c>
      <c r="AWL15" s="177">
        <f t="shared" si="148"/>
        <v>0.21174354687539587</v>
      </c>
      <c r="AWM15" s="177">
        <f t="shared" si="148"/>
        <v>0.21174354687539587</v>
      </c>
      <c r="AWN15" s="177">
        <f t="shared" si="148"/>
        <v>0.20672796818400596</v>
      </c>
      <c r="AWO15" s="177">
        <f t="shared" si="148"/>
        <v>0.20769055399346459</v>
      </c>
      <c r="AWP15" s="177">
        <f t="shared" si="148"/>
        <v>0.21035033057223207</v>
      </c>
      <c r="AWQ15" s="177">
        <f t="shared" si="148"/>
        <v>0.21035033057223207</v>
      </c>
      <c r="AWR15" s="177">
        <f t="shared" ref="AWR15:AWV15" si="149">AWR20/$YA$20-1</f>
        <v>0.20877979583048356</v>
      </c>
      <c r="AWS15" s="177">
        <f t="shared" si="149"/>
        <v>0.20877979583048356</v>
      </c>
      <c r="AWT15" s="177">
        <f t="shared" si="149"/>
        <v>0.20877979583048356</v>
      </c>
      <c r="AWU15" s="177">
        <f t="shared" si="149"/>
        <v>0.20280163132963502</v>
      </c>
      <c r="AWV15" s="177">
        <f t="shared" si="149"/>
        <v>0.20908377029662839</v>
      </c>
      <c r="AWW15" s="177">
        <f>AWW20/$YA$20-1</f>
        <v>0.21351673126124071</v>
      </c>
      <c r="AWX15" s="177">
        <f t="shared" ref="AWX15:AZE15" si="150">AWX20/$YA$20-1</f>
        <v>0.22501709856372076</v>
      </c>
      <c r="AWY15" s="177">
        <f t="shared" si="150"/>
        <v>0.23089393824252102</v>
      </c>
      <c r="AWZ15" s="177">
        <f t="shared" si="150"/>
        <v>0.24475010765762351</v>
      </c>
      <c r="AXA15" s="177">
        <f t="shared" si="150"/>
        <v>0.24006383463789049</v>
      </c>
      <c r="AXB15" s="177">
        <f t="shared" si="150"/>
        <v>0.2421916559009043</v>
      </c>
      <c r="AXC15" s="177">
        <f t="shared" si="150"/>
        <v>0.24480077006864764</v>
      </c>
      <c r="AXD15" s="177">
        <f t="shared" si="150"/>
        <v>0.24898041897813927</v>
      </c>
      <c r="AXE15" s="177">
        <f t="shared" si="150"/>
        <v>0.24462345163006316</v>
      </c>
      <c r="AXF15" s="177">
        <f t="shared" si="150"/>
        <v>0.24454745801352695</v>
      </c>
      <c r="AXG15" s="177">
        <f t="shared" si="150"/>
        <v>0.24958836791042893</v>
      </c>
      <c r="AXH15" s="177">
        <f t="shared" si="150"/>
        <v>0.24740988423639076</v>
      </c>
      <c r="AXI15" s="177">
        <f t="shared" si="150"/>
        <v>0.24634597360488386</v>
      </c>
      <c r="AXJ15" s="177">
        <f t="shared" si="150"/>
        <v>0.2454087190009373</v>
      </c>
      <c r="AXK15" s="177">
        <f t="shared" si="150"/>
        <v>0.24675127289307697</v>
      </c>
      <c r="AXL15" s="177">
        <f t="shared" si="150"/>
        <v>0.2492083998277479</v>
      </c>
      <c r="AXM15" s="177">
        <f t="shared" si="150"/>
        <v>0.24705524735922202</v>
      </c>
      <c r="AXN15" s="177">
        <f t="shared" si="150"/>
        <v>0.247131240975758</v>
      </c>
      <c r="AXO15" s="177">
        <f t="shared" si="150"/>
        <v>0.25143754591280998</v>
      </c>
      <c r="AXP15" s="177">
        <f t="shared" si="150"/>
        <v>0.25164019555690675</v>
      </c>
      <c r="AXQ15" s="177">
        <f t="shared" si="150"/>
        <v>0.2513362210907617</v>
      </c>
      <c r="AXR15" s="177">
        <f t="shared" si="150"/>
        <v>0.25490792106796367</v>
      </c>
      <c r="AXS15" s="177">
        <f t="shared" si="150"/>
        <v>0.26582567064366591</v>
      </c>
      <c r="AXT15" s="177">
        <f t="shared" si="150"/>
        <v>0.26752286141297477</v>
      </c>
      <c r="AXU15" s="177">
        <f t="shared" si="150"/>
        <v>0.26838412240038512</v>
      </c>
      <c r="AXV15" s="177">
        <f t="shared" si="150"/>
        <v>0.27147452947285777</v>
      </c>
      <c r="AXW15" s="177">
        <f t="shared" si="150"/>
        <v>0.27504622945005974</v>
      </c>
      <c r="AXX15" s="177">
        <f t="shared" si="150"/>
        <v>0.29057425842895879</v>
      </c>
      <c r="AXY15" s="177">
        <f t="shared" si="150"/>
        <v>0.29019429034627753</v>
      </c>
      <c r="AXZ15" s="177">
        <f t="shared" si="150"/>
        <v>0.29308204777465363</v>
      </c>
      <c r="AYA15" s="177">
        <f t="shared" si="150"/>
        <v>0.29678040377941595</v>
      </c>
      <c r="AYB15" s="177">
        <f t="shared" si="150"/>
        <v>0.30620361222990611</v>
      </c>
      <c r="AYC15" s="177">
        <f t="shared" si="150"/>
        <v>0.30772348456063026</v>
      </c>
      <c r="AYD15" s="177">
        <f t="shared" si="150"/>
        <v>0.29728702788965733</v>
      </c>
      <c r="AYE15" s="177">
        <f t="shared" si="150"/>
        <v>0.29766699597233837</v>
      </c>
      <c r="AYF15" s="177">
        <f t="shared" si="150"/>
        <v>0.29741368391721745</v>
      </c>
      <c r="AYG15" s="177">
        <f t="shared" si="150"/>
        <v>0.29959216759125562</v>
      </c>
      <c r="AYH15" s="177">
        <f t="shared" si="150"/>
        <v>0.29852825695974872</v>
      </c>
      <c r="AYI15" s="177">
        <f t="shared" si="150"/>
        <v>0.29893355624794182</v>
      </c>
      <c r="AYJ15" s="177">
        <f t="shared" si="150"/>
        <v>0.30042809737315412</v>
      </c>
      <c r="AYK15" s="177">
        <f t="shared" si="150"/>
        <v>0.30063074701725068</v>
      </c>
      <c r="AYL15" s="177">
        <f t="shared" si="150"/>
        <v>0.30169465764875758</v>
      </c>
      <c r="AYM15" s="177">
        <f t="shared" si="150"/>
        <v>0.30891405121969773</v>
      </c>
      <c r="AYN15" s="177">
        <f t="shared" si="150"/>
        <v>0.30977531220710786</v>
      </c>
      <c r="AYO15" s="177">
        <f t="shared" si="150"/>
        <v>0.31182713985358568</v>
      </c>
      <c r="AYP15" s="177">
        <f t="shared" si="150"/>
        <v>0.3165894064898549</v>
      </c>
      <c r="AYQ15" s="177">
        <f t="shared" si="150"/>
        <v>0.31329634977328591</v>
      </c>
      <c r="AYR15" s="177">
        <f t="shared" si="150"/>
        <v>0.3067862299566837</v>
      </c>
      <c r="AYS15" s="177">
        <f t="shared" si="150"/>
        <v>0.3061276186133699</v>
      </c>
      <c r="AYT15" s="177">
        <f t="shared" si="150"/>
        <v>0.30866073916457681</v>
      </c>
      <c r="AYU15" s="177">
        <f t="shared" si="150"/>
        <v>0.3081794462598475</v>
      </c>
      <c r="AYV15" s="177">
        <f t="shared" si="150"/>
        <v>0.30668490513463542</v>
      </c>
      <c r="AYW15" s="177">
        <f t="shared" si="150"/>
        <v>0.30258124984168</v>
      </c>
      <c r="AYX15" s="177">
        <f t="shared" si="150"/>
        <v>0.30405045976138001</v>
      </c>
      <c r="AYY15" s="177">
        <f t="shared" si="150"/>
        <v>0.29997213567393688</v>
      </c>
      <c r="AYZ15" s="177">
        <f t="shared" si="150"/>
        <v>0.29842693213770066</v>
      </c>
      <c r="AZA15" s="177">
        <f t="shared" si="150"/>
        <v>0.29361400309040708</v>
      </c>
      <c r="AZB15" s="177">
        <f t="shared" si="150"/>
        <v>0.29885756263140562</v>
      </c>
      <c r="AZC15" s="177">
        <f t="shared" si="150"/>
        <v>0.28459609392811003</v>
      </c>
      <c r="AZD15" s="177">
        <f t="shared" si="150"/>
        <v>0.28074575069027552</v>
      </c>
      <c r="AZE15" s="177">
        <f t="shared" si="150"/>
        <v>0.28482407477771865</v>
      </c>
      <c r="BIK15" s="188"/>
      <c r="BIL15" s="176"/>
      <c r="BIM15" s="176"/>
    </row>
    <row r="16" spans="1:2131" ht="12" customHeight="1">
      <c r="SD16" s="194"/>
      <c r="BGD16" s="195"/>
      <c r="BGE16" s="196"/>
      <c r="BGF16" s="197"/>
      <c r="BIK16" s="188"/>
      <c r="BIL16" s="176"/>
      <c r="BIM16" s="176"/>
    </row>
    <row r="17" spans="1:1731" ht="12" customHeight="1">
      <c r="A17" s="193" t="s">
        <v>139</v>
      </c>
      <c r="B17" s="241">
        <v>2456.2199999999998</v>
      </c>
      <c r="C17" s="241">
        <v>2455.86</v>
      </c>
      <c r="D17" s="241">
        <v>2455.4299999999998</v>
      </c>
      <c r="E17" s="241">
        <v>2454.37</v>
      </c>
      <c r="F17" s="241">
        <v>2455.1999999999998</v>
      </c>
      <c r="G17" s="241">
        <v>2454.08</v>
      </c>
      <c r="H17" s="241">
        <v>2453.79</v>
      </c>
      <c r="I17" s="241">
        <v>2452.8200000000002</v>
      </c>
      <c r="J17" s="241">
        <v>2452.31</v>
      </c>
      <c r="K17" s="241">
        <v>2450.9</v>
      </c>
      <c r="L17" s="241">
        <v>2445.54</v>
      </c>
      <c r="M17" s="241">
        <v>2444.25</v>
      </c>
      <c r="N17" s="241">
        <v>2444.96</v>
      </c>
      <c r="O17" s="241">
        <v>2445.66</v>
      </c>
      <c r="P17" s="241">
        <v>2444.27</v>
      </c>
      <c r="Q17" s="241">
        <v>2444.0100000000002</v>
      </c>
      <c r="R17" s="241">
        <v>2444.27</v>
      </c>
      <c r="S17" s="241">
        <v>2444.11</v>
      </c>
      <c r="T17" s="241">
        <v>2444.6</v>
      </c>
      <c r="U17" s="241">
        <v>2444.3200000000002</v>
      </c>
      <c r="V17" s="241">
        <v>2444.38</v>
      </c>
      <c r="W17" s="241">
        <v>2443.5700000000002</v>
      </c>
      <c r="X17" s="241">
        <v>2443.7199999999998</v>
      </c>
      <c r="Y17" s="241">
        <v>2442.2199999999998</v>
      </c>
      <c r="Z17" s="241">
        <v>2441.66</v>
      </c>
      <c r="AA17" s="241">
        <v>2440.77</v>
      </c>
      <c r="AB17" s="241">
        <v>2439.64</v>
      </c>
      <c r="AC17" s="241">
        <v>2438.16</v>
      </c>
      <c r="AD17" s="241">
        <v>2437.41</v>
      </c>
      <c r="AE17" s="241">
        <v>2437.1799999999998</v>
      </c>
      <c r="AF17" s="241">
        <v>2436.27</v>
      </c>
      <c r="AG17" s="241">
        <v>2436.29</v>
      </c>
      <c r="AH17" s="241">
        <v>2434.2199999999998</v>
      </c>
      <c r="AI17" s="241">
        <v>2425.7800000000002</v>
      </c>
      <c r="AJ17" s="241">
        <v>2428.21</v>
      </c>
      <c r="AK17" s="241">
        <v>2427.09</v>
      </c>
      <c r="AL17" s="241">
        <v>2426.27</v>
      </c>
      <c r="AM17" s="241">
        <v>2426.41</v>
      </c>
      <c r="AN17" s="241">
        <v>2427.17</v>
      </c>
      <c r="AO17" s="241">
        <v>2426.79</v>
      </c>
      <c r="AP17" s="241">
        <v>2427.4</v>
      </c>
      <c r="AQ17" s="241">
        <v>2427.13</v>
      </c>
      <c r="AR17" s="241">
        <v>2428.23</v>
      </c>
      <c r="AS17" s="241">
        <v>2428.21</v>
      </c>
      <c r="AT17" s="241">
        <v>2428.91</v>
      </c>
      <c r="AU17" s="241">
        <v>2430.35</v>
      </c>
      <c r="AV17" s="241">
        <v>2432.64</v>
      </c>
      <c r="AW17" s="241">
        <v>2432.3200000000002</v>
      </c>
      <c r="AX17" s="241">
        <v>2433.66</v>
      </c>
      <c r="AY17" s="241">
        <v>2433.67</v>
      </c>
      <c r="AZ17" s="241">
        <v>2432.75</v>
      </c>
      <c r="BA17" s="241">
        <v>2431.5100000000002</v>
      </c>
      <c r="BB17" s="241">
        <v>2429.73</v>
      </c>
      <c r="BC17" s="241">
        <v>2424.6799999999998</v>
      </c>
      <c r="BD17" s="241">
        <v>2422.7800000000002</v>
      </c>
      <c r="BE17" s="241">
        <v>2423.37</v>
      </c>
      <c r="BF17" s="241">
        <v>2422.3000000000002</v>
      </c>
      <c r="BG17" s="241">
        <v>2421.0700000000002</v>
      </c>
      <c r="BH17" s="241">
        <v>2420.19</v>
      </c>
      <c r="BI17" s="241">
        <v>2420.08</v>
      </c>
      <c r="BJ17" s="241">
        <v>2417.73</v>
      </c>
      <c r="BK17" s="241">
        <v>2418.9499999999998</v>
      </c>
      <c r="BL17" s="241">
        <v>2419.09</v>
      </c>
      <c r="BM17" s="241">
        <v>2417.71</v>
      </c>
      <c r="BN17" s="241">
        <v>2416.38</v>
      </c>
      <c r="BO17" s="241">
        <v>2415.4299999999998</v>
      </c>
      <c r="BP17" s="241">
        <v>2414.84</v>
      </c>
      <c r="BQ17" s="241">
        <v>2412.92</v>
      </c>
      <c r="BR17" s="241">
        <v>2410.67</v>
      </c>
      <c r="BS17" s="241">
        <v>2409.64</v>
      </c>
      <c r="BT17" s="241">
        <v>2405.35</v>
      </c>
      <c r="BU17" s="241">
        <v>2402.06</v>
      </c>
      <c r="BV17" s="241">
        <v>2400.13</v>
      </c>
      <c r="BW17" s="241">
        <v>2396.2600000000002</v>
      </c>
      <c r="BX17" s="241">
        <v>2395.85</v>
      </c>
      <c r="BY17" s="241">
        <v>2397.63</v>
      </c>
      <c r="BZ17" s="241">
        <v>2398.21</v>
      </c>
      <c r="CA17" s="241">
        <v>2398.2600000000002</v>
      </c>
      <c r="CB17" s="241">
        <v>2398.35</v>
      </c>
      <c r="CC17" s="241">
        <v>2397.69</v>
      </c>
      <c r="CD17" s="241">
        <v>2395.9299999999998</v>
      </c>
      <c r="CE17" s="241">
        <v>2395.3000000000002</v>
      </c>
      <c r="CF17" s="241">
        <v>2394.23</v>
      </c>
      <c r="CG17" s="241">
        <v>2393.81</v>
      </c>
      <c r="CH17" s="241">
        <v>2393.75</v>
      </c>
      <c r="CI17" s="241">
        <v>2393.88</v>
      </c>
      <c r="CJ17" s="241">
        <v>2393.92</v>
      </c>
      <c r="CK17" s="241">
        <v>2394.1799999999998</v>
      </c>
      <c r="CL17" s="241">
        <v>2394.77</v>
      </c>
      <c r="CM17" s="241">
        <v>2394.91</v>
      </c>
      <c r="CN17" s="241">
        <v>2396.2199999999998</v>
      </c>
      <c r="CO17" s="241">
        <v>2395.4</v>
      </c>
      <c r="CP17" s="241">
        <v>2395.4699999999998</v>
      </c>
      <c r="CQ17" s="241">
        <v>2397.19</v>
      </c>
      <c r="CR17" s="241">
        <v>2398.38</v>
      </c>
      <c r="CS17" s="241">
        <v>2398.42</v>
      </c>
      <c r="CT17" s="241">
        <v>2398.69</v>
      </c>
      <c r="CU17" s="241">
        <v>2396.9299999999998</v>
      </c>
      <c r="CV17" s="241">
        <v>2396.35</v>
      </c>
      <c r="CW17" s="241">
        <v>2395.23</v>
      </c>
      <c r="CX17" s="241">
        <v>2394.6799999999998</v>
      </c>
      <c r="CY17" s="241">
        <v>2394.0300000000002</v>
      </c>
      <c r="CZ17" s="241">
        <v>2393.84</v>
      </c>
      <c r="DA17" s="241">
        <v>2392.77</v>
      </c>
      <c r="DB17" s="241">
        <v>2392.4499999999998</v>
      </c>
      <c r="DC17" s="241">
        <v>2391.64</v>
      </c>
      <c r="DD17" s="241">
        <v>2390.79</v>
      </c>
      <c r="DE17" s="241">
        <v>2391.14</v>
      </c>
      <c r="DF17" s="241">
        <v>2391.58</v>
      </c>
      <c r="DG17" s="241">
        <v>2391.46</v>
      </c>
      <c r="DH17" s="241">
        <v>2391.4499999999998</v>
      </c>
      <c r="DI17" s="241">
        <v>2392.7600000000002</v>
      </c>
      <c r="DJ17" s="241">
        <v>2392.9299999999998</v>
      </c>
      <c r="DK17" s="241">
        <v>2393.9299999999998</v>
      </c>
      <c r="DL17" s="241">
        <v>2396.6799999999998</v>
      </c>
      <c r="DM17" s="241">
        <v>2394.17</v>
      </c>
      <c r="DN17" s="241">
        <v>2394.15</v>
      </c>
      <c r="DO17" s="241">
        <v>2393.52</v>
      </c>
      <c r="DP17" s="241">
        <v>2394.96</v>
      </c>
      <c r="DQ17" s="241">
        <v>2395.9</v>
      </c>
      <c r="DR17" s="241">
        <v>2397.0700000000002</v>
      </c>
      <c r="DS17" s="241">
        <v>2397.8200000000002</v>
      </c>
      <c r="DT17" s="241">
        <v>2398.64</v>
      </c>
      <c r="DU17" s="241">
        <v>2401.65</v>
      </c>
      <c r="DV17" s="241">
        <v>2402.86</v>
      </c>
      <c r="DW17" s="241">
        <v>2402.14</v>
      </c>
      <c r="DX17" s="241">
        <v>2402.67</v>
      </c>
      <c r="DY17" s="241">
        <v>2402.19</v>
      </c>
      <c r="DZ17" s="241">
        <v>2402.6</v>
      </c>
      <c r="EA17" s="241">
        <v>2402.1</v>
      </c>
      <c r="EB17" s="241">
        <v>2402.94</v>
      </c>
      <c r="EC17" s="241">
        <v>2402.06</v>
      </c>
      <c r="ED17" s="241">
        <v>2401.85</v>
      </c>
      <c r="EE17" s="241">
        <v>2401.46</v>
      </c>
      <c r="EF17" s="241">
        <v>2400.4899999999998</v>
      </c>
      <c r="EG17" s="241">
        <v>2401</v>
      </c>
      <c r="EH17" s="241">
        <v>2401.3000000000002</v>
      </c>
      <c r="EI17" s="241">
        <v>2404.0500000000002</v>
      </c>
      <c r="EJ17" s="241">
        <v>2405.65</v>
      </c>
      <c r="EK17" s="241">
        <v>2405.92</v>
      </c>
      <c r="EL17" s="241">
        <v>2408.41</v>
      </c>
      <c r="EM17" s="241">
        <v>2410.9499999999998</v>
      </c>
      <c r="EN17" s="241">
        <v>2411.5100000000002</v>
      </c>
      <c r="EO17" s="241">
        <v>2410.8200000000002</v>
      </c>
      <c r="EP17" s="241">
        <v>2410.38</v>
      </c>
      <c r="EQ17" s="241">
        <v>2410.0700000000002</v>
      </c>
      <c r="ER17" s="241">
        <v>2409.04</v>
      </c>
      <c r="ES17" s="241">
        <v>2409.8000000000002</v>
      </c>
      <c r="ET17" s="241">
        <v>2409.73</v>
      </c>
      <c r="EU17" s="241">
        <v>2409.9499999999998</v>
      </c>
      <c r="EV17" s="241">
        <v>2411.27</v>
      </c>
      <c r="EW17" s="241">
        <v>2412.04</v>
      </c>
      <c r="EX17" s="241">
        <v>2412.8000000000002</v>
      </c>
      <c r="EY17" s="241">
        <v>2414.29</v>
      </c>
      <c r="EZ17" s="241">
        <v>2414.4499999999998</v>
      </c>
      <c r="FA17" s="241">
        <v>2414.54</v>
      </c>
      <c r="FB17" s="241">
        <v>2415.21</v>
      </c>
      <c r="FC17" s="241">
        <v>2418.64</v>
      </c>
      <c r="FD17" s="241">
        <v>2423.66</v>
      </c>
      <c r="FE17" s="241">
        <v>2426.54</v>
      </c>
      <c r="FF17" s="241">
        <v>2441.23</v>
      </c>
      <c r="FG17" s="241">
        <v>2450.98</v>
      </c>
      <c r="FH17" s="241">
        <v>2454.5700000000002</v>
      </c>
      <c r="FI17" s="241">
        <v>2460.9</v>
      </c>
      <c r="FJ17" s="241">
        <v>2464.61</v>
      </c>
      <c r="FK17" s="241">
        <v>2464.44</v>
      </c>
      <c r="FL17" s="241">
        <v>2463.29</v>
      </c>
      <c r="FM17" s="241">
        <v>2462.8200000000002</v>
      </c>
      <c r="FN17" s="241">
        <v>2462.7800000000002</v>
      </c>
      <c r="FO17" s="241">
        <v>2462.84</v>
      </c>
      <c r="FP17" s="241">
        <v>2463.15</v>
      </c>
      <c r="FQ17" s="241">
        <v>2463.46</v>
      </c>
      <c r="FR17" s="241">
        <v>2463.31</v>
      </c>
      <c r="FS17" s="241">
        <v>2463.1999999999998</v>
      </c>
      <c r="FT17" s="241">
        <v>2461.66</v>
      </c>
      <c r="FU17" s="241">
        <v>2461.6</v>
      </c>
      <c r="FV17" s="241">
        <v>2461.17</v>
      </c>
      <c r="FW17" s="241">
        <v>2461.1999999999998</v>
      </c>
      <c r="FX17" s="241">
        <v>2461.2800000000002</v>
      </c>
      <c r="FY17" s="241">
        <v>2461.66</v>
      </c>
      <c r="FZ17" s="241">
        <v>2463.2399999999998</v>
      </c>
      <c r="GA17" s="241">
        <v>2463.02</v>
      </c>
      <c r="GB17" s="241">
        <v>2464.84</v>
      </c>
      <c r="GC17" s="241">
        <v>2464.0500000000002</v>
      </c>
      <c r="GD17" s="241">
        <v>2464.44</v>
      </c>
      <c r="GE17" s="241">
        <v>2463.61</v>
      </c>
      <c r="GF17" s="241">
        <v>2463.25</v>
      </c>
      <c r="GG17" s="241">
        <v>2462.5100000000002</v>
      </c>
      <c r="GH17" s="241">
        <v>2460.5700000000002</v>
      </c>
      <c r="GI17" s="241">
        <v>2457.5300000000002</v>
      </c>
      <c r="GJ17" s="241">
        <v>2456.4499999999998</v>
      </c>
      <c r="GK17" s="241">
        <v>2456.0500000000002</v>
      </c>
      <c r="GL17" s="241">
        <v>2455.5</v>
      </c>
      <c r="GM17" s="241">
        <v>2455.6999999999998</v>
      </c>
      <c r="GN17" s="241">
        <v>2455.9899999999998</v>
      </c>
      <c r="GO17" s="241">
        <v>2458.2199999999998</v>
      </c>
      <c r="GP17" s="241">
        <v>2458.64</v>
      </c>
      <c r="GQ17" s="241">
        <v>2460.0700000000002</v>
      </c>
      <c r="GR17" s="241">
        <v>2463.71</v>
      </c>
      <c r="GS17" s="241">
        <v>2464.56</v>
      </c>
      <c r="GT17" s="241">
        <v>2467.7600000000002</v>
      </c>
      <c r="GU17" s="241">
        <v>2468.94</v>
      </c>
      <c r="GV17" s="241">
        <v>2468.38</v>
      </c>
      <c r="GW17" s="241">
        <v>2469.36</v>
      </c>
      <c r="GX17" s="241">
        <v>2469.79</v>
      </c>
      <c r="GY17" s="241">
        <v>2472.1799999999998</v>
      </c>
      <c r="GZ17" s="241">
        <v>2472.73</v>
      </c>
      <c r="HA17" s="241">
        <v>2473.65</v>
      </c>
      <c r="HB17" s="241">
        <v>2473.4299999999998</v>
      </c>
      <c r="HC17" s="241">
        <v>2472.9899999999998</v>
      </c>
      <c r="HD17" s="241">
        <v>2473.44</v>
      </c>
      <c r="HE17" s="241">
        <v>2473.83</v>
      </c>
      <c r="HF17" s="241">
        <v>2475.52</v>
      </c>
      <c r="HG17" s="241">
        <v>2476.2399999999998</v>
      </c>
      <c r="HH17" s="241">
        <v>2479.46</v>
      </c>
      <c r="HI17" s="241">
        <v>2480.81</v>
      </c>
      <c r="HJ17" s="241">
        <v>2483.89</v>
      </c>
      <c r="HK17" s="241">
        <v>2487.13</v>
      </c>
      <c r="HL17" s="241">
        <v>2493.35</v>
      </c>
      <c r="HM17" s="241">
        <v>2497.65</v>
      </c>
      <c r="HN17" s="241">
        <v>2500.8200000000002</v>
      </c>
      <c r="HO17" s="241">
        <v>2503.41</v>
      </c>
      <c r="HP17" s="241">
        <v>2511.2199999999998</v>
      </c>
      <c r="HQ17" s="241">
        <v>2515.2199999999998</v>
      </c>
      <c r="HR17" s="241">
        <v>2521.27</v>
      </c>
      <c r="HS17" s="241">
        <v>2523.1</v>
      </c>
      <c r="HT17" s="241">
        <v>2533.9499999999998</v>
      </c>
      <c r="HU17" s="241">
        <v>2538.38</v>
      </c>
      <c r="HV17" s="241">
        <v>2545.29</v>
      </c>
      <c r="HW17" s="241">
        <v>2552.13</v>
      </c>
      <c r="HX17" s="241">
        <v>2550.04</v>
      </c>
      <c r="HY17" s="241">
        <v>2564.4</v>
      </c>
      <c r="HZ17" s="241">
        <v>2567.2600000000002</v>
      </c>
      <c r="IA17" s="241">
        <v>2568.08</v>
      </c>
      <c r="IB17" s="241">
        <v>2567.15</v>
      </c>
      <c r="IC17" s="241">
        <v>2566.33</v>
      </c>
      <c r="ID17" s="241">
        <v>2565.9899999999998</v>
      </c>
      <c r="IE17" s="241">
        <v>2564.87</v>
      </c>
      <c r="IF17" s="241">
        <v>2563.77</v>
      </c>
      <c r="IG17" s="241">
        <v>2563.84</v>
      </c>
      <c r="IH17" s="241">
        <v>2564.65</v>
      </c>
      <c r="II17" s="241">
        <v>2564.9</v>
      </c>
      <c r="IJ17" s="241">
        <v>2564.9</v>
      </c>
      <c r="IK17" s="241">
        <v>2562.9</v>
      </c>
      <c r="IL17" s="241">
        <v>2564.2399999999998</v>
      </c>
      <c r="IM17" s="241">
        <v>2563.79</v>
      </c>
      <c r="IN17" s="241">
        <v>2563.7800000000002</v>
      </c>
      <c r="IO17" s="241">
        <v>2563.67</v>
      </c>
      <c r="IP17" s="241">
        <v>2563.66</v>
      </c>
      <c r="IQ17" s="241">
        <v>2563.94</v>
      </c>
      <c r="IR17" s="241">
        <v>2564.15</v>
      </c>
      <c r="IS17" s="241">
        <v>2564.5500000000002</v>
      </c>
      <c r="IT17" s="241">
        <v>2564.44</v>
      </c>
      <c r="IU17" s="241">
        <v>2564.89</v>
      </c>
      <c r="IV17" s="241">
        <v>2565.7399999999998</v>
      </c>
      <c r="IW17" s="241">
        <v>2565.9</v>
      </c>
      <c r="IX17" s="241">
        <v>2565.73</v>
      </c>
      <c r="IY17" s="241">
        <v>2566.89</v>
      </c>
      <c r="IZ17" s="241">
        <v>2567.17</v>
      </c>
      <c r="JA17" s="241">
        <v>2568.67</v>
      </c>
      <c r="JB17" s="241">
        <v>2568.85</v>
      </c>
      <c r="JC17" s="241">
        <v>2569.63</v>
      </c>
      <c r="JD17" s="241">
        <v>2572.5</v>
      </c>
      <c r="JE17" s="241">
        <v>2574.65</v>
      </c>
      <c r="JF17" s="241">
        <v>2577.23</v>
      </c>
      <c r="JG17" s="241">
        <v>2580.79</v>
      </c>
      <c r="JH17" s="241">
        <v>2586.33</v>
      </c>
      <c r="JI17" s="241">
        <v>2590.6799999999998</v>
      </c>
      <c r="JJ17" s="241">
        <v>2596.89</v>
      </c>
      <c r="JK17" s="241">
        <v>2603.25</v>
      </c>
      <c r="JL17" s="241">
        <v>2605.84</v>
      </c>
      <c r="JM17" s="241">
        <v>2618.94</v>
      </c>
      <c r="JN17" s="241">
        <v>2627.04</v>
      </c>
      <c r="JO17" s="241">
        <v>2632.53</v>
      </c>
      <c r="JP17" s="241">
        <v>2639.21</v>
      </c>
      <c r="JQ17" s="241">
        <v>2634.19</v>
      </c>
      <c r="JR17" s="241">
        <v>2632.9</v>
      </c>
      <c r="JS17" s="241">
        <v>2634.5</v>
      </c>
      <c r="JT17" s="241">
        <v>2634.4</v>
      </c>
      <c r="JU17" s="241">
        <v>2634.26</v>
      </c>
      <c r="JV17" s="241">
        <v>2634.83</v>
      </c>
      <c r="JW17" s="241">
        <v>2635</v>
      </c>
      <c r="JX17" s="241">
        <v>2634.99</v>
      </c>
      <c r="JY17" s="241">
        <v>2635.88</v>
      </c>
      <c r="JZ17" s="241">
        <v>2636.78</v>
      </c>
      <c r="KA17" s="241">
        <v>2636.67</v>
      </c>
      <c r="KB17" s="241">
        <v>2637.63</v>
      </c>
      <c r="KC17" s="241">
        <v>2638.03</v>
      </c>
      <c r="KD17" s="241">
        <v>2639.86</v>
      </c>
      <c r="KE17" s="241">
        <v>2642.01</v>
      </c>
      <c r="KF17" s="241">
        <v>2641.33</v>
      </c>
      <c r="KG17" s="241">
        <v>2642.81</v>
      </c>
      <c r="KH17" s="241">
        <v>2642.92</v>
      </c>
      <c r="KI17" s="241">
        <v>2643.69</v>
      </c>
      <c r="KJ17" s="241">
        <v>2648.02</v>
      </c>
      <c r="KK17" s="241">
        <v>2653.25</v>
      </c>
      <c r="KL17" s="241">
        <v>2650.55</v>
      </c>
      <c r="KM17" s="241">
        <v>2657.97</v>
      </c>
      <c r="KN17" s="241">
        <v>2663.98</v>
      </c>
      <c r="KO17" s="241">
        <v>2666.36</v>
      </c>
      <c r="KP17" s="241">
        <v>2666.72</v>
      </c>
      <c r="KQ17" s="241">
        <v>2666.14</v>
      </c>
      <c r="KR17" s="241">
        <v>2665.73</v>
      </c>
      <c r="KS17" s="241">
        <v>2662.86</v>
      </c>
      <c r="KT17" s="241">
        <v>2660.12</v>
      </c>
      <c r="KU17" s="241">
        <v>2655.96</v>
      </c>
      <c r="KV17" s="241">
        <v>2650.55</v>
      </c>
      <c r="KW17" s="241">
        <v>2648.87</v>
      </c>
      <c r="KX17" s="241">
        <v>2646.3</v>
      </c>
      <c r="KY17" s="241">
        <v>2640.31</v>
      </c>
      <c r="KZ17" s="241">
        <v>2636</v>
      </c>
      <c r="LA17" s="241">
        <v>2632.72</v>
      </c>
      <c r="LB17" s="241">
        <v>2631.65</v>
      </c>
      <c r="LC17" s="241">
        <v>2630.5</v>
      </c>
      <c r="LD17" s="241">
        <v>2629.69</v>
      </c>
      <c r="LE17" s="241">
        <v>2628.7</v>
      </c>
      <c r="LF17" s="241">
        <v>2629.76</v>
      </c>
      <c r="LG17" s="241">
        <v>2630.4</v>
      </c>
      <c r="LH17" s="241">
        <v>2630.93</v>
      </c>
      <c r="LI17" s="241">
        <v>2631.45</v>
      </c>
      <c r="LJ17" s="241">
        <v>2631.58</v>
      </c>
      <c r="LK17" s="241">
        <v>2632.53</v>
      </c>
      <c r="LL17" s="241">
        <v>2632.52</v>
      </c>
      <c r="LM17" s="241">
        <v>2632.71</v>
      </c>
      <c r="LN17" s="241">
        <v>2633.79</v>
      </c>
      <c r="LO17" s="241">
        <v>2634.97</v>
      </c>
      <c r="LP17" s="241">
        <v>2635.25</v>
      </c>
      <c r="LQ17" s="241">
        <v>2635.11</v>
      </c>
      <c r="LR17" s="241">
        <v>2635.29</v>
      </c>
      <c r="LS17" s="241">
        <v>2634.48</v>
      </c>
      <c r="LT17" s="241">
        <v>2635.8</v>
      </c>
      <c r="LU17" s="241">
        <v>2635.46</v>
      </c>
      <c r="LV17" s="241">
        <v>2635.33</v>
      </c>
      <c r="LW17" s="241">
        <v>2635.34</v>
      </c>
      <c r="LX17" s="241">
        <v>2634.79</v>
      </c>
      <c r="LY17" s="241">
        <v>2634.8</v>
      </c>
      <c r="LZ17" s="241">
        <v>2634.44</v>
      </c>
      <c r="MA17" s="241">
        <v>2634.61</v>
      </c>
      <c r="MB17" s="241">
        <v>2634.3</v>
      </c>
      <c r="MC17" s="241">
        <v>2632.8</v>
      </c>
      <c r="MD17" s="241">
        <v>2632.73</v>
      </c>
      <c r="ME17" s="241">
        <v>2631</v>
      </c>
      <c r="MF17" s="241">
        <v>2631.6</v>
      </c>
      <c r="MG17" s="241">
        <v>2631.54</v>
      </c>
      <c r="MH17" s="241">
        <v>2631.91</v>
      </c>
      <c r="MI17" s="241">
        <v>2631.41</v>
      </c>
      <c r="MJ17" s="241">
        <v>2631.25</v>
      </c>
      <c r="MK17" s="241">
        <v>2630.86</v>
      </c>
      <c r="ML17" s="241">
        <v>2631.37</v>
      </c>
      <c r="MM17" s="241">
        <v>2631.17</v>
      </c>
      <c r="MN17" s="241">
        <v>2631.17</v>
      </c>
      <c r="MO17" s="241">
        <v>2631.53</v>
      </c>
      <c r="MP17" s="241">
        <v>2631.51</v>
      </c>
      <c r="MQ17" s="241">
        <v>2631.43</v>
      </c>
      <c r="MR17" s="241">
        <v>2632.08</v>
      </c>
      <c r="MS17" s="241">
        <v>2632</v>
      </c>
      <c r="MT17" s="241">
        <v>2631.95</v>
      </c>
      <c r="MU17" s="241">
        <v>2631.58</v>
      </c>
      <c r="MV17" s="241">
        <v>2631.3</v>
      </c>
      <c r="MW17" s="241">
        <v>2631.64</v>
      </c>
      <c r="MX17" s="241">
        <v>2631.58</v>
      </c>
      <c r="MY17" s="241">
        <v>2631.93</v>
      </c>
      <c r="MZ17" s="241">
        <v>2631.77</v>
      </c>
      <c r="NA17" s="241">
        <v>2632.18</v>
      </c>
      <c r="NB17" s="241">
        <v>2633.38</v>
      </c>
      <c r="NC17" s="241">
        <v>2635.13</v>
      </c>
      <c r="ND17" s="241">
        <v>2636.4</v>
      </c>
      <c r="NE17" s="241">
        <v>2635.94</v>
      </c>
      <c r="NF17" s="241">
        <v>2637.12</v>
      </c>
      <c r="NG17" s="241">
        <v>2638.33</v>
      </c>
      <c r="NH17" s="241">
        <v>2637.96</v>
      </c>
      <c r="NI17" s="241">
        <v>2639.99</v>
      </c>
      <c r="NJ17" s="241">
        <v>2639.51</v>
      </c>
      <c r="NK17" s="241">
        <v>2642.42</v>
      </c>
      <c r="NL17" s="241">
        <v>2642.78</v>
      </c>
      <c r="NM17" s="241">
        <v>2643.07</v>
      </c>
      <c r="NN17" s="241">
        <v>2642.95</v>
      </c>
      <c r="NO17" s="241">
        <v>2641.58</v>
      </c>
      <c r="NP17" s="241">
        <v>2641.72</v>
      </c>
      <c r="NQ17" s="241">
        <v>2642.23</v>
      </c>
      <c r="NR17" s="241">
        <v>2642.76</v>
      </c>
      <c r="NS17" s="241">
        <v>2642.43</v>
      </c>
      <c r="NT17" s="241">
        <v>2642.01</v>
      </c>
      <c r="NU17" s="241">
        <v>2642.7</v>
      </c>
      <c r="NV17" s="241">
        <v>2643.22</v>
      </c>
      <c r="NW17" s="241">
        <v>2644.04</v>
      </c>
      <c r="NX17" s="241">
        <v>2645.21</v>
      </c>
      <c r="NY17" s="241">
        <v>2646.21</v>
      </c>
      <c r="NZ17" s="241">
        <v>2647.18</v>
      </c>
      <c r="OA17" s="241">
        <v>2647.76</v>
      </c>
      <c r="OB17" s="241">
        <v>2647.1</v>
      </c>
      <c r="OC17" s="241">
        <v>2647.34</v>
      </c>
      <c r="OD17" s="241">
        <v>2647.27</v>
      </c>
      <c r="OE17" s="241">
        <v>2647.69</v>
      </c>
      <c r="OF17" s="241">
        <v>2647.83</v>
      </c>
      <c r="OG17" s="241">
        <v>2648.29</v>
      </c>
      <c r="OH17" s="241">
        <v>2648.73</v>
      </c>
      <c r="OI17" s="241">
        <v>2649.35</v>
      </c>
      <c r="OJ17" s="241">
        <v>2650.3</v>
      </c>
      <c r="OK17" s="241">
        <v>2650.87</v>
      </c>
      <c r="OL17" s="241">
        <v>2651.04</v>
      </c>
      <c r="OM17" s="241">
        <v>2651.72</v>
      </c>
      <c r="ON17" s="241">
        <v>2652.13</v>
      </c>
      <c r="OO17" s="241">
        <v>2651.87</v>
      </c>
      <c r="OP17" s="241">
        <v>2652.43</v>
      </c>
      <c r="OQ17" s="241">
        <v>2653.14</v>
      </c>
      <c r="OR17" s="241">
        <v>2653.87</v>
      </c>
      <c r="OS17" s="241">
        <v>2654.41</v>
      </c>
      <c r="OT17" s="241">
        <v>2655.19</v>
      </c>
      <c r="OU17" s="241">
        <v>2656.05</v>
      </c>
      <c r="OV17" s="241">
        <v>2656.1</v>
      </c>
      <c r="OW17" s="241">
        <v>2656.18</v>
      </c>
      <c r="OX17" s="241">
        <v>2657.02</v>
      </c>
      <c r="OY17" s="241">
        <v>2657.31</v>
      </c>
      <c r="OZ17" s="241">
        <v>2657.07</v>
      </c>
      <c r="PA17" s="241">
        <v>2657.51</v>
      </c>
      <c r="PB17" s="241">
        <v>2657.47</v>
      </c>
      <c r="PC17" s="241">
        <v>2657.76</v>
      </c>
      <c r="PD17" s="241">
        <v>2657.92</v>
      </c>
      <c r="PE17" s="241">
        <v>2658.24</v>
      </c>
      <c r="PF17" s="241">
        <v>2658.11</v>
      </c>
      <c r="PG17" s="241">
        <v>2658.65</v>
      </c>
      <c r="PH17" s="241">
        <v>2658.59</v>
      </c>
      <c r="PI17" s="241">
        <v>2659.07</v>
      </c>
      <c r="PJ17" s="241">
        <v>2659.34</v>
      </c>
      <c r="PK17" s="241">
        <v>2659.5</v>
      </c>
      <c r="PL17" s="241">
        <v>2660.69</v>
      </c>
      <c r="PM17" s="241">
        <v>2660.75</v>
      </c>
      <c r="PN17" s="241">
        <v>2662.1</v>
      </c>
      <c r="PO17" s="241">
        <v>2661.76</v>
      </c>
      <c r="PP17" s="241">
        <v>2662.9</v>
      </c>
      <c r="PQ17" s="241">
        <v>2663.58</v>
      </c>
      <c r="PR17" s="241">
        <v>2663.67</v>
      </c>
      <c r="PS17" s="241">
        <v>2664.1</v>
      </c>
      <c r="PT17" s="241">
        <v>2665.32</v>
      </c>
      <c r="PU17" s="241">
        <v>2665.04</v>
      </c>
      <c r="PV17" s="241">
        <v>2665.62</v>
      </c>
      <c r="PW17" s="241">
        <v>2666</v>
      </c>
      <c r="PX17" s="241">
        <v>2666.5</v>
      </c>
      <c r="PY17" s="241">
        <v>2666.99</v>
      </c>
      <c r="PZ17" s="241">
        <v>2665</v>
      </c>
      <c r="QA17" s="241">
        <v>2667.12</v>
      </c>
      <c r="QB17" s="241">
        <v>2665.94</v>
      </c>
      <c r="QC17" s="241">
        <v>2667.38</v>
      </c>
      <c r="QD17" s="241">
        <v>2668.86</v>
      </c>
      <c r="QE17" s="241">
        <v>2671.77</v>
      </c>
      <c r="QF17" s="241">
        <v>2671.77</v>
      </c>
      <c r="QG17" s="241">
        <v>2672.25</v>
      </c>
      <c r="QH17" s="241">
        <v>2672.3</v>
      </c>
      <c r="QI17" s="241">
        <v>2672.87</v>
      </c>
      <c r="QJ17" s="241">
        <v>2672.73</v>
      </c>
      <c r="QK17" s="241">
        <v>2672.74</v>
      </c>
      <c r="QL17" s="241">
        <v>2673.17</v>
      </c>
      <c r="QM17" s="241">
        <v>2672.82</v>
      </c>
      <c r="QN17" s="241">
        <v>2671.55</v>
      </c>
      <c r="QO17" s="241">
        <v>2672.03</v>
      </c>
      <c r="QP17" s="241">
        <v>2672.39</v>
      </c>
      <c r="QQ17" s="241">
        <v>2671.89</v>
      </c>
      <c r="QR17" s="241">
        <v>2671.81</v>
      </c>
      <c r="QS17" s="241">
        <v>2672</v>
      </c>
      <c r="QT17" s="241">
        <v>2671.81</v>
      </c>
      <c r="QU17" s="241">
        <v>2671.53</v>
      </c>
      <c r="QV17" s="241">
        <v>2671.62</v>
      </c>
      <c r="QW17" s="241">
        <v>2671.79</v>
      </c>
      <c r="QX17" s="241">
        <v>2671.58</v>
      </c>
      <c r="QY17" s="241">
        <v>2671.57</v>
      </c>
      <c r="QZ17" s="241">
        <v>2671.25</v>
      </c>
      <c r="RA17" s="241">
        <v>2671.12</v>
      </c>
      <c r="RB17" s="241">
        <v>2670.65</v>
      </c>
      <c r="RC17" s="241">
        <v>2670.87</v>
      </c>
      <c r="RD17" s="241">
        <v>2670.51</v>
      </c>
      <c r="RE17" s="241">
        <v>2669.57</v>
      </c>
      <c r="RF17" s="241">
        <v>2669.02</v>
      </c>
      <c r="RG17" s="241">
        <v>2668.47</v>
      </c>
      <c r="RH17" s="241">
        <v>2667.91</v>
      </c>
      <c r="RI17" s="241">
        <v>2667.43</v>
      </c>
      <c r="RJ17" s="241">
        <v>2666.66</v>
      </c>
      <c r="RK17" s="241">
        <v>2667.45</v>
      </c>
      <c r="RL17" s="241">
        <v>2667.69</v>
      </c>
      <c r="RM17" s="241">
        <v>2667.64</v>
      </c>
      <c r="RN17" s="241">
        <v>2667.21</v>
      </c>
      <c r="RO17" s="241">
        <v>2667.08</v>
      </c>
      <c r="RP17" s="241">
        <v>2667.64</v>
      </c>
      <c r="RQ17" s="241">
        <v>2667.23</v>
      </c>
      <c r="RR17" s="241">
        <v>2667.7</v>
      </c>
      <c r="RS17" s="241">
        <v>2668.31</v>
      </c>
      <c r="RT17" s="241">
        <v>2669.12</v>
      </c>
      <c r="RU17" s="241">
        <v>2669.04</v>
      </c>
      <c r="RV17" s="241">
        <v>2670.43</v>
      </c>
      <c r="RW17" s="241">
        <v>2669.96</v>
      </c>
      <c r="RX17" s="241">
        <v>2670.53</v>
      </c>
      <c r="RY17" s="241">
        <v>2671.6</v>
      </c>
      <c r="RZ17" s="241">
        <v>2674.62</v>
      </c>
      <c r="SA17" s="241">
        <v>2676.12</v>
      </c>
      <c r="SB17" s="241">
        <v>2679.03</v>
      </c>
      <c r="SC17" s="241">
        <v>2683.19</v>
      </c>
      <c r="SD17" s="241">
        <v>2684.35</v>
      </c>
      <c r="SE17" s="241">
        <v>2683.69</v>
      </c>
      <c r="SF17" s="241">
        <v>2686.8</v>
      </c>
      <c r="SG17" s="241">
        <v>2685.97</v>
      </c>
      <c r="SH17" s="241">
        <v>2690.29</v>
      </c>
      <c r="SI17" s="241">
        <v>2692.43</v>
      </c>
      <c r="SJ17" s="241">
        <v>2697.83</v>
      </c>
      <c r="SK17" s="241">
        <v>2701.17</v>
      </c>
      <c r="SL17" s="242">
        <v>2701.11</v>
      </c>
      <c r="SM17" s="242">
        <v>2702.31</v>
      </c>
      <c r="SN17" s="242">
        <v>2703.24</v>
      </c>
      <c r="SO17" s="242">
        <v>2703.39</v>
      </c>
      <c r="SP17" s="242">
        <v>2703.61</v>
      </c>
      <c r="SQ17" s="242">
        <v>2702.87</v>
      </c>
      <c r="SR17" s="242">
        <v>2702.33</v>
      </c>
      <c r="SS17" s="242">
        <v>2703.07</v>
      </c>
      <c r="ST17" s="242">
        <v>2702.74</v>
      </c>
      <c r="SU17" s="242">
        <v>2703.09</v>
      </c>
      <c r="SV17" s="242">
        <v>2702.99</v>
      </c>
      <c r="SW17" s="242">
        <v>2703.56</v>
      </c>
      <c r="SX17" s="242">
        <v>2705.69</v>
      </c>
      <c r="SY17" s="242">
        <v>2705.07</v>
      </c>
      <c r="SZ17" s="242">
        <v>2708.32</v>
      </c>
      <c r="TA17" s="242">
        <v>2706.68</v>
      </c>
      <c r="TB17" s="242">
        <v>2710.51</v>
      </c>
      <c r="TC17" s="242">
        <v>2714.13</v>
      </c>
      <c r="TD17" s="242">
        <v>2715.22</v>
      </c>
      <c r="TE17" s="243">
        <v>2717.08</v>
      </c>
      <c r="TF17" s="243">
        <v>2719.38</v>
      </c>
      <c r="TG17" s="243">
        <v>2720.66</v>
      </c>
      <c r="TH17" s="243">
        <v>2720.52</v>
      </c>
      <c r="TI17" s="243">
        <v>2721.72</v>
      </c>
      <c r="TJ17" s="243">
        <v>2722.35</v>
      </c>
      <c r="TK17" s="243">
        <v>2723.6</v>
      </c>
      <c r="TL17" s="243">
        <v>2723.82</v>
      </c>
      <c r="TM17" s="243">
        <v>2724.04</v>
      </c>
      <c r="TN17" s="243">
        <v>2726.12</v>
      </c>
      <c r="TO17" s="243">
        <v>2727.25</v>
      </c>
      <c r="TP17" s="243">
        <v>2729.14</v>
      </c>
      <c r="TQ17" s="243">
        <v>2730.15</v>
      </c>
      <c r="TR17" s="243">
        <v>2730.91</v>
      </c>
      <c r="TS17" s="243">
        <v>2731.72</v>
      </c>
      <c r="TT17" s="243">
        <v>2732.43</v>
      </c>
      <c r="TU17" s="243">
        <v>2732.72</v>
      </c>
      <c r="TV17" s="243">
        <v>2733.25</v>
      </c>
      <c r="TW17" s="243">
        <v>2733.28</v>
      </c>
      <c r="TX17" s="243">
        <v>2733.53</v>
      </c>
      <c r="TY17" s="243">
        <v>2733.52</v>
      </c>
      <c r="TZ17" s="243">
        <v>2734.33</v>
      </c>
      <c r="UA17" s="243">
        <v>2734.92</v>
      </c>
      <c r="UB17" s="243">
        <v>2735.88</v>
      </c>
      <c r="UC17" s="243">
        <v>2736.76</v>
      </c>
      <c r="UD17" s="243">
        <v>2737.8</v>
      </c>
      <c r="UE17" s="243">
        <v>2737.43</v>
      </c>
      <c r="UF17" s="243">
        <v>2738.74</v>
      </c>
      <c r="UG17" s="243">
        <v>2738.92</v>
      </c>
      <c r="UH17" s="243">
        <v>2741.52</v>
      </c>
      <c r="UI17" s="243">
        <v>2742.83</v>
      </c>
      <c r="UJ17" s="243">
        <v>2742.38</v>
      </c>
      <c r="UK17" s="243">
        <v>2744.02</v>
      </c>
      <c r="UL17" s="243">
        <v>2746.22</v>
      </c>
      <c r="UM17" s="243">
        <v>2747.94</v>
      </c>
      <c r="UN17" s="243">
        <v>2748.32</v>
      </c>
      <c r="UO17" s="243">
        <v>2748.61</v>
      </c>
      <c r="UP17" s="243">
        <v>2749.24</v>
      </c>
      <c r="UQ17" s="243">
        <v>2749.37</v>
      </c>
      <c r="UR17" s="243">
        <v>2750.34</v>
      </c>
      <c r="US17" s="243">
        <v>2750.8</v>
      </c>
      <c r="UT17" s="243">
        <v>2751.19</v>
      </c>
      <c r="UU17" s="243">
        <v>2751.61</v>
      </c>
      <c r="UV17" s="243">
        <v>2751.57</v>
      </c>
      <c r="UW17" s="243">
        <v>2752.32</v>
      </c>
      <c r="UX17" s="243">
        <v>2752.65</v>
      </c>
      <c r="UY17" s="243">
        <v>2752.97</v>
      </c>
      <c r="UZ17" s="243">
        <v>2753.97</v>
      </c>
      <c r="VA17" s="243">
        <v>2753.93</v>
      </c>
      <c r="VB17" s="243">
        <v>2754.16</v>
      </c>
      <c r="VC17" s="243">
        <v>2754.15</v>
      </c>
      <c r="VD17" s="243">
        <v>2755.28</v>
      </c>
      <c r="VE17" s="243">
        <v>2755.56</v>
      </c>
      <c r="VF17" s="191">
        <v>2756.26</v>
      </c>
      <c r="VG17" s="191">
        <v>2757.29</v>
      </c>
      <c r="VH17" s="191">
        <v>2758.39</v>
      </c>
      <c r="VI17" s="191">
        <v>2758.95</v>
      </c>
      <c r="VJ17" s="191">
        <v>2759.65</v>
      </c>
      <c r="VK17" s="191">
        <v>2760.89</v>
      </c>
      <c r="VL17" s="191">
        <v>2761.69</v>
      </c>
      <c r="VM17" s="191">
        <v>2762.71</v>
      </c>
      <c r="VN17" s="243">
        <v>2763.26</v>
      </c>
      <c r="VO17" s="243">
        <v>2764.18</v>
      </c>
      <c r="VP17" s="243">
        <v>2763.69</v>
      </c>
      <c r="VQ17" s="243">
        <v>2764.27</v>
      </c>
      <c r="VR17" s="243">
        <v>2764.36</v>
      </c>
      <c r="VS17" s="243">
        <v>2765.01</v>
      </c>
      <c r="VT17" s="243">
        <v>2766.66</v>
      </c>
      <c r="VU17" s="243">
        <v>2766.53</v>
      </c>
      <c r="VV17" s="243">
        <v>2766.69</v>
      </c>
      <c r="VW17" s="243">
        <v>2767.52</v>
      </c>
      <c r="VX17" s="243">
        <v>2768.04</v>
      </c>
      <c r="VY17" s="243">
        <v>2768.88</v>
      </c>
      <c r="VZ17" s="243">
        <v>2769.17</v>
      </c>
      <c r="WA17" s="243">
        <v>2769.73</v>
      </c>
      <c r="WB17" s="243">
        <v>2770.76</v>
      </c>
      <c r="WC17" s="243">
        <v>2771.41</v>
      </c>
      <c r="WD17" s="243">
        <v>2772.18</v>
      </c>
      <c r="WE17" s="243">
        <v>2773</v>
      </c>
      <c r="WF17" s="243">
        <v>2774.29</v>
      </c>
      <c r="WG17" s="243">
        <v>2775.43</v>
      </c>
      <c r="WH17" s="243">
        <v>2775.89</v>
      </c>
      <c r="WI17" s="191">
        <v>2777.74</v>
      </c>
      <c r="WJ17" s="243">
        <v>2776.98</v>
      </c>
      <c r="WK17" s="243">
        <v>2779.01</v>
      </c>
      <c r="WL17" s="243">
        <v>2779.78</v>
      </c>
      <c r="WM17" s="243">
        <v>2780.65</v>
      </c>
      <c r="WN17" s="243">
        <v>2781.09</v>
      </c>
      <c r="WO17" s="243">
        <v>2781.19</v>
      </c>
      <c r="WP17" s="243">
        <v>2781.42</v>
      </c>
      <c r="WQ17" s="243">
        <v>2781.94</v>
      </c>
      <c r="WR17" s="243">
        <v>2781.59</v>
      </c>
      <c r="WS17" s="243">
        <v>2782.46</v>
      </c>
      <c r="WT17" s="243">
        <v>2781.94</v>
      </c>
      <c r="WU17" s="243">
        <v>2782.62</v>
      </c>
      <c r="WV17" s="243">
        <v>2783.67</v>
      </c>
      <c r="WW17" s="243">
        <v>2783.92</v>
      </c>
      <c r="WX17" s="243">
        <v>2784.78</v>
      </c>
      <c r="WY17" s="243">
        <v>2784.58</v>
      </c>
      <c r="WZ17" s="243">
        <v>2785.12</v>
      </c>
      <c r="XA17" s="243">
        <v>2785.62</v>
      </c>
      <c r="XB17" s="243">
        <v>2786.41</v>
      </c>
      <c r="XC17" s="243">
        <v>2787.28</v>
      </c>
      <c r="XD17" s="243">
        <v>2788.46</v>
      </c>
      <c r="XE17" s="243">
        <v>2788.91</v>
      </c>
      <c r="XF17" s="243">
        <v>2788.93</v>
      </c>
      <c r="XG17" s="243">
        <v>2789.53</v>
      </c>
      <c r="XH17" s="243">
        <v>2790.65</v>
      </c>
      <c r="XI17" s="243">
        <v>2790.25</v>
      </c>
      <c r="XJ17" s="243">
        <v>2791.57</v>
      </c>
      <c r="XK17" s="243">
        <v>2791.49</v>
      </c>
      <c r="XL17" s="243">
        <v>2792.5</v>
      </c>
      <c r="XM17" s="243">
        <v>2793.39</v>
      </c>
      <c r="XN17" s="243">
        <v>2794.64</v>
      </c>
      <c r="XO17" s="243">
        <v>2795.61</v>
      </c>
      <c r="XP17" s="243">
        <v>2796.8</v>
      </c>
      <c r="XQ17" s="243">
        <v>2798.23</v>
      </c>
      <c r="XR17" s="243">
        <v>2799.88</v>
      </c>
      <c r="XS17" s="243">
        <v>2799.62</v>
      </c>
      <c r="XT17" s="243">
        <v>2801.77</v>
      </c>
      <c r="XU17" s="243">
        <v>2801.2</v>
      </c>
      <c r="XV17" s="243">
        <v>2803.58</v>
      </c>
      <c r="XW17" s="243">
        <v>2805.41</v>
      </c>
      <c r="XX17" s="243">
        <v>2804.74</v>
      </c>
      <c r="XY17" s="243">
        <v>2806.96</v>
      </c>
      <c r="XZ17" s="243">
        <v>2805.97</v>
      </c>
      <c r="YA17" s="243">
        <v>2808.78</v>
      </c>
      <c r="YB17" s="243">
        <v>2807.59</v>
      </c>
      <c r="YC17" s="243">
        <v>2809.64</v>
      </c>
      <c r="YD17" s="243">
        <v>2808.97</v>
      </c>
      <c r="YE17" s="243">
        <v>2810.94</v>
      </c>
      <c r="YF17" s="243">
        <v>2811.69</v>
      </c>
      <c r="YG17" s="243">
        <v>2813.32</v>
      </c>
      <c r="YH17" s="243">
        <v>2813.22</v>
      </c>
      <c r="YI17" s="243">
        <v>2817.01</v>
      </c>
      <c r="YJ17" s="243">
        <v>2817.61</v>
      </c>
      <c r="YK17" s="243">
        <v>2819.18</v>
      </c>
      <c r="YL17" s="243">
        <v>2819.86</v>
      </c>
      <c r="YM17" s="243">
        <v>2819.57</v>
      </c>
      <c r="YN17" s="243">
        <v>2819.91</v>
      </c>
      <c r="YO17" s="243">
        <v>2820.59</v>
      </c>
      <c r="YP17" s="243">
        <v>2823.14</v>
      </c>
      <c r="YQ17" s="243">
        <v>2821.08</v>
      </c>
      <c r="YR17" s="243">
        <v>2822.98</v>
      </c>
      <c r="YS17" s="243">
        <v>2823.89</v>
      </c>
      <c r="YT17" s="243">
        <v>2824.16</v>
      </c>
      <c r="YU17" s="243">
        <v>2826.6</v>
      </c>
      <c r="YV17" s="243">
        <v>2826.14</v>
      </c>
      <c r="YW17" s="243">
        <v>2828.11</v>
      </c>
      <c r="YX17" s="243">
        <v>2830.37</v>
      </c>
      <c r="YY17" s="243">
        <v>2829.7</v>
      </c>
      <c r="YZ17" s="243">
        <v>2832.64</v>
      </c>
      <c r="ZA17" s="243">
        <v>2832.22</v>
      </c>
      <c r="ZB17" s="243">
        <v>2834.88</v>
      </c>
      <c r="ZC17" s="243">
        <v>2834.5</v>
      </c>
      <c r="ZD17" s="243">
        <v>2839.25</v>
      </c>
      <c r="ZE17" s="243">
        <v>2841.23</v>
      </c>
      <c r="ZF17" s="243">
        <v>2841.3</v>
      </c>
      <c r="ZG17" s="243">
        <v>2842.07</v>
      </c>
      <c r="ZH17" s="243">
        <v>2842.11</v>
      </c>
      <c r="ZI17" s="243">
        <v>2843.93</v>
      </c>
      <c r="ZJ17" s="243">
        <v>2844.58</v>
      </c>
      <c r="ZK17" s="243">
        <v>2844.42</v>
      </c>
      <c r="ZL17" s="243">
        <v>2845.28</v>
      </c>
      <c r="ZM17" s="243">
        <v>2844.7</v>
      </c>
      <c r="ZN17" s="243">
        <v>2845.8</v>
      </c>
      <c r="ZO17" s="243">
        <v>2846.12</v>
      </c>
      <c r="ZP17" s="243">
        <v>2846.09</v>
      </c>
      <c r="ZQ17" s="243">
        <v>2846.32</v>
      </c>
      <c r="ZR17" s="243">
        <v>2846.32</v>
      </c>
      <c r="ZS17" s="243">
        <v>2846.25</v>
      </c>
      <c r="ZT17" s="243">
        <v>2847.44</v>
      </c>
      <c r="ZU17" s="243">
        <v>2847.41</v>
      </c>
      <c r="ZV17" s="243">
        <v>2848.45</v>
      </c>
      <c r="ZW17" s="243">
        <v>2847.99</v>
      </c>
      <c r="ZX17" s="243">
        <v>2848.51</v>
      </c>
      <c r="ZY17" s="243">
        <v>2849.9</v>
      </c>
      <c r="ZZ17" s="243">
        <v>2849.35</v>
      </c>
      <c r="AAA17" s="243">
        <v>2850.19</v>
      </c>
      <c r="AAB17" s="243">
        <v>2850.89</v>
      </c>
      <c r="AAC17" s="243">
        <v>2851.41</v>
      </c>
      <c r="AAD17" s="243">
        <v>2851.71</v>
      </c>
      <c r="AAE17" s="243">
        <v>2852.12</v>
      </c>
      <c r="AAF17" s="243">
        <v>2853.17</v>
      </c>
      <c r="AAG17" s="243">
        <v>2852.83</v>
      </c>
      <c r="AAH17" s="243">
        <v>2852.94</v>
      </c>
      <c r="AAI17" s="191">
        <v>2853.26</v>
      </c>
      <c r="AAJ17" s="191">
        <v>2853.37</v>
      </c>
      <c r="AAK17" s="191">
        <v>2853.43</v>
      </c>
      <c r="AAL17" s="191">
        <v>2853.4</v>
      </c>
      <c r="AAM17" s="191">
        <v>2853.67</v>
      </c>
      <c r="AAN17" s="191">
        <v>2853.85</v>
      </c>
      <c r="AAO17" s="191">
        <v>2854.21</v>
      </c>
      <c r="AAP17" s="191">
        <v>2854.69</v>
      </c>
      <c r="AAQ17" s="191">
        <v>2854.77</v>
      </c>
      <c r="AAR17" s="191">
        <v>2853.98</v>
      </c>
      <c r="AAS17" s="191">
        <v>2854.48</v>
      </c>
      <c r="AAT17" s="191">
        <v>2854.35</v>
      </c>
      <c r="AAU17" s="191">
        <v>2854.58</v>
      </c>
      <c r="AAV17" s="191">
        <v>2854.35</v>
      </c>
      <c r="AAW17" s="191">
        <v>2854.5</v>
      </c>
      <c r="AAX17" s="191">
        <v>2854.46</v>
      </c>
      <c r="AAY17" s="191">
        <v>2855.05</v>
      </c>
      <c r="AAZ17" s="191">
        <v>2854.47</v>
      </c>
      <c r="ABA17" s="191">
        <v>2853.64</v>
      </c>
      <c r="ABB17" s="191">
        <v>2854.4</v>
      </c>
      <c r="ABC17" s="191">
        <v>2854.07</v>
      </c>
      <c r="ABD17" s="191">
        <v>2854.72</v>
      </c>
      <c r="ABE17" s="191">
        <v>2854.74</v>
      </c>
      <c r="ABF17" s="191">
        <v>2854.92</v>
      </c>
      <c r="ABG17" s="191">
        <v>2854.7</v>
      </c>
      <c r="ABH17" s="191">
        <v>2854.58</v>
      </c>
      <c r="ABI17" s="191">
        <v>2854.61</v>
      </c>
      <c r="ABJ17" s="191">
        <v>2854.92</v>
      </c>
      <c r="ABK17" s="191">
        <v>2854.72</v>
      </c>
      <c r="ABL17" s="191">
        <v>2854.45</v>
      </c>
      <c r="ABM17" s="191">
        <v>2854.3</v>
      </c>
      <c r="ABN17" s="191">
        <v>2853.5</v>
      </c>
      <c r="ABO17" s="191">
        <v>2853.47</v>
      </c>
      <c r="ABP17" s="191">
        <v>2852.76</v>
      </c>
      <c r="ABQ17" s="191">
        <v>2853.15</v>
      </c>
      <c r="ABR17" s="191">
        <v>2852.85</v>
      </c>
      <c r="ABS17" s="191">
        <v>2852.88</v>
      </c>
      <c r="ABT17" s="191">
        <v>2852.33</v>
      </c>
      <c r="ABU17" s="191">
        <v>2852.81</v>
      </c>
      <c r="ABV17" s="191">
        <v>2852.85</v>
      </c>
      <c r="ABW17" s="191">
        <v>2852.71</v>
      </c>
      <c r="ABX17" s="191">
        <v>2852.41</v>
      </c>
      <c r="ABY17" s="191">
        <v>2851.99</v>
      </c>
      <c r="ABZ17" s="191">
        <v>2851.69</v>
      </c>
      <c r="ACA17" s="191">
        <v>2851.27</v>
      </c>
      <c r="ACB17" s="191">
        <v>2850.84</v>
      </c>
      <c r="ACC17" s="191">
        <v>2850.57</v>
      </c>
      <c r="ACD17" s="191">
        <v>2849.83</v>
      </c>
      <c r="ACE17" s="191">
        <v>2850.22</v>
      </c>
      <c r="ACF17" s="191">
        <v>2850.13</v>
      </c>
      <c r="ACG17" s="191">
        <v>2850.35</v>
      </c>
      <c r="ACH17" s="191">
        <v>2849.89</v>
      </c>
      <c r="ACI17" s="191">
        <v>2849.48</v>
      </c>
      <c r="ACJ17" s="191">
        <v>2849.73</v>
      </c>
      <c r="ACK17" s="191">
        <v>2849.92</v>
      </c>
      <c r="ACL17" s="191">
        <v>2849.87</v>
      </c>
      <c r="ACM17" s="191">
        <v>2849.6</v>
      </c>
      <c r="ACN17" s="191">
        <v>2849.74</v>
      </c>
      <c r="ACO17" s="191">
        <v>2848.94</v>
      </c>
      <c r="ACP17" s="191">
        <v>2849.59</v>
      </c>
      <c r="ACQ17" s="191">
        <v>2849.51</v>
      </c>
      <c r="ACR17" s="191">
        <v>2849.66</v>
      </c>
      <c r="ACS17" s="244">
        <v>2849.43</v>
      </c>
      <c r="ACT17" s="244">
        <v>2849.69</v>
      </c>
      <c r="ACU17" s="244">
        <v>2849.46</v>
      </c>
      <c r="ACV17" s="244">
        <v>2849.26</v>
      </c>
      <c r="ACW17" s="244">
        <v>2849.33</v>
      </c>
      <c r="ACX17" s="244">
        <v>2849.37</v>
      </c>
      <c r="ACY17" s="244">
        <v>2849.51</v>
      </c>
      <c r="ACZ17" s="244">
        <v>2850.01</v>
      </c>
      <c r="ADA17" s="244">
        <v>2849.65</v>
      </c>
      <c r="ADB17" s="244">
        <v>2849.56</v>
      </c>
      <c r="ADC17" s="244">
        <v>2849.92</v>
      </c>
      <c r="ADD17" s="244">
        <v>2849.75</v>
      </c>
      <c r="ADE17" s="244">
        <v>2849.69</v>
      </c>
      <c r="ADF17" s="244">
        <v>2849.77</v>
      </c>
      <c r="ADG17" s="244">
        <v>2849.47</v>
      </c>
      <c r="ADH17" s="244">
        <v>2849.67</v>
      </c>
      <c r="ADI17" s="244">
        <v>2849.06</v>
      </c>
      <c r="ADJ17" s="244">
        <v>2849.3</v>
      </c>
      <c r="ADK17" s="244">
        <v>2849.29</v>
      </c>
      <c r="ADL17" s="244">
        <v>2849.48</v>
      </c>
      <c r="ADM17" s="244">
        <v>2849.51</v>
      </c>
      <c r="ADN17" s="244">
        <v>2849.89</v>
      </c>
      <c r="ADO17" s="244">
        <v>2850.03</v>
      </c>
      <c r="ADP17" s="244">
        <v>2849.82</v>
      </c>
      <c r="ADQ17" s="244">
        <v>2850.03</v>
      </c>
      <c r="ADR17" s="244">
        <v>2849.84</v>
      </c>
      <c r="ADS17" s="244">
        <v>2849.9</v>
      </c>
      <c r="ADT17" s="244">
        <v>2849.71</v>
      </c>
      <c r="ADU17" s="244">
        <v>2849.79</v>
      </c>
      <c r="ADV17" s="244">
        <v>2849.81</v>
      </c>
      <c r="ADW17" s="244">
        <v>2849.81</v>
      </c>
      <c r="ADX17" s="244">
        <v>2849.92</v>
      </c>
      <c r="ADY17" s="244">
        <v>2849.85</v>
      </c>
      <c r="ADZ17" s="244">
        <v>2849.98</v>
      </c>
      <c r="AEA17" s="244">
        <v>2849.9</v>
      </c>
      <c r="AEB17" s="244">
        <v>2849.57</v>
      </c>
      <c r="AEC17" s="244">
        <v>2849.47</v>
      </c>
      <c r="AED17" s="244">
        <v>2849.51</v>
      </c>
      <c r="AEE17" s="244">
        <v>2849.55</v>
      </c>
      <c r="AEF17" s="244">
        <v>2849.83</v>
      </c>
      <c r="AEG17" s="244">
        <v>2849.86</v>
      </c>
      <c r="AEH17" s="244">
        <v>2850.12</v>
      </c>
      <c r="AEI17" s="244">
        <v>2850.19</v>
      </c>
      <c r="AEJ17" s="244">
        <v>2850.08</v>
      </c>
      <c r="AEK17" s="244">
        <v>2850.02</v>
      </c>
      <c r="AEL17" s="244">
        <v>2849.66</v>
      </c>
      <c r="AEM17" s="244">
        <v>2849.72</v>
      </c>
      <c r="AEN17" s="244">
        <v>2849.6</v>
      </c>
      <c r="AEO17" s="244">
        <v>2849.6</v>
      </c>
      <c r="AEP17" s="244">
        <v>2849.76</v>
      </c>
      <c r="AEQ17" s="244">
        <v>2849.4</v>
      </c>
      <c r="AER17" s="244">
        <v>2849.81</v>
      </c>
      <c r="AES17" s="244">
        <v>2849.65</v>
      </c>
      <c r="AET17" s="244">
        <v>2849.99</v>
      </c>
      <c r="AEU17" s="191">
        <v>2850.01</v>
      </c>
      <c r="AEV17" s="191">
        <v>2849.99</v>
      </c>
      <c r="AEW17" s="191">
        <v>2849.69</v>
      </c>
      <c r="AEX17" s="191">
        <v>2849.6</v>
      </c>
      <c r="AEY17" s="191">
        <v>2849.32</v>
      </c>
      <c r="AEZ17" s="191">
        <v>2849.49</v>
      </c>
      <c r="AFA17" s="191">
        <v>2849.27</v>
      </c>
      <c r="AFB17" s="245">
        <v>2849.71</v>
      </c>
      <c r="AFC17" s="245">
        <v>2849.87</v>
      </c>
      <c r="AFD17" s="245">
        <v>2849.25</v>
      </c>
      <c r="AFE17" s="245">
        <v>2849.45</v>
      </c>
      <c r="AFF17" s="245">
        <v>2849.34</v>
      </c>
      <c r="AFG17" s="245">
        <v>2849.55</v>
      </c>
      <c r="AFH17" s="245">
        <v>2849.48</v>
      </c>
      <c r="AFI17" s="245">
        <v>2849.47</v>
      </c>
      <c r="AFJ17" s="245">
        <v>2849.79</v>
      </c>
      <c r="AFK17" s="245">
        <v>2849.43</v>
      </c>
      <c r="AFL17" s="245">
        <v>2849.96</v>
      </c>
      <c r="AFM17" s="245">
        <v>2849.9</v>
      </c>
      <c r="AFN17" s="245">
        <v>2849.8</v>
      </c>
      <c r="AFO17" s="245">
        <v>2849.52</v>
      </c>
      <c r="AFP17" s="245">
        <v>2849.73</v>
      </c>
      <c r="AFQ17" s="245">
        <v>2849.56</v>
      </c>
      <c r="AFR17" s="245">
        <v>2849.86</v>
      </c>
      <c r="AFS17" s="245">
        <v>2849.33</v>
      </c>
      <c r="AFT17" s="245">
        <v>2849.81</v>
      </c>
      <c r="AFU17" s="245">
        <v>2849.79</v>
      </c>
      <c r="AFV17" s="245">
        <v>2849.63</v>
      </c>
      <c r="AFW17" s="245">
        <v>2849.81</v>
      </c>
      <c r="AFX17" s="245">
        <v>2849.67</v>
      </c>
      <c r="AFY17" s="245">
        <v>2849.87</v>
      </c>
      <c r="AFZ17" s="245">
        <v>2849.76</v>
      </c>
      <c r="AGA17" s="245">
        <v>2849.49</v>
      </c>
      <c r="AGB17" s="245">
        <v>2849.96</v>
      </c>
      <c r="AGC17" s="245">
        <v>2849.68</v>
      </c>
      <c r="AGD17" s="245">
        <v>2849.84</v>
      </c>
      <c r="AGE17" s="245">
        <v>2849.83</v>
      </c>
      <c r="AGF17" s="245">
        <v>2849.99</v>
      </c>
      <c r="AGG17" s="245">
        <v>2849.9</v>
      </c>
      <c r="AGH17" s="245">
        <v>2850.06</v>
      </c>
      <c r="AGI17" s="245">
        <v>2850.02</v>
      </c>
      <c r="AGJ17" s="245">
        <v>2850.32</v>
      </c>
      <c r="AGK17" s="245">
        <v>2850.01</v>
      </c>
      <c r="AGL17" s="245">
        <v>2849.97</v>
      </c>
      <c r="AGM17" s="245">
        <v>2850.28</v>
      </c>
      <c r="AGN17" s="245">
        <v>2850</v>
      </c>
      <c r="AGO17" s="245">
        <v>2849.63</v>
      </c>
      <c r="AGP17" s="245">
        <v>2849.69</v>
      </c>
      <c r="AGQ17" s="245">
        <v>2849.8</v>
      </c>
      <c r="AGR17" s="245">
        <v>2849.77</v>
      </c>
      <c r="AGS17" s="245">
        <v>2850.01</v>
      </c>
      <c r="AGT17" s="245">
        <v>2849.97</v>
      </c>
      <c r="AGU17" s="245">
        <v>2849.78</v>
      </c>
      <c r="AGV17" s="245">
        <v>2849.74</v>
      </c>
      <c r="AGW17" s="245">
        <v>2849.98</v>
      </c>
      <c r="AGX17" s="245">
        <v>2850.06</v>
      </c>
      <c r="AGY17" s="245">
        <v>2849.51</v>
      </c>
      <c r="AGZ17" s="245">
        <v>2849.69</v>
      </c>
      <c r="AHA17" s="245">
        <v>2849.81</v>
      </c>
      <c r="AHB17" s="245">
        <v>2850.26</v>
      </c>
      <c r="AHC17" s="245">
        <v>2849.77</v>
      </c>
      <c r="AHD17" s="245">
        <v>2849.74</v>
      </c>
      <c r="AHE17" s="245">
        <v>2849.8</v>
      </c>
      <c r="AHF17" s="245">
        <v>2849.61</v>
      </c>
      <c r="AHG17" s="245">
        <v>2849.45</v>
      </c>
      <c r="AHH17" s="245">
        <v>2848.93</v>
      </c>
      <c r="AHI17" s="245">
        <v>2849.41</v>
      </c>
      <c r="AHJ17" s="245">
        <v>2849.24</v>
      </c>
      <c r="AHK17" s="245">
        <v>2848.68</v>
      </c>
      <c r="AHL17" s="245">
        <v>2848.75</v>
      </c>
      <c r="AHM17" s="245">
        <v>2849.25</v>
      </c>
      <c r="AHN17" s="245">
        <v>2849.04</v>
      </c>
      <c r="AHO17" s="245">
        <v>2848.95</v>
      </c>
      <c r="AHP17" s="245">
        <v>2848.67</v>
      </c>
      <c r="AHQ17" s="245">
        <v>2848.9</v>
      </c>
      <c r="AHR17" s="245">
        <v>2849.57</v>
      </c>
      <c r="AHS17" s="245">
        <v>2848.8</v>
      </c>
      <c r="AHT17" s="245">
        <v>2848.79</v>
      </c>
      <c r="AHU17" s="245">
        <v>2849.03</v>
      </c>
      <c r="AHV17" s="245">
        <v>2848.96</v>
      </c>
      <c r="AHW17" s="245">
        <v>2849.1</v>
      </c>
      <c r="AHX17" s="245">
        <v>2849.41</v>
      </c>
      <c r="AHY17" s="245">
        <v>2849.18</v>
      </c>
      <c r="AHZ17" s="245">
        <v>2849.15</v>
      </c>
      <c r="AIA17" s="245">
        <v>2849.65</v>
      </c>
      <c r="AIB17" s="245">
        <v>2848.84</v>
      </c>
      <c r="AIC17" s="245">
        <v>2849.36</v>
      </c>
      <c r="AID17" s="245">
        <v>2849.06</v>
      </c>
      <c r="AIE17" s="245">
        <v>2849.26</v>
      </c>
      <c r="AIF17" s="245">
        <v>2849.48</v>
      </c>
      <c r="AIG17" s="245">
        <v>2848.87</v>
      </c>
      <c r="AIH17" s="245">
        <v>2849.82</v>
      </c>
      <c r="AII17" s="245">
        <v>2848.9</v>
      </c>
      <c r="AIJ17" s="245">
        <v>2849.16</v>
      </c>
      <c r="AIK17" s="245">
        <v>2849.22</v>
      </c>
      <c r="AIL17" s="245">
        <v>2848.77</v>
      </c>
      <c r="AIM17" s="245">
        <v>2848.94</v>
      </c>
      <c r="AIN17" s="245">
        <v>2848.85</v>
      </c>
      <c r="AIO17" s="245">
        <v>2849.1</v>
      </c>
      <c r="AIP17" s="245">
        <v>2849.19</v>
      </c>
      <c r="AIQ17" s="245">
        <v>2848.96</v>
      </c>
      <c r="AIR17" s="245">
        <v>2849.1</v>
      </c>
      <c r="AIS17" s="245">
        <v>2848.63</v>
      </c>
      <c r="AIT17" s="245">
        <v>2849.14</v>
      </c>
      <c r="AIU17" s="245">
        <v>2848.77</v>
      </c>
      <c r="AIV17" s="245">
        <v>2848.34</v>
      </c>
      <c r="AIW17" s="245">
        <v>2848.7</v>
      </c>
      <c r="AIX17" s="245">
        <v>2848.83</v>
      </c>
      <c r="AIY17" s="245">
        <v>2849.12</v>
      </c>
      <c r="AIZ17" s="245">
        <v>2849.08</v>
      </c>
      <c r="AJA17" s="245">
        <v>2849.16</v>
      </c>
      <c r="AJB17" s="245">
        <v>2848.57</v>
      </c>
      <c r="AJC17" s="245">
        <v>2848.77</v>
      </c>
      <c r="AJD17" s="245">
        <v>2848.68</v>
      </c>
      <c r="AJE17" s="245">
        <v>2849.08</v>
      </c>
      <c r="AJF17" s="245">
        <v>2849.18</v>
      </c>
      <c r="AJG17" s="245">
        <v>2848.61</v>
      </c>
      <c r="AJH17" s="245">
        <v>2849.26</v>
      </c>
      <c r="AJI17" s="245">
        <v>2848.73</v>
      </c>
      <c r="AJJ17" s="245">
        <v>2849.18</v>
      </c>
      <c r="AJK17" s="245">
        <v>2849.26</v>
      </c>
      <c r="AJL17" s="245">
        <v>2848.55</v>
      </c>
      <c r="AJM17" s="245">
        <v>2849.04</v>
      </c>
      <c r="AJN17" s="245">
        <v>2848.5</v>
      </c>
      <c r="AJO17" s="245">
        <v>2849</v>
      </c>
      <c r="AJP17" s="245">
        <v>2848.99</v>
      </c>
      <c r="AJQ17" s="245">
        <v>2848.57</v>
      </c>
      <c r="AJR17" s="245">
        <v>2848.76</v>
      </c>
      <c r="AJS17" s="245">
        <v>2848.46</v>
      </c>
      <c r="AJT17" s="245">
        <v>2849.06</v>
      </c>
      <c r="AJU17" s="245">
        <v>2849.48</v>
      </c>
      <c r="AJV17" s="245">
        <v>2848.6</v>
      </c>
      <c r="AJW17" s="245">
        <v>2849.23</v>
      </c>
      <c r="AJX17" s="245">
        <v>2848.71</v>
      </c>
      <c r="AJY17" s="245">
        <v>2849.04</v>
      </c>
      <c r="AJZ17" s="245">
        <v>2849.27</v>
      </c>
      <c r="AKA17" s="245">
        <v>2848.53</v>
      </c>
      <c r="AKB17" s="245">
        <v>2848.72</v>
      </c>
      <c r="AKC17" s="245">
        <v>2848.58</v>
      </c>
      <c r="AKD17" s="245">
        <v>2849.12</v>
      </c>
      <c r="AKE17" s="245">
        <v>2849.22</v>
      </c>
      <c r="AKF17" s="245">
        <v>2849.17</v>
      </c>
      <c r="AKG17" s="245">
        <v>2849.25</v>
      </c>
      <c r="AKH17" s="245">
        <v>2848.62</v>
      </c>
      <c r="AKI17" s="245">
        <v>2849.2</v>
      </c>
      <c r="AKJ17" s="245">
        <v>2849.22</v>
      </c>
      <c r="AKK17" s="245">
        <v>2848.51</v>
      </c>
      <c r="AKL17" s="245">
        <v>2849.18</v>
      </c>
      <c r="AKM17" s="245">
        <v>2848.64</v>
      </c>
      <c r="AKN17" s="245">
        <v>2849.17</v>
      </c>
      <c r="AKO17" s="245">
        <v>2849.09</v>
      </c>
      <c r="AKP17" s="245">
        <v>2848.46</v>
      </c>
      <c r="AKQ17" s="245">
        <v>2849.2</v>
      </c>
      <c r="AKR17" s="245">
        <v>2848.72</v>
      </c>
      <c r="AKS17" s="245">
        <v>2848.91</v>
      </c>
      <c r="AKT17" s="245">
        <v>2849.1</v>
      </c>
      <c r="AKU17" s="245">
        <v>2848.48</v>
      </c>
      <c r="AKV17" s="245">
        <v>2849.38</v>
      </c>
      <c r="AKW17" s="245">
        <v>2848.89</v>
      </c>
      <c r="AKX17" s="245">
        <v>2849.23</v>
      </c>
      <c r="AKY17" s="245">
        <v>2849.39</v>
      </c>
      <c r="AKZ17" s="245">
        <v>2848.45</v>
      </c>
      <c r="ALA17" s="245">
        <v>2849.28</v>
      </c>
      <c r="ALB17" s="245">
        <v>2848.81</v>
      </c>
      <c r="ALC17" s="245">
        <v>2849.73</v>
      </c>
      <c r="ALD17" s="245">
        <v>2849.48</v>
      </c>
      <c r="ALE17" s="245">
        <v>2848.49</v>
      </c>
      <c r="ALF17" s="245">
        <v>2848.97</v>
      </c>
      <c r="ALG17" s="245">
        <v>2848.58</v>
      </c>
      <c r="ALH17" s="245">
        <v>2848.93</v>
      </c>
      <c r="ALI17" s="245">
        <v>2849.11</v>
      </c>
      <c r="ALJ17" s="245">
        <v>2848.5</v>
      </c>
      <c r="ALK17" s="245">
        <v>2849.04</v>
      </c>
      <c r="ALL17" s="245">
        <v>2848.85</v>
      </c>
      <c r="ALM17" s="245">
        <v>2849.08</v>
      </c>
      <c r="ALN17" s="245">
        <v>2849.15</v>
      </c>
      <c r="ALO17" s="245">
        <v>2848.46</v>
      </c>
      <c r="ALP17" s="245">
        <v>2849.12</v>
      </c>
      <c r="ALQ17" s="245">
        <v>2848.56</v>
      </c>
      <c r="ALR17" s="245">
        <v>2849.28</v>
      </c>
      <c r="ALS17" s="245">
        <v>2848.91</v>
      </c>
      <c r="ALT17" s="245">
        <v>2849.25</v>
      </c>
      <c r="ALU17" s="245">
        <v>2848.65</v>
      </c>
      <c r="ALV17" s="245">
        <v>2848.91</v>
      </c>
      <c r="ALW17" s="245">
        <v>2849.32</v>
      </c>
      <c r="ALX17" s="245">
        <v>2848.98</v>
      </c>
      <c r="ALY17" s="245">
        <v>2849.48</v>
      </c>
      <c r="ALZ17" s="245">
        <v>2848.72</v>
      </c>
      <c r="AMA17" s="245">
        <v>2849.04</v>
      </c>
      <c r="AMB17" s="245">
        <v>2849.2</v>
      </c>
      <c r="AMC17" s="245">
        <v>2848.44</v>
      </c>
      <c r="AMD17" s="245">
        <v>2849.3</v>
      </c>
      <c r="AME17" s="245">
        <v>2848.74</v>
      </c>
      <c r="AMF17" s="245">
        <v>2849.21</v>
      </c>
      <c r="AMG17" s="245">
        <v>2848.49</v>
      </c>
      <c r="AMH17" s="245">
        <v>2849.32</v>
      </c>
      <c r="AMI17" s="245">
        <v>2848.55</v>
      </c>
      <c r="AMJ17" s="245">
        <v>2849.12</v>
      </c>
      <c r="AMK17" s="245">
        <v>2849.3</v>
      </c>
      <c r="AML17" s="245">
        <v>2848.65</v>
      </c>
      <c r="AMM17" s="245">
        <v>2849.09</v>
      </c>
      <c r="AMN17" s="245">
        <v>2848.81</v>
      </c>
      <c r="AMO17" s="245">
        <v>2849.36</v>
      </c>
      <c r="AMP17" s="245">
        <v>2848.93</v>
      </c>
      <c r="AMQ17" s="245">
        <v>2848.56</v>
      </c>
      <c r="AMR17" s="245">
        <v>2849.24</v>
      </c>
      <c r="AMS17" s="245">
        <v>2848.7</v>
      </c>
      <c r="AMT17" s="245">
        <v>2849.29</v>
      </c>
      <c r="AMU17" s="245">
        <v>2849.19</v>
      </c>
      <c r="AMV17" s="245">
        <v>2849.23</v>
      </c>
      <c r="AMW17" s="245">
        <v>2848.55</v>
      </c>
      <c r="AMX17" s="245">
        <v>2848.96</v>
      </c>
      <c r="AMY17" s="245">
        <v>2849.11</v>
      </c>
      <c r="AMZ17" s="245">
        <v>2848.63</v>
      </c>
      <c r="ANA17" s="245">
        <v>2848.8</v>
      </c>
      <c r="ANB17" s="245">
        <v>2849.34</v>
      </c>
      <c r="ANC17" s="245">
        <v>2849.48</v>
      </c>
      <c r="AND17" s="245">
        <v>2848.69</v>
      </c>
      <c r="ANE17" s="245">
        <v>2849.27</v>
      </c>
      <c r="ANF17" s="245">
        <v>2848.75</v>
      </c>
      <c r="ANG17" s="245">
        <v>2849.55</v>
      </c>
      <c r="ANH17" s="245">
        <v>2849.4</v>
      </c>
      <c r="ANI17" s="245">
        <v>2848.63</v>
      </c>
      <c r="ANJ17" s="245">
        <v>2849.42</v>
      </c>
      <c r="ANK17" s="245">
        <v>2849</v>
      </c>
      <c r="ANL17" s="245">
        <v>2849.87</v>
      </c>
      <c r="ANM17" s="245">
        <v>2849.48</v>
      </c>
      <c r="ANN17" s="245">
        <v>2849.24</v>
      </c>
      <c r="ANO17" s="245">
        <v>2849.69</v>
      </c>
      <c r="ANP17" s="245">
        <v>2849.08</v>
      </c>
      <c r="ANQ17" s="245">
        <v>2849.53</v>
      </c>
      <c r="ANR17" s="245">
        <v>2849.55</v>
      </c>
      <c r="ANS17" s="245">
        <v>2849.23</v>
      </c>
      <c r="ANT17" s="245">
        <v>2849.65</v>
      </c>
      <c r="ANU17" s="245">
        <v>2849.22</v>
      </c>
      <c r="ANV17" s="245">
        <v>2849.5</v>
      </c>
      <c r="ANW17" s="245">
        <v>2850.26</v>
      </c>
      <c r="ANX17" s="245">
        <v>2850.8</v>
      </c>
      <c r="ANY17" s="245">
        <v>2851.65</v>
      </c>
      <c r="ANZ17" s="245">
        <v>2851.34</v>
      </c>
      <c r="AOA17" s="245">
        <v>2852.77</v>
      </c>
      <c r="AOB17" s="245">
        <v>2853.36</v>
      </c>
      <c r="AOC17" s="245">
        <v>2853.89</v>
      </c>
      <c r="AOD17" s="245">
        <v>2854.53</v>
      </c>
      <c r="AOE17" s="245">
        <v>2855.07</v>
      </c>
      <c r="AOF17" s="245">
        <v>2857.5</v>
      </c>
      <c r="AOG17" s="245">
        <v>2858.39</v>
      </c>
      <c r="AOH17" s="245">
        <v>2860.95</v>
      </c>
      <c r="AOI17" s="245">
        <v>2858.16</v>
      </c>
      <c r="AOJ17" s="245">
        <v>2859.2</v>
      </c>
      <c r="AOK17" s="245">
        <v>2861.67</v>
      </c>
      <c r="AOL17" s="245">
        <v>2862.4</v>
      </c>
      <c r="AOM17" s="245">
        <v>2864.45</v>
      </c>
      <c r="AON17" s="245">
        <v>2865.73</v>
      </c>
      <c r="AOO17" s="245">
        <v>2867.69</v>
      </c>
      <c r="AOP17" s="245">
        <v>2869.97</v>
      </c>
      <c r="AOQ17" s="245">
        <v>2871.15</v>
      </c>
      <c r="AOR17" s="245">
        <v>2873.32</v>
      </c>
      <c r="AOS17" s="245">
        <v>2874.58</v>
      </c>
      <c r="AOT17" s="245">
        <v>2876.32</v>
      </c>
      <c r="AOU17" s="245">
        <v>2877.78</v>
      </c>
      <c r="AOV17" s="245">
        <v>2883.17</v>
      </c>
      <c r="AOW17" s="245">
        <v>2892.7</v>
      </c>
      <c r="AOX17" s="245">
        <v>2893.86</v>
      </c>
      <c r="AOY17" s="245">
        <v>2904.55</v>
      </c>
      <c r="AOZ17" s="245">
        <v>2900.59</v>
      </c>
      <c r="APA17" s="245">
        <v>2912.87</v>
      </c>
      <c r="APB17" s="245">
        <v>2910.84</v>
      </c>
      <c r="APC17" s="245">
        <v>2914.45</v>
      </c>
      <c r="APD17" s="245">
        <v>2916.91</v>
      </c>
      <c r="APE17" s="245">
        <v>2918.64</v>
      </c>
      <c r="APF17" s="245">
        <v>2923.72</v>
      </c>
      <c r="APG17" s="245">
        <v>2927.22</v>
      </c>
      <c r="APH17" s="245">
        <v>2936.87</v>
      </c>
      <c r="API17" s="245">
        <v>2944.6</v>
      </c>
      <c r="APJ17" s="245">
        <v>2948.46</v>
      </c>
      <c r="APK17" s="245">
        <v>2970.93</v>
      </c>
      <c r="APL17" s="245">
        <v>2981.91</v>
      </c>
      <c r="APM17" s="245">
        <v>3006.31</v>
      </c>
      <c r="APN17" s="245">
        <v>3014.5</v>
      </c>
      <c r="APO17" s="245">
        <v>3014.72</v>
      </c>
      <c r="APP17" s="245">
        <v>3021</v>
      </c>
      <c r="APQ17" s="245">
        <v>3023.98</v>
      </c>
      <c r="APR17" s="245">
        <v>3034.25</v>
      </c>
      <c r="APS17" s="245">
        <v>3040.87</v>
      </c>
      <c r="APT17" s="245">
        <v>3040.68</v>
      </c>
      <c r="APU17" s="245">
        <v>3047.2</v>
      </c>
      <c r="APV17" s="245">
        <v>3050.59</v>
      </c>
      <c r="APW17" s="245">
        <v>3056.14</v>
      </c>
      <c r="APX17" s="245">
        <v>3061.22</v>
      </c>
      <c r="APY17" s="245">
        <v>3063.5</v>
      </c>
      <c r="APZ17" s="245">
        <v>3065.97</v>
      </c>
      <c r="AQA17" s="245">
        <v>3071.75</v>
      </c>
      <c r="AQB17" s="245">
        <v>3075.42</v>
      </c>
      <c r="AQC17" s="245">
        <v>3072.89</v>
      </c>
      <c r="AQD17" s="245">
        <v>3080.88</v>
      </c>
      <c r="AQE17" s="245">
        <v>3083.88</v>
      </c>
      <c r="AQF17" s="245">
        <v>3085.65</v>
      </c>
      <c r="AQG17" s="245">
        <v>3090.47</v>
      </c>
      <c r="AQH17" s="245">
        <v>3093.49</v>
      </c>
      <c r="AQI17" s="245">
        <v>3096.72</v>
      </c>
      <c r="AQJ17" s="245">
        <v>3099.9</v>
      </c>
      <c r="AQK17" s="245">
        <v>3099.41</v>
      </c>
      <c r="AQL17" s="245">
        <v>3105.37</v>
      </c>
      <c r="AQM17" s="245">
        <v>3105.89</v>
      </c>
      <c r="AQN17" s="245">
        <v>3108.88</v>
      </c>
      <c r="AQO17" s="245">
        <v>3111.84</v>
      </c>
      <c r="AQP17" s="245">
        <v>3111.93</v>
      </c>
      <c r="AQQ17" s="245">
        <v>3115.34</v>
      </c>
      <c r="AQR17" s="245">
        <v>3116.8</v>
      </c>
      <c r="AQS17" s="245">
        <v>3118.41</v>
      </c>
      <c r="AQT17" s="245">
        <v>3119.92</v>
      </c>
      <c r="AQU17" s="245">
        <v>3120.5</v>
      </c>
      <c r="AQV17" s="245">
        <v>3120.56</v>
      </c>
      <c r="AQW17" s="245">
        <v>3120.63</v>
      </c>
      <c r="AQX17" s="245">
        <v>3120.71</v>
      </c>
      <c r="AQY17" s="245">
        <v>3121.05</v>
      </c>
      <c r="AQZ17" s="245">
        <v>3120.5</v>
      </c>
      <c r="ARA17" s="245">
        <v>3120.84</v>
      </c>
      <c r="ARB17" s="245">
        <v>3120.78</v>
      </c>
      <c r="ARC17" s="245">
        <v>3120.53</v>
      </c>
      <c r="ARD17" s="245">
        <v>3120.52</v>
      </c>
      <c r="ARE17" s="245">
        <v>3120.56</v>
      </c>
      <c r="ARF17" s="245">
        <v>3120.64</v>
      </c>
      <c r="ARG17" s="245">
        <v>3120.68</v>
      </c>
      <c r="ARH17" s="245">
        <v>3121.03</v>
      </c>
      <c r="ARI17" s="245">
        <v>3120.57</v>
      </c>
      <c r="ARJ17" s="245">
        <v>3120.67</v>
      </c>
      <c r="ARK17" s="245">
        <v>3120.75</v>
      </c>
      <c r="ARL17" s="245">
        <v>3121.04</v>
      </c>
      <c r="ARM17" s="245">
        <v>3120.99</v>
      </c>
      <c r="ARN17" s="245">
        <v>3122.4</v>
      </c>
      <c r="ARO17" s="245">
        <v>3124.95</v>
      </c>
      <c r="ARP17" s="245">
        <v>3126.94</v>
      </c>
      <c r="ARQ17" s="245">
        <v>3129.56</v>
      </c>
      <c r="ARR17" s="245">
        <v>3131.78</v>
      </c>
      <c r="ARS17" s="245">
        <v>3132.31</v>
      </c>
      <c r="ART17" s="245">
        <v>3134.28</v>
      </c>
      <c r="ARU17" s="245">
        <v>3134.1</v>
      </c>
      <c r="ARV17" s="245">
        <v>3137.87</v>
      </c>
      <c r="ARW17" s="245">
        <v>3140.08</v>
      </c>
      <c r="ARX17" s="245">
        <v>3142.3</v>
      </c>
      <c r="ARY17" s="245">
        <v>3144.66</v>
      </c>
      <c r="ARZ17" s="245">
        <v>3145.21</v>
      </c>
      <c r="ASA17" s="245">
        <v>3147.52</v>
      </c>
      <c r="ASB17" s="245">
        <v>3150.14</v>
      </c>
      <c r="ASC17" s="245">
        <v>3153.7</v>
      </c>
      <c r="ASD17" s="245">
        <v>3154.83</v>
      </c>
      <c r="ASE17" s="245">
        <v>3156.56</v>
      </c>
      <c r="ASF17" s="245">
        <v>3157.63</v>
      </c>
      <c r="ASG17" s="245">
        <v>3159.63</v>
      </c>
      <c r="ASH17" s="245">
        <v>3160.83</v>
      </c>
      <c r="ASI17" s="245">
        <v>3163.68</v>
      </c>
      <c r="ASJ17" s="245">
        <v>3165.73</v>
      </c>
      <c r="ASK17" s="245">
        <v>3168.09</v>
      </c>
      <c r="ASL17" s="245">
        <v>3168.75</v>
      </c>
      <c r="ASM17" s="245">
        <v>3169.82</v>
      </c>
      <c r="ASN17" s="245">
        <v>3174.37</v>
      </c>
      <c r="ASO17" s="245">
        <v>3175.7</v>
      </c>
      <c r="ASP17" s="245">
        <v>3177.32</v>
      </c>
      <c r="ASQ17" s="245">
        <v>3178.33</v>
      </c>
      <c r="ASR17" s="245">
        <v>3179.36</v>
      </c>
      <c r="ASS17" s="245">
        <v>3180.13</v>
      </c>
      <c r="AST17" s="245">
        <v>3181.44</v>
      </c>
      <c r="ASU17" s="245">
        <v>3183.53</v>
      </c>
      <c r="ASV17" s="245">
        <v>3184.2</v>
      </c>
      <c r="ASW17" s="245">
        <v>3186.21</v>
      </c>
      <c r="ASX17" s="245">
        <v>3187.47</v>
      </c>
      <c r="ASY17" s="245">
        <v>3188.4</v>
      </c>
      <c r="ASZ17" s="245">
        <v>3191.22</v>
      </c>
      <c r="ATA17" s="245">
        <v>3191.36</v>
      </c>
      <c r="ATB17" s="245">
        <v>3192.74</v>
      </c>
      <c r="ATC17" s="245">
        <v>3193.69</v>
      </c>
      <c r="ATD17" s="245">
        <v>3194.07</v>
      </c>
      <c r="ATE17" s="245">
        <v>3196.55</v>
      </c>
      <c r="ATF17" s="245">
        <v>3196.55</v>
      </c>
      <c r="ATG17" s="245">
        <v>3196.55</v>
      </c>
      <c r="ATH17" s="245">
        <v>3197.42</v>
      </c>
      <c r="ATI17" s="245">
        <v>3199.28</v>
      </c>
      <c r="ATJ17" s="245">
        <v>3200.22</v>
      </c>
      <c r="ATK17" s="245">
        <v>3202.01</v>
      </c>
      <c r="ATL17" s="245">
        <v>3207.16</v>
      </c>
      <c r="ATM17" s="245">
        <v>3207.16</v>
      </c>
      <c r="ATN17" s="245">
        <v>3207.16</v>
      </c>
      <c r="ATO17" s="245">
        <v>3209.67</v>
      </c>
      <c r="ATP17" s="245">
        <v>3213.93</v>
      </c>
      <c r="ATQ17" s="245">
        <v>3215.91</v>
      </c>
      <c r="ATR17" s="245">
        <v>3219.98</v>
      </c>
      <c r="ATS17" s="245">
        <v>3220.86</v>
      </c>
      <c r="ATT17" s="245">
        <v>3220.86</v>
      </c>
      <c r="ATU17" s="245">
        <v>3220.86</v>
      </c>
      <c r="ATV17" s="245">
        <v>3228.2</v>
      </c>
      <c r="ATW17" s="245">
        <v>3234.74</v>
      </c>
      <c r="ATX17" s="245">
        <v>3236.29</v>
      </c>
      <c r="ATY17" s="245">
        <v>3245.13</v>
      </c>
      <c r="ATZ17" s="245">
        <v>3248.97</v>
      </c>
      <c r="AUA17" s="245">
        <v>3248.97</v>
      </c>
      <c r="AUB17" s="245">
        <v>3248.97</v>
      </c>
      <c r="AUC17" s="245">
        <v>3263.91</v>
      </c>
      <c r="AUD17" s="245">
        <v>3265.77</v>
      </c>
      <c r="AUE17" s="245">
        <v>3268.24</v>
      </c>
      <c r="AUF17" s="245">
        <v>3278.69</v>
      </c>
      <c r="AUG17" s="245">
        <v>3285.81</v>
      </c>
      <c r="AUH17" s="245">
        <v>3285.81</v>
      </c>
      <c r="AUI17" s="245">
        <v>3285.81</v>
      </c>
      <c r="AUJ17" s="245">
        <v>3301.24</v>
      </c>
      <c r="AUK17" s="245">
        <v>3310.41</v>
      </c>
      <c r="AUL17" s="245">
        <v>3322.25</v>
      </c>
      <c r="AUM17" s="245">
        <v>3333.02</v>
      </c>
      <c r="AUN17" s="245">
        <v>3344.09</v>
      </c>
      <c r="AUO17" s="245">
        <v>3344.09</v>
      </c>
      <c r="AUP17" s="245">
        <v>3344.09</v>
      </c>
      <c r="AUQ17" s="245">
        <v>3335.92</v>
      </c>
      <c r="AUR17" s="245">
        <v>3352.42</v>
      </c>
      <c r="AUS17" s="245">
        <v>3352.18</v>
      </c>
      <c r="AUT17" s="245">
        <v>3354.69</v>
      </c>
      <c r="AUU17" s="245">
        <v>3359.83</v>
      </c>
      <c r="AUV17" s="245">
        <v>3359.83</v>
      </c>
      <c r="AUW17" s="245">
        <v>3359.83</v>
      </c>
      <c r="AUX17" s="245">
        <v>3362.23</v>
      </c>
      <c r="AUY17" s="245">
        <v>3365.4</v>
      </c>
      <c r="AUZ17" s="245">
        <v>3366.97</v>
      </c>
      <c r="AVA17" s="245">
        <v>3370.21</v>
      </c>
      <c r="AVB17" s="245">
        <v>3370.14</v>
      </c>
      <c r="AVC17" s="245">
        <v>3370.14</v>
      </c>
      <c r="AVD17" s="245">
        <v>3370.14</v>
      </c>
      <c r="AVE17" s="245">
        <v>3370.61</v>
      </c>
      <c r="AVF17" s="245">
        <v>3371.66</v>
      </c>
      <c r="AVG17" s="245">
        <v>3373.65</v>
      </c>
      <c r="AVH17" s="245">
        <v>3374.53</v>
      </c>
      <c r="AVI17" s="245">
        <v>3376.51</v>
      </c>
      <c r="AVJ17" s="245">
        <v>3376.51</v>
      </c>
      <c r="AVK17" s="245">
        <v>3376.51</v>
      </c>
      <c r="AVL17" s="245">
        <v>3378.1</v>
      </c>
      <c r="AVM17" s="245">
        <v>3382.39</v>
      </c>
      <c r="AVN17" s="245">
        <v>3384.06</v>
      </c>
      <c r="AVO17" s="245">
        <v>3386.2</v>
      </c>
      <c r="AVP17" s="245">
        <v>3389.12</v>
      </c>
      <c r="AVQ17" s="245">
        <v>3389.12</v>
      </c>
      <c r="AVR17" s="245">
        <v>3389.12</v>
      </c>
      <c r="AVS17" s="245">
        <v>3390.99</v>
      </c>
      <c r="AVT17" s="245">
        <v>3391.07</v>
      </c>
      <c r="AVU17" s="245">
        <v>3390.18</v>
      </c>
      <c r="AVV17" s="245">
        <v>3392.51</v>
      </c>
      <c r="AVW17" s="245">
        <v>3397.08</v>
      </c>
      <c r="AVX17" s="245">
        <v>3397.08</v>
      </c>
      <c r="AVY17" s="245">
        <v>3397.08</v>
      </c>
      <c r="AVZ17" s="245">
        <v>3397.42</v>
      </c>
      <c r="AWA17" s="245">
        <v>3399.98</v>
      </c>
      <c r="AWB17" s="245">
        <v>3399.57</v>
      </c>
      <c r="AWC17" s="245">
        <v>3401.86</v>
      </c>
      <c r="AWD17" s="245">
        <v>3404.09</v>
      </c>
      <c r="AWE17" s="245">
        <v>3404.09</v>
      </c>
      <c r="AWF17" s="245">
        <v>3404.09</v>
      </c>
      <c r="AWG17" s="245">
        <v>3407.09</v>
      </c>
      <c r="AWH17" s="245">
        <v>3408.21</v>
      </c>
      <c r="AWI17" s="245">
        <v>3408.47</v>
      </c>
      <c r="AWJ17" s="245">
        <v>3409.19</v>
      </c>
      <c r="AWK17" s="245">
        <v>3411.26</v>
      </c>
      <c r="AWL17" s="245">
        <v>3411.26</v>
      </c>
      <c r="AWM17" s="245">
        <v>3411.26</v>
      </c>
      <c r="AWN17" s="245">
        <v>3412.98</v>
      </c>
      <c r="AWO17" s="245">
        <v>3413.11</v>
      </c>
      <c r="AWP17" s="245">
        <v>3416.14</v>
      </c>
      <c r="AWQ17" s="245">
        <v>3416.14</v>
      </c>
      <c r="AWR17" s="245">
        <v>3416.6</v>
      </c>
      <c r="AWS17" s="245">
        <v>3416.6</v>
      </c>
      <c r="AWT17" s="245">
        <v>3416.6</v>
      </c>
      <c r="AWU17" s="245">
        <v>3418.56</v>
      </c>
      <c r="AWV17" s="245">
        <v>3419.67</v>
      </c>
      <c r="AWW17" s="245">
        <v>3420.06</v>
      </c>
      <c r="AWX17" s="182">
        <v>3420.57</v>
      </c>
      <c r="AWY17" s="182">
        <v>3422.41</v>
      </c>
      <c r="AWZ17" s="182">
        <v>3422.09</v>
      </c>
      <c r="AXA17" s="182">
        <v>3423.26</v>
      </c>
      <c r="AXB17" s="182">
        <v>3424.04</v>
      </c>
      <c r="AXC17" s="182">
        <v>3425.32</v>
      </c>
      <c r="AXD17" s="182">
        <v>3426.52</v>
      </c>
      <c r="AXE17" s="182">
        <v>3426.67</v>
      </c>
      <c r="AXF17" s="182">
        <v>3428.66</v>
      </c>
      <c r="AXG17" s="182">
        <v>3428.87</v>
      </c>
      <c r="AXH17" s="182">
        <v>3429.33</v>
      </c>
      <c r="AXI17" s="182">
        <v>3432.07</v>
      </c>
      <c r="AXJ17" s="182">
        <v>3432.88</v>
      </c>
      <c r="AXK17" s="182">
        <v>3433.19</v>
      </c>
      <c r="AXL17" s="182">
        <v>3435.52</v>
      </c>
      <c r="AXM17" s="182">
        <v>3436.7</v>
      </c>
      <c r="AXN17" s="182">
        <v>3439.44</v>
      </c>
      <c r="AXO17" s="182">
        <v>3439.74</v>
      </c>
      <c r="AXP17" s="182">
        <v>3441.78</v>
      </c>
      <c r="AXQ17" s="182">
        <v>3443.37</v>
      </c>
      <c r="AXR17" s="182">
        <v>3444.6</v>
      </c>
      <c r="AXS17" s="182">
        <v>3447.27</v>
      </c>
      <c r="AXT17" s="182">
        <v>3448.54</v>
      </c>
      <c r="AXU17" s="182">
        <v>3450.52</v>
      </c>
      <c r="AXV17" s="182">
        <v>3451.09</v>
      </c>
      <c r="AXW17" s="182">
        <v>3453.84</v>
      </c>
      <c r="AXX17" s="182">
        <v>3453.99</v>
      </c>
      <c r="AXY17" s="182">
        <v>3455.72</v>
      </c>
      <c r="AXZ17" s="182">
        <v>3457.7</v>
      </c>
      <c r="AYA17" s="182">
        <v>3459.76</v>
      </c>
      <c r="AYB17" s="182">
        <v>3462.41</v>
      </c>
      <c r="AYC17" s="182">
        <v>3464.41</v>
      </c>
      <c r="AYD17" s="182">
        <v>3466.53</v>
      </c>
      <c r="AYE17" s="182">
        <v>3470.42</v>
      </c>
      <c r="AYF17" s="182">
        <v>3471.16</v>
      </c>
      <c r="AYG17" s="182">
        <v>3475.56</v>
      </c>
      <c r="AYH17" s="182">
        <v>3477.88</v>
      </c>
      <c r="AYI17" s="182">
        <v>3478.97</v>
      </c>
      <c r="AYJ17" s="182">
        <v>3482.95</v>
      </c>
      <c r="AYK17" s="182">
        <v>3483.5</v>
      </c>
      <c r="AYL17" s="182">
        <v>3486.32</v>
      </c>
      <c r="AYM17" s="182">
        <v>3488.69</v>
      </c>
      <c r="AYN17" s="182">
        <v>3491.46</v>
      </c>
      <c r="AYO17" s="182">
        <v>3493.65</v>
      </c>
      <c r="AYP17" s="182">
        <v>3494.19</v>
      </c>
      <c r="AYQ17" s="182">
        <v>3496.9</v>
      </c>
      <c r="AYR17" s="182">
        <v>3498.37</v>
      </c>
      <c r="AYS17" s="182">
        <v>3499.61</v>
      </c>
      <c r="AYT17" s="182">
        <v>3503.05</v>
      </c>
      <c r="AYU17" s="182">
        <v>3504</v>
      </c>
      <c r="AYV17" s="182">
        <v>3506.89</v>
      </c>
      <c r="AYW17" s="182">
        <v>3509.2</v>
      </c>
      <c r="AYX17" s="182">
        <v>3509.7</v>
      </c>
      <c r="AYY17" s="182">
        <v>3514.02</v>
      </c>
      <c r="AYZ17" s="182">
        <v>3514.27</v>
      </c>
      <c r="AZA17" s="182">
        <v>3515.06</v>
      </c>
      <c r="AZB17" s="182">
        <v>3516.97</v>
      </c>
      <c r="AZC17" s="182">
        <v>3517.74</v>
      </c>
      <c r="AZD17" s="182">
        <v>3521.54</v>
      </c>
      <c r="AZE17" s="182">
        <v>3521.87</v>
      </c>
      <c r="AZF17" s="404">
        <v>3520.9</v>
      </c>
      <c r="AZG17" s="404">
        <v>3521.7</v>
      </c>
      <c r="AZH17" s="404">
        <v>3523.73</v>
      </c>
      <c r="AZI17" s="404">
        <v>3524.75</v>
      </c>
      <c r="AZJ17" s="404">
        <v>3525.24</v>
      </c>
      <c r="AZK17" s="404">
        <v>3526.08</v>
      </c>
      <c r="AZL17" s="404">
        <v>3527.07</v>
      </c>
      <c r="AZM17" s="404">
        <v>3526.42</v>
      </c>
      <c r="AZN17" s="404">
        <v>3526.98</v>
      </c>
      <c r="AZO17" s="404">
        <v>3527.38</v>
      </c>
      <c r="AZP17" s="404">
        <v>3527.57</v>
      </c>
      <c r="AZQ17" s="404">
        <v>3528.05</v>
      </c>
      <c r="AZR17" s="404">
        <v>3527.53</v>
      </c>
      <c r="AZS17" s="404">
        <v>3527.49</v>
      </c>
      <c r="AZT17" s="404">
        <v>3527.38</v>
      </c>
      <c r="AZU17" s="404">
        <v>3526.34</v>
      </c>
      <c r="AZV17" s="404">
        <v>3525.51</v>
      </c>
      <c r="AZW17" s="404">
        <v>3524.63</v>
      </c>
      <c r="AZX17" s="404">
        <v>3523.93</v>
      </c>
      <c r="AZY17" s="404">
        <v>3521.99</v>
      </c>
      <c r="AZZ17" s="404">
        <v>3520.67</v>
      </c>
      <c r="BAA17" s="404">
        <v>3518.14</v>
      </c>
      <c r="BAB17" s="404">
        <v>3517.05</v>
      </c>
      <c r="BAC17" s="404">
        <v>3515.02</v>
      </c>
      <c r="BAD17" s="404">
        <v>3513.73</v>
      </c>
      <c r="BAE17" s="404">
        <v>3511.1</v>
      </c>
      <c r="BAF17" s="404">
        <v>3510.03</v>
      </c>
      <c r="BAG17" s="404">
        <v>3507.04</v>
      </c>
      <c r="BAH17" s="404">
        <v>3505.13</v>
      </c>
      <c r="BAI17" s="404">
        <v>3501.68</v>
      </c>
      <c r="BAJ17" s="404">
        <v>3498.69</v>
      </c>
      <c r="BAK17" s="404">
        <v>3496.04</v>
      </c>
      <c r="BAL17" s="404">
        <v>3495.07</v>
      </c>
      <c r="BAM17" s="404">
        <v>3493.45</v>
      </c>
      <c r="BAN17" s="404">
        <v>3491.45</v>
      </c>
      <c r="BAO17" s="404">
        <v>3489.61</v>
      </c>
      <c r="BAP17" s="404">
        <v>3486.63</v>
      </c>
      <c r="BAQ17" s="404">
        <v>3483.83</v>
      </c>
      <c r="BAR17" s="404">
        <v>3482.9</v>
      </c>
      <c r="BAS17" s="404">
        <v>3480.2</v>
      </c>
      <c r="BAT17" s="404">
        <v>3476.89</v>
      </c>
      <c r="BAU17" s="404">
        <v>3475.7</v>
      </c>
      <c r="BAV17" s="404">
        <v>3473.83</v>
      </c>
      <c r="BAW17" s="404">
        <v>3472.91</v>
      </c>
      <c r="BAX17" s="404">
        <v>3471.53</v>
      </c>
      <c r="BAY17" s="404">
        <v>3471.46</v>
      </c>
      <c r="BAZ17" s="404">
        <v>3470.29</v>
      </c>
      <c r="BBA17" s="404">
        <v>3469.64</v>
      </c>
      <c r="BBB17" s="404">
        <v>3468.03</v>
      </c>
      <c r="BBC17" s="404">
        <v>3465.44</v>
      </c>
      <c r="BBD17" s="404">
        <v>3464.85</v>
      </c>
      <c r="BBE17" s="404">
        <v>3463.85</v>
      </c>
      <c r="BBF17" s="404">
        <v>3462.17</v>
      </c>
      <c r="BBG17" s="404">
        <v>3461.5</v>
      </c>
      <c r="BBH17" s="404">
        <v>3460.03</v>
      </c>
      <c r="BBI17" s="404">
        <v>3459.33</v>
      </c>
      <c r="BBJ17" s="404">
        <v>3458.02</v>
      </c>
      <c r="BBK17" s="404">
        <v>3456.77</v>
      </c>
      <c r="BBL17" s="404">
        <v>3455.85</v>
      </c>
      <c r="BBM17" s="404">
        <v>3454.09</v>
      </c>
      <c r="BGD17" s="198"/>
      <c r="BGE17" s="196"/>
      <c r="BGF17" s="197"/>
      <c r="BIK17" s="188"/>
      <c r="BIL17" s="176"/>
      <c r="BIM17" s="176"/>
    </row>
    <row r="18" spans="1:1731" ht="12" customHeight="1">
      <c r="A18" s="193" t="s">
        <v>140</v>
      </c>
      <c r="B18" s="241">
        <v>2862.97</v>
      </c>
      <c r="C18" s="241">
        <v>2858.62</v>
      </c>
      <c r="D18" s="241">
        <v>2860.08</v>
      </c>
      <c r="E18" s="241">
        <v>2849.77</v>
      </c>
      <c r="F18" s="241">
        <v>2845.09</v>
      </c>
      <c r="G18" s="241">
        <v>2845.26</v>
      </c>
      <c r="H18" s="241">
        <v>2847.62</v>
      </c>
      <c r="I18" s="241">
        <v>2853.49</v>
      </c>
      <c r="J18" s="241">
        <v>2854.49</v>
      </c>
      <c r="K18" s="241">
        <v>2864.86</v>
      </c>
      <c r="L18" s="241">
        <v>2888.18</v>
      </c>
      <c r="M18" s="241">
        <v>2877.62</v>
      </c>
      <c r="N18" s="241">
        <v>2881.75</v>
      </c>
      <c r="O18" s="241">
        <v>2874.38</v>
      </c>
      <c r="P18" s="241">
        <v>2868.84</v>
      </c>
      <c r="Q18" s="241">
        <v>2873.67</v>
      </c>
      <c r="R18" s="241">
        <v>2891.45</v>
      </c>
      <c r="S18" s="241">
        <v>2897.13</v>
      </c>
      <c r="T18" s="241">
        <v>2918.12</v>
      </c>
      <c r="U18" s="241">
        <v>2909.47</v>
      </c>
      <c r="V18" s="241">
        <v>2900.87</v>
      </c>
      <c r="W18" s="241">
        <v>2898.68</v>
      </c>
      <c r="X18" s="241">
        <v>2917.44</v>
      </c>
      <c r="Y18" s="241">
        <v>2898.67</v>
      </c>
      <c r="Z18" s="241">
        <v>2895.44</v>
      </c>
      <c r="AA18" s="241">
        <v>2884.01</v>
      </c>
      <c r="AB18" s="241">
        <v>2878.41</v>
      </c>
      <c r="AC18" s="241">
        <v>2862.89</v>
      </c>
      <c r="AD18" s="241">
        <v>2870.54</v>
      </c>
      <c r="AE18" s="241">
        <v>2872.95</v>
      </c>
      <c r="AF18" s="241">
        <v>2860.18</v>
      </c>
      <c r="AG18" s="241">
        <v>2879.94</v>
      </c>
      <c r="AH18" s="241">
        <v>2870.55</v>
      </c>
      <c r="AI18" s="241">
        <v>2857.33</v>
      </c>
      <c r="AJ18" s="241">
        <v>2866.62</v>
      </c>
      <c r="AK18" s="241">
        <v>2873.8</v>
      </c>
      <c r="AL18" s="241">
        <v>2880.83</v>
      </c>
      <c r="AM18" s="241">
        <v>2876.02</v>
      </c>
      <c r="AN18" s="241">
        <v>2882.39</v>
      </c>
      <c r="AO18" s="241">
        <v>2881.09</v>
      </c>
      <c r="AP18" s="241">
        <v>2881.69</v>
      </c>
      <c r="AQ18" s="241">
        <v>2897.87</v>
      </c>
      <c r="AR18" s="241">
        <v>2922.62</v>
      </c>
      <c r="AS18" s="241">
        <v>2923.56</v>
      </c>
      <c r="AT18" s="241">
        <v>2921.61</v>
      </c>
      <c r="AU18" s="241">
        <v>2930.52</v>
      </c>
      <c r="AV18" s="241">
        <v>2917.59</v>
      </c>
      <c r="AW18" s="241">
        <v>2907.23</v>
      </c>
      <c r="AX18" s="241">
        <v>2904.94</v>
      </c>
      <c r="AY18" s="241">
        <v>2905.8</v>
      </c>
      <c r="AZ18" s="241">
        <v>2933.77</v>
      </c>
      <c r="BA18" s="241">
        <v>2969.48</v>
      </c>
      <c r="BB18" s="241">
        <v>2975.33</v>
      </c>
      <c r="BC18" s="241">
        <v>2961.75</v>
      </c>
      <c r="BD18" s="241">
        <v>2957.49</v>
      </c>
      <c r="BE18" s="241">
        <v>2973.96</v>
      </c>
      <c r="BF18" s="241">
        <v>2964.65</v>
      </c>
      <c r="BG18" s="241">
        <v>2963.51</v>
      </c>
      <c r="BH18" s="241">
        <v>2979.98</v>
      </c>
      <c r="BI18" s="241">
        <v>3005.5</v>
      </c>
      <c r="BJ18" s="241">
        <v>3015.88</v>
      </c>
      <c r="BK18" s="241">
        <v>2999.86</v>
      </c>
      <c r="BL18" s="241">
        <v>2988.42</v>
      </c>
      <c r="BM18" s="241">
        <v>3009.32</v>
      </c>
      <c r="BN18" s="241">
        <v>2996.79</v>
      </c>
      <c r="BO18" s="241">
        <v>3021.58</v>
      </c>
      <c r="BP18" s="241">
        <v>3004.06</v>
      </c>
      <c r="BQ18" s="241">
        <v>2990.57</v>
      </c>
      <c r="BR18" s="241">
        <v>2985.13</v>
      </c>
      <c r="BS18" s="241">
        <v>2956.15</v>
      </c>
      <c r="BT18" s="241">
        <v>2954.49</v>
      </c>
      <c r="BU18" s="241">
        <v>2945.53</v>
      </c>
      <c r="BV18" s="241">
        <v>2955.64</v>
      </c>
      <c r="BW18" s="241">
        <v>2963.81</v>
      </c>
      <c r="BX18" s="241">
        <v>2993.49</v>
      </c>
      <c r="BY18" s="241">
        <v>2976.06</v>
      </c>
      <c r="BZ18" s="241">
        <v>2964.31</v>
      </c>
      <c r="CA18" s="241">
        <v>2953.22</v>
      </c>
      <c r="CB18" s="241">
        <v>2941.7</v>
      </c>
      <c r="CC18" s="241">
        <v>2947.96</v>
      </c>
      <c r="CD18" s="241">
        <v>2952.38</v>
      </c>
      <c r="CE18" s="241">
        <v>2955.56</v>
      </c>
      <c r="CF18" s="241">
        <v>2926.83</v>
      </c>
      <c r="CG18" s="241">
        <v>2920.21</v>
      </c>
      <c r="CH18" s="241">
        <v>2936.05</v>
      </c>
      <c r="CI18" s="241">
        <v>2940.64</v>
      </c>
      <c r="CJ18" s="241">
        <v>2951.82</v>
      </c>
      <c r="CK18" s="241">
        <v>2970.94</v>
      </c>
      <c r="CL18" s="241">
        <v>2949.16</v>
      </c>
      <c r="CM18" s="241">
        <v>2954.6</v>
      </c>
      <c r="CN18" s="241">
        <v>2951.9</v>
      </c>
      <c r="CO18" s="241">
        <v>2968.02</v>
      </c>
      <c r="CP18" s="241">
        <v>2962.84</v>
      </c>
      <c r="CQ18" s="241">
        <v>2952.62</v>
      </c>
      <c r="CR18" s="241">
        <v>2942.45</v>
      </c>
      <c r="CS18" s="241">
        <v>2961.57</v>
      </c>
      <c r="CT18" s="241">
        <v>2945.95</v>
      </c>
      <c r="CU18" s="241">
        <v>2965.84</v>
      </c>
      <c r="CV18" s="241">
        <v>2953.02</v>
      </c>
      <c r="CW18" s="241">
        <v>2965.53</v>
      </c>
      <c r="CX18" s="241">
        <v>2985.33</v>
      </c>
      <c r="CY18" s="241">
        <v>2968.12</v>
      </c>
      <c r="CZ18" s="241">
        <v>2946.46</v>
      </c>
      <c r="DA18" s="241">
        <v>2948.25</v>
      </c>
      <c r="DB18" s="241">
        <v>2950.01</v>
      </c>
      <c r="DC18" s="241">
        <v>2947.7</v>
      </c>
      <c r="DD18" s="241">
        <v>2938.88</v>
      </c>
      <c r="DE18" s="241">
        <v>2932.37</v>
      </c>
      <c r="DF18" s="241">
        <v>2924.18</v>
      </c>
      <c r="DG18" s="241">
        <v>2937.19</v>
      </c>
      <c r="DH18" s="241">
        <v>2948.3</v>
      </c>
      <c r="DI18" s="241">
        <v>2961.4</v>
      </c>
      <c r="DJ18" s="241">
        <v>2952.52</v>
      </c>
      <c r="DK18" s="241">
        <v>2954.11</v>
      </c>
      <c r="DL18" s="241">
        <v>2961.82</v>
      </c>
      <c r="DM18" s="241">
        <v>2969.37</v>
      </c>
      <c r="DN18" s="241">
        <v>2960.01</v>
      </c>
      <c r="DO18" s="241">
        <v>2964.37</v>
      </c>
      <c r="DP18" s="241">
        <v>2952.27</v>
      </c>
      <c r="DQ18" s="241">
        <v>2938.81</v>
      </c>
      <c r="DR18" s="241">
        <v>2923.23</v>
      </c>
      <c r="DS18" s="241">
        <v>2922.94</v>
      </c>
      <c r="DT18" s="241">
        <v>2917.83</v>
      </c>
      <c r="DU18" s="241">
        <v>2900.23</v>
      </c>
      <c r="DV18" s="241">
        <v>2912.03</v>
      </c>
      <c r="DW18" s="241">
        <v>2896.98</v>
      </c>
      <c r="DX18" s="241">
        <v>2887.17</v>
      </c>
      <c r="DY18" s="241">
        <v>2883.35</v>
      </c>
      <c r="DZ18" s="241">
        <v>2875.31</v>
      </c>
      <c r="EA18" s="241">
        <v>2865.59</v>
      </c>
      <c r="EB18" s="241">
        <v>2861.18</v>
      </c>
      <c r="EC18" s="241">
        <v>2842.6</v>
      </c>
      <c r="ED18" s="241">
        <v>2848.35</v>
      </c>
      <c r="EE18" s="241">
        <v>2860.14</v>
      </c>
      <c r="EF18" s="241">
        <v>2875.55</v>
      </c>
      <c r="EG18" s="241">
        <v>2862.95</v>
      </c>
      <c r="EH18" s="241">
        <v>2844.82</v>
      </c>
      <c r="EI18" s="241">
        <v>2842.07</v>
      </c>
      <c r="EJ18" s="241">
        <v>2842.03</v>
      </c>
      <c r="EK18" s="241">
        <v>2821.18</v>
      </c>
      <c r="EL18" s="241">
        <v>2846.26</v>
      </c>
      <c r="EM18" s="241">
        <v>2823.58</v>
      </c>
      <c r="EN18" s="241">
        <v>2826.65</v>
      </c>
      <c r="EO18" s="241">
        <v>2817.77</v>
      </c>
      <c r="EP18" s="241">
        <v>2819.18</v>
      </c>
      <c r="EQ18" s="241">
        <v>2787.85</v>
      </c>
      <c r="ER18" s="241">
        <v>2796.05</v>
      </c>
      <c r="ES18" s="241">
        <v>2821.51</v>
      </c>
      <c r="ET18" s="241">
        <v>2817.58</v>
      </c>
      <c r="EU18" s="241">
        <v>2818.56</v>
      </c>
      <c r="EV18" s="241">
        <v>2835.89</v>
      </c>
      <c r="EW18" s="241">
        <v>2852.96</v>
      </c>
      <c r="EX18" s="241">
        <v>2842.04</v>
      </c>
      <c r="EY18" s="241">
        <v>2851.64</v>
      </c>
      <c r="EZ18" s="241">
        <v>2847.6</v>
      </c>
      <c r="FA18" s="241">
        <v>2836.24</v>
      </c>
      <c r="FB18" s="241">
        <v>2853.81</v>
      </c>
      <c r="FC18" s="241">
        <v>2803.32</v>
      </c>
      <c r="FD18" s="241">
        <v>2804.54</v>
      </c>
      <c r="FE18" s="241">
        <v>2809.93</v>
      </c>
      <c r="FF18" s="241">
        <v>2826.09</v>
      </c>
      <c r="FG18" s="241">
        <v>2834.44</v>
      </c>
      <c r="FH18" s="241">
        <v>2860.06</v>
      </c>
      <c r="FI18" s="241">
        <v>2865.47</v>
      </c>
      <c r="FJ18" s="241">
        <v>2877.19</v>
      </c>
      <c r="FK18" s="241">
        <v>2872.55</v>
      </c>
      <c r="FL18" s="241">
        <v>2847.69</v>
      </c>
      <c r="FM18" s="241">
        <v>2862.66</v>
      </c>
      <c r="FN18" s="241">
        <v>2863.97</v>
      </c>
      <c r="FO18" s="241">
        <v>2874.26</v>
      </c>
      <c r="FP18" s="241">
        <v>2869.94</v>
      </c>
      <c r="FQ18" s="241">
        <v>2877.32</v>
      </c>
      <c r="FR18" s="241">
        <v>2882.81</v>
      </c>
      <c r="FS18" s="241">
        <v>2898.82</v>
      </c>
      <c r="FT18" s="241">
        <v>2891.34</v>
      </c>
      <c r="FU18" s="241">
        <v>2879.33</v>
      </c>
      <c r="FV18" s="241">
        <v>2886.58</v>
      </c>
      <c r="FW18" s="241">
        <v>2861.02</v>
      </c>
      <c r="FX18" s="241">
        <v>2858.78</v>
      </c>
      <c r="FY18" s="241">
        <v>2865.5</v>
      </c>
      <c r="FZ18" s="241">
        <v>2889.63</v>
      </c>
      <c r="GA18" s="241">
        <v>2880.75</v>
      </c>
      <c r="GB18" s="241">
        <v>2879.67</v>
      </c>
      <c r="GC18" s="241">
        <v>2889.84</v>
      </c>
      <c r="GD18" s="241">
        <v>2870.21</v>
      </c>
      <c r="GE18" s="241">
        <v>2875.03</v>
      </c>
      <c r="GF18" s="241">
        <v>2885.82</v>
      </c>
      <c r="GG18" s="241">
        <v>2878.06</v>
      </c>
      <c r="GH18" s="241">
        <v>2862.01</v>
      </c>
      <c r="GI18" s="241">
        <v>2841.64</v>
      </c>
      <c r="GJ18" s="241">
        <v>2840.39</v>
      </c>
      <c r="GK18" s="241">
        <v>2843.37</v>
      </c>
      <c r="GL18" s="241">
        <v>2850.84</v>
      </c>
      <c r="GM18" s="241">
        <v>2844.68</v>
      </c>
      <c r="GN18" s="241">
        <v>2816.04</v>
      </c>
      <c r="GO18" s="241">
        <v>2796.1</v>
      </c>
      <c r="GP18" s="241">
        <v>2808.38</v>
      </c>
      <c r="GQ18" s="241">
        <v>2787.87</v>
      </c>
      <c r="GR18" s="241">
        <v>2802.1</v>
      </c>
      <c r="GS18" s="241">
        <v>2806.64</v>
      </c>
      <c r="GT18" s="241">
        <v>2818.43</v>
      </c>
      <c r="GU18" s="241">
        <v>2842.86</v>
      </c>
      <c r="GV18" s="241">
        <v>2853.94</v>
      </c>
      <c r="GW18" s="241">
        <v>2856.43</v>
      </c>
      <c r="GX18" s="241">
        <v>2854.34</v>
      </c>
      <c r="GY18" s="241">
        <v>2867.85</v>
      </c>
      <c r="GZ18" s="241">
        <v>2889.01</v>
      </c>
      <c r="HA18" s="241">
        <v>2886.38</v>
      </c>
      <c r="HB18" s="241">
        <v>2894.41</v>
      </c>
      <c r="HC18" s="241">
        <v>2889.19</v>
      </c>
      <c r="HD18" s="241">
        <v>2871.79</v>
      </c>
      <c r="HE18" s="241">
        <v>2862.22</v>
      </c>
      <c r="HF18" s="241">
        <v>2863.19</v>
      </c>
      <c r="HG18" s="241">
        <v>2878.01</v>
      </c>
      <c r="HH18" s="241">
        <v>2887.58</v>
      </c>
      <c r="HI18" s="241">
        <v>2869.93</v>
      </c>
      <c r="HJ18" s="241">
        <v>2889.39</v>
      </c>
      <c r="HK18" s="241">
        <v>2884.2</v>
      </c>
      <c r="HL18" s="241">
        <v>2896.9</v>
      </c>
      <c r="HM18" s="241">
        <v>2927.12</v>
      </c>
      <c r="HN18" s="241">
        <v>2912.45</v>
      </c>
      <c r="HO18" s="241">
        <v>2924.48</v>
      </c>
      <c r="HP18" s="241">
        <v>2938.38</v>
      </c>
      <c r="HQ18" s="241">
        <v>2943.44</v>
      </c>
      <c r="HR18" s="241">
        <v>2968.42</v>
      </c>
      <c r="HS18" s="241">
        <v>2962.37</v>
      </c>
      <c r="HT18" s="241">
        <v>2977.01</v>
      </c>
      <c r="HU18" s="241">
        <v>2986.91</v>
      </c>
      <c r="HV18" s="241">
        <v>2978.63</v>
      </c>
      <c r="HW18" s="241">
        <v>2965.19</v>
      </c>
      <c r="HX18" s="241">
        <v>2957.15</v>
      </c>
      <c r="HY18" s="241">
        <v>2959.06</v>
      </c>
      <c r="HZ18" s="241">
        <v>2972.5</v>
      </c>
      <c r="IA18" s="241">
        <v>2951.75</v>
      </c>
      <c r="IB18" s="241">
        <v>2953.76</v>
      </c>
      <c r="IC18" s="241">
        <v>2948.71</v>
      </c>
      <c r="ID18" s="241">
        <v>2945.12</v>
      </c>
      <c r="IE18" s="241">
        <v>2947.29</v>
      </c>
      <c r="IF18" s="241">
        <v>2958.85</v>
      </c>
      <c r="IG18" s="241">
        <v>2972.9</v>
      </c>
      <c r="IH18" s="241">
        <v>2966.66</v>
      </c>
      <c r="II18" s="241">
        <v>2972.72</v>
      </c>
      <c r="IJ18" s="241">
        <v>2969.51</v>
      </c>
      <c r="IK18" s="241">
        <v>2951.44</v>
      </c>
      <c r="IL18" s="241">
        <v>2935.29</v>
      </c>
      <c r="IM18" s="241">
        <v>2956.43</v>
      </c>
      <c r="IN18" s="241">
        <v>2940.53</v>
      </c>
      <c r="IO18" s="241">
        <v>2930.4</v>
      </c>
      <c r="IP18" s="241">
        <v>2923.98</v>
      </c>
      <c r="IQ18" s="241">
        <v>2917.12</v>
      </c>
      <c r="IR18" s="241">
        <v>2925.44</v>
      </c>
      <c r="IS18" s="241">
        <v>2915.64</v>
      </c>
      <c r="IT18" s="241">
        <v>2909.87</v>
      </c>
      <c r="IU18" s="241">
        <v>2913.97</v>
      </c>
      <c r="IV18" s="241">
        <v>2934.18</v>
      </c>
      <c r="IW18" s="241">
        <v>2920.64</v>
      </c>
      <c r="IX18" s="241">
        <v>2928.27</v>
      </c>
      <c r="IY18" s="241">
        <v>2940.5</v>
      </c>
      <c r="IZ18" s="241">
        <v>2890.12</v>
      </c>
      <c r="JA18" s="241">
        <v>2885.9</v>
      </c>
      <c r="JB18" s="241">
        <v>2900.75</v>
      </c>
      <c r="JC18" s="241">
        <v>2913.45</v>
      </c>
      <c r="JD18" s="241">
        <v>2917.73</v>
      </c>
      <c r="JE18" s="241">
        <v>2940.25</v>
      </c>
      <c r="JF18" s="241">
        <v>2940.49</v>
      </c>
      <c r="JG18" s="241">
        <v>2957.97</v>
      </c>
      <c r="JH18" s="241">
        <v>2946.09</v>
      </c>
      <c r="JI18" s="241">
        <v>2953.5</v>
      </c>
      <c r="JJ18" s="241">
        <v>2963.7</v>
      </c>
      <c r="JK18" s="241">
        <v>2944.28</v>
      </c>
      <c r="JL18" s="241">
        <v>2939.26</v>
      </c>
      <c r="JM18" s="241">
        <v>2982.84</v>
      </c>
      <c r="JN18" s="241">
        <v>2988.26</v>
      </c>
      <c r="JO18" s="241">
        <v>2992.79</v>
      </c>
      <c r="JP18" s="241">
        <v>3003.68</v>
      </c>
      <c r="JQ18" s="241">
        <v>2983.88</v>
      </c>
      <c r="JR18" s="241">
        <v>2982.94</v>
      </c>
      <c r="JS18" s="241">
        <v>2995.82</v>
      </c>
      <c r="JT18" s="241">
        <v>3011.12</v>
      </c>
      <c r="JU18" s="241">
        <v>2996.08</v>
      </c>
      <c r="JV18" s="241">
        <v>2984.34</v>
      </c>
      <c r="JW18" s="241">
        <v>2999.82</v>
      </c>
      <c r="JX18" s="241">
        <v>2992.69</v>
      </c>
      <c r="JY18" s="241">
        <v>2983.42</v>
      </c>
      <c r="JZ18" s="241">
        <v>2994.99</v>
      </c>
      <c r="KA18" s="241">
        <v>3005.14</v>
      </c>
      <c r="KB18" s="241">
        <v>3011.12</v>
      </c>
      <c r="KC18" s="241">
        <v>3025.56</v>
      </c>
      <c r="KD18" s="241">
        <v>3003.37</v>
      </c>
      <c r="KE18" s="241">
        <v>3012.29</v>
      </c>
      <c r="KF18" s="241">
        <v>3011.25</v>
      </c>
      <c r="KG18" s="241">
        <v>3007.39</v>
      </c>
      <c r="KH18" s="241">
        <v>3028.65</v>
      </c>
      <c r="KI18" s="241">
        <v>3024.65</v>
      </c>
      <c r="KJ18" s="241">
        <v>3038.74</v>
      </c>
      <c r="KK18" s="241">
        <v>3016.75</v>
      </c>
      <c r="KL18" s="241">
        <v>3023.61</v>
      </c>
      <c r="KM18" s="241">
        <v>3039.65</v>
      </c>
      <c r="KN18" s="241">
        <v>3048.79</v>
      </c>
      <c r="KO18" s="241">
        <v>3057.25</v>
      </c>
      <c r="KP18" s="241">
        <v>3078.06</v>
      </c>
      <c r="KQ18" s="241">
        <v>3072.86</v>
      </c>
      <c r="KR18" s="241">
        <v>3059.72</v>
      </c>
      <c r="KS18" s="241">
        <v>3054.57</v>
      </c>
      <c r="KT18" s="241">
        <v>3034.66</v>
      </c>
      <c r="KU18" s="241">
        <v>3024.61</v>
      </c>
      <c r="KV18" s="241">
        <v>3018.98</v>
      </c>
      <c r="KW18" s="241">
        <v>3016</v>
      </c>
      <c r="KX18" s="241">
        <v>3004.74</v>
      </c>
      <c r="KY18" s="241">
        <v>2999.66</v>
      </c>
      <c r="KZ18" s="241">
        <v>2997.79</v>
      </c>
      <c r="LA18" s="241">
        <v>2981.69</v>
      </c>
      <c r="LB18" s="241">
        <v>3001</v>
      </c>
      <c r="LC18" s="241">
        <v>3008.11</v>
      </c>
      <c r="LD18" s="241">
        <v>3006.13</v>
      </c>
      <c r="LE18" s="241">
        <v>3019.72</v>
      </c>
      <c r="LF18" s="241">
        <v>3010.42</v>
      </c>
      <c r="LG18" s="241">
        <v>3013.52</v>
      </c>
      <c r="LH18" s="241">
        <v>3010.44</v>
      </c>
      <c r="LI18" s="241">
        <v>2979.06</v>
      </c>
      <c r="LJ18" s="241">
        <v>2969.87</v>
      </c>
      <c r="LK18" s="241">
        <v>2979.5</v>
      </c>
      <c r="LL18" s="241">
        <v>2968.69</v>
      </c>
      <c r="LM18" s="241">
        <v>2969.43</v>
      </c>
      <c r="LN18" s="241">
        <v>2978.03</v>
      </c>
      <c r="LO18" s="241">
        <v>2977.38</v>
      </c>
      <c r="LP18" s="241">
        <v>2989.56</v>
      </c>
      <c r="LQ18" s="241">
        <v>2987.42</v>
      </c>
      <c r="LR18" s="241">
        <v>2989.34</v>
      </c>
      <c r="LS18" s="241">
        <v>2990.79</v>
      </c>
      <c r="LT18" s="241">
        <v>2991.37</v>
      </c>
      <c r="LU18" s="241">
        <v>2998.76</v>
      </c>
      <c r="LV18" s="241">
        <v>3001.38</v>
      </c>
      <c r="LW18" s="241">
        <v>2997.57</v>
      </c>
      <c r="LX18" s="241">
        <v>2992.59</v>
      </c>
      <c r="LY18" s="241">
        <v>2984.83</v>
      </c>
      <c r="LZ18" s="241">
        <v>2977.58</v>
      </c>
      <c r="MA18" s="241">
        <v>2979.35</v>
      </c>
      <c r="MB18" s="241">
        <v>2963.06</v>
      </c>
      <c r="MC18" s="241">
        <v>2965.98</v>
      </c>
      <c r="MD18" s="241">
        <v>2969.32</v>
      </c>
      <c r="ME18" s="241">
        <v>2980.79</v>
      </c>
      <c r="MF18" s="241">
        <v>2981.21</v>
      </c>
      <c r="MG18" s="241">
        <v>2985.61</v>
      </c>
      <c r="MH18" s="241">
        <v>2986.56</v>
      </c>
      <c r="MI18" s="241">
        <v>2985.33</v>
      </c>
      <c r="MJ18" s="241">
        <v>3003.31</v>
      </c>
      <c r="MK18" s="241">
        <v>2996.02</v>
      </c>
      <c r="ML18" s="241">
        <v>2975.68</v>
      </c>
      <c r="MM18" s="241">
        <v>2976.51</v>
      </c>
      <c r="MN18" s="241">
        <v>2976.51</v>
      </c>
      <c r="MO18" s="241">
        <v>2958.23</v>
      </c>
      <c r="MP18" s="241">
        <v>2955.84</v>
      </c>
      <c r="MQ18" s="241">
        <v>2957.46</v>
      </c>
      <c r="MR18" s="241">
        <v>2948.06</v>
      </c>
      <c r="MS18" s="241">
        <v>2959.16</v>
      </c>
      <c r="MT18" s="241">
        <v>2958.57</v>
      </c>
      <c r="MU18" s="241">
        <v>2954.61</v>
      </c>
      <c r="MV18" s="241">
        <v>2954.29</v>
      </c>
      <c r="MW18" s="241">
        <v>2964.67</v>
      </c>
      <c r="MX18" s="241">
        <v>2964.87</v>
      </c>
      <c r="MY18" s="241">
        <v>2968.82</v>
      </c>
      <c r="MZ18" s="241">
        <v>2970.87</v>
      </c>
      <c r="NA18" s="241">
        <v>2977.92</v>
      </c>
      <c r="NB18" s="241">
        <v>2978.62</v>
      </c>
      <c r="NC18" s="241">
        <v>2982.57</v>
      </c>
      <c r="ND18" s="241">
        <v>2965.16</v>
      </c>
      <c r="NE18" s="241">
        <v>2963.72</v>
      </c>
      <c r="NF18" s="241">
        <v>2965.05</v>
      </c>
      <c r="NG18" s="241">
        <v>2968.25</v>
      </c>
      <c r="NH18" s="241">
        <v>2955.7</v>
      </c>
      <c r="NI18" s="241">
        <v>2944.38</v>
      </c>
      <c r="NJ18" s="241">
        <v>2940.15</v>
      </c>
      <c r="NK18" s="241">
        <v>2949.07</v>
      </c>
      <c r="NL18" s="241">
        <v>2958.59</v>
      </c>
      <c r="NM18" s="241">
        <v>2967.77</v>
      </c>
      <c r="NN18" s="241">
        <v>2963.28</v>
      </c>
      <c r="NO18" s="241">
        <v>2949.32</v>
      </c>
      <c r="NP18" s="241">
        <v>2955.29</v>
      </c>
      <c r="NQ18" s="241">
        <v>2958.11</v>
      </c>
      <c r="NR18" s="241">
        <v>2961.08</v>
      </c>
      <c r="NS18" s="241">
        <v>2955.69</v>
      </c>
      <c r="NT18" s="241">
        <v>2965.79</v>
      </c>
      <c r="NU18" s="241">
        <v>2966.96</v>
      </c>
      <c r="NV18" s="241">
        <v>2971.51</v>
      </c>
      <c r="NW18" s="241">
        <v>2964.89</v>
      </c>
      <c r="NX18" s="241">
        <v>2964.62</v>
      </c>
      <c r="NY18" s="241">
        <v>2957.8</v>
      </c>
      <c r="NZ18" s="241">
        <v>2955.05</v>
      </c>
      <c r="OA18" s="241">
        <v>2951.99</v>
      </c>
      <c r="OB18" s="241">
        <v>2951.91</v>
      </c>
      <c r="OC18" s="241">
        <v>2949.4</v>
      </c>
      <c r="OD18" s="241">
        <v>2961.9</v>
      </c>
      <c r="OE18" s="241">
        <v>2964.49</v>
      </c>
      <c r="OF18" s="241">
        <v>2962.39</v>
      </c>
      <c r="OG18" s="241">
        <v>2954.3</v>
      </c>
      <c r="OH18" s="241">
        <v>2948.57</v>
      </c>
      <c r="OI18" s="241">
        <v>2952.3</v>
      </c>
      <c r="OJ18" s="241">
        <v>2961.18</v>
      </c>
      <c r="OK18" s="241">
        <v>2985.28</v>
      </c>
      <c r="OL18" s="241">
        <v>2988.52</v>
      </c>
      <c r="OM18" s="241">
        <v>2980.4</v>
      </c>
      <c r="ON18" s="241">
        <v>2986.43</v>
      </c>
      <c r="OO18" s="241">
        <v>2994.76</v>
      </c>
      <c r="OP18" s="241">
        <v>3002.82</v>
      </c>
      <c r="OQ18" s="241">
        <v>3009.32</v>
      </c>
      <c r="OR18" s="241">
        <v>2997.68</v>
      </c>
      <c r="OS18" s="241">
        <v>2996.03</v>
      </c>
      <c r="OT18" s="241">
        <v>2977.93</v>
      </c>
      <c r="OU18" s="241">
        <v>2972.39</v>
      </c>
      <c r="OV18" s="241">
        <v>2976.16</v>
      </c>
      <c r="OW18" s="241">
        <v>3000.82</v>
      </c>
      <c r="OX18" s="241">
        <v>3005.62</v>
      </c>
      <c r="OY18" s="241">
        <v>3023.22</v>
      </c>
      <c r="OZ18" s="241">
        <v>3025.47</v>
      </c>
      <c r="PA18" s="241">
        <v>3019.99</v>
      </c>
      <c r="PB18" s="241">
        <v>3021.01</v>
      </c>
      <c r="PC18" s="241">
        <v>3026.39</v>
      </c>
      <c r="PD18" s="241">
        <v>3011.95</v>
      </c>
      <c r="PE18" s="241">
        <v>3000.75</v>
      </c>
      <c r="PF18" s="241">
        <v>2998.61</v>
      </c>
      <c r="PG18" s="241">
        <v>2999.75</v>
      </c>
      <c r="PH18" s="241">
        <v>2995.7</v>
      </c>
      <c r="PI18" s="241">
        <v>2986.67</v>
      </c>
      <c r="PJ18" s="241">
        <v>2980.59</v>
      </c>
      <c r="PK18" s="241">
        <v>2982.5</v>
      </c>
      <c r="PL18" s="241">
        <v>2993.01</v>
      </c>
      <c r="PM18" s="241">
        <v>2982.43</v>
      </c>
      <c r="PN18" s="241">
        <v>2991.8</v>
      </c>
      <c r="PO18" s="241">
        <v>2998.21</v>
      </c>
      <c r="PP18" s="241">
        <v>2987.51</v>
      </c>
      <c r="PQ18" s="241">
        <v>2980.41</v>
      </c>
      <c r="PR18" s="241">
        <v>2967.2</v>
      </c>
      <c r="PS18" s="241">
        <v>2964.61</v>
      </c>
      <c r="PT18" s="241">
        <v>2968.5</v>
      </c>
      <c r="PU18" s="241">
        <v>2962.99</v>
      </c>
      <c r="PV18" s="241">
        <v>2970.17</v>
      </c>
      <c r="PW18" s="241">
        <v>2973.26</v>
      </c>
      <c r="PX18" s="241">
        <v>2941.82</v>
      </c>
      <c r="PY18" s="241">
        <v>2962.76</v>
      </c>
      <c r="PZ18" s="241">
        <v>2966.15</v>
      </c>
      <c r="QA18" s="241">
        <v>2990.91</v>
      </c>
      <c r="QB18" s="241">
        <v>2983.32</v>
      </c>
      <c r="QC18" s="241">
        <v>2992.27</v>
      </c>
      <c r="QD18" s="241">
        <v>2986.19</v>
      </c>
      <c r="QE18" s="241">
        <v>2983.03</v>
      </c>
      <c r="QF18" s="241">
        <v>2990.24</v>
      </c>
      <c r="QG18" s="241">
        <v>2988.11</v>
      </c>
      <c r="QH18" s="241">
        <v>2979.35</v>
      </c>
      <c r="QI18" s="241">
        <v>2962.61</v>
      </c>
      <c r="QJ18" s="241">
        <v>2967.8</v>
      </c>
      <c r="QK18" s="241">
        <v>2959.39</v>
      </c>
      <c r="QL18" s="241">
        <v>2965.21</v>
      </c>
      <c r="QM18" s="241">
        <v>2969.77</v>
      </c>
      <c r="QN18" s="241">
        <v>2957.14</v>
      </c>
      <c r="QO18" s="241">
        <v>2970.9</v>
      </c>
      <c r="QP18" s="241">
        <v>2968.62</v>
      </c>
      <c r="QQ18" s="241">
        <v>2962.86</v>
      </c>
      <c r="QR18" s="241">
        <v>2961.17</v>
      </c>
      <c r="QS18" s="241">
        <v>2949.35</v>
      </c>
      <c r="QT18" s="241">
        <v>2934.32</v>
      </c>
      <c r="QU18" s="241">
        <v>2936.01</v>
      </c>
      <c r="QV18" s="241">
        <v>2949.6</v>
      </c>
      <c r="QW18" s="241">
        <v>2951.53</v>
      </c>
      <c r="QX18" s="241">
        <v>2946.49</v>
      </c>
      <c r="QY18" s="241">
        <v>2947.28</v>
      </c>
      <c r="QZ18" s="241">
        <v>2950.13</v>
      </c>
      <c r="RA18" s="241">
        <v>2947.31</v>
      </c>
      <c r="RB18" s="241">
        <v>2942.52</v>
      </c>
      <c r="RC18" s="241">
        <v>2962.93</v>
      </c>
      <c r="RD18" s="241">
        <v>2955.19</v>
      </c>
      <c r="RE18" s="241">
        <v>2940.53</v>
      </c>
      <c r="RF18" s="241">
        <v>2950.6</v>
      </c>
      <c r="RG18" s="241">
        <v>2948.93</v>
      </c>
      <c r="RH18" s="241">
        <v>2948.31</v>
      </c>
      <c r="RI18" s="241">
        <v>2927.5</v>
      </c>
      <c r="RJ18" s="241">
        <v>2930.13</v>
      </c>
      <c r="RK18" s="241">
        <v>2933.66</v>
      </c>
      <c r="RL18" s="241">
        <v>2919.65</v>
      </c>
      <c r="RM18" s="241">
        <v>2912.8</v>
      </c>
      <c r="RN18" s="241">
        <v>2916.46</v>
      </c>
      <c r="RO18" s="241">
        <v>2904.18</v>
      </c>
      <c r="RP18" s="241">
        <v>2909.46</v>
      </c>
      <c r="RQ18" s="241">
        <v>2919.28</v>
      </c>
      <c r="RR18" s="241">
        <v>2919.8</v>
      </c>
      <c r="RS18" s="241">
        <v>2927.54</v>
      </c>
      <c r="RT18" s="241">
        <v>2930.43</v>
      </c>
      <c r="RU18" s="241">
        <v>2930.21</v>
      </c>
      <c r="RV18" s="241">
        <v>2942.01</v>
      </c>
      <c r="RW18" s="241">
        <v>2939.89</v>
      </c>
      <c r="RX18" s="241">
        <v>2942.39</v>
      </c>
      <c r="RY18" s="241">
        <v>2944.37</v>
      </c>
      <c r="RZ18" s="241">
        <v>2951.44</v>
      </c>
      <c r="SA18" s="241">
        <v>2964.61</v>
      </c>
      <c r="SB18" s="241">
        <v>2980.42</v>
      </c>
      <c r="SC18" s="241">
        <v>2998.87</v>
      </c>
      <c r="SD18" s="241">
        <v>2990.77</v>
      </c>
      <c r="SE18" s="241">
        <v>2984.13</v>
      </c>
      <c r="SF18" s="241">
        <v>2989.47</v>
      </c>
      <c r="SG18" s="241">
        <v>2985.86</v>
      </c>
      <c r="SH18" s="241">
        <v>2983.53</v>
      </c>
      <c r="SI18" s="241">
        <v>2984.29</v>
      </c>
      <c r="SJ18" s="241">
        <v>3000.26</v>
      </c>
      <c r="SK18" s="241">
        <v>3014.51</v>
      </c>
      <c r="SL18" s="242">
        <v>3014.71</v>
      </c>
      <c r="SM18" s="242">
        <v>3017.13</v>
      </c>
      <c r="SN18" s="242">
        <v>3009.92</v>
      </c>
      <c r="SO18" s="242">
        <v>2995.22</v>
      </c>
      <c r="SP18" s="242">
        <v>2994.38</v>
      </c>
      <c r="SQ18" s="242">
        <v>2986</v>
      </c>
      <c r="SR18" s="242">
        <v>2979.05</v>
      </c>
      <c r="SS18" s="242">
        <v>2980.95</v>
      </c>
      <c r="ST18" s="242">
        <v>2973.55</v>
      </c>
      <c r="SU18" s="242">
        <v>2976.37</v>
      </c>
      <c r="SV18" s="242">
        <v>2978.02</v>
      </c>
      <c r="SW18" s="242">
        <v>2990.14</v>
      </c>
      <c r="SX18" s="242">
        <v>2994.79</v>
      </c>
      <c r="SY18" s="242">
        <v>2992.75</v>
      </c>
      <c r="SZ18" s="242">
        <v>2998.79</v>
      </c>
      <c r="TA18" s="242">
        <v>2994.94</v>
      </c>
      <c r="TB18" s="242">
        <v>2989.42</v>
      </c>
      <c r="TC18" s="242">
        <v>2988.66</v>
      </c>
      <c r="TD18" s="242">
        <v>2989.86</v>
      </c>
      <c r="TE18" s="243">
        <v>2993.54</v>
      </c>
      <c r="TF18" s="243">
        <v>3012.26</v>
      </c>
      <c r="TG18" s="243">
        <v>3013.81</v>
      </c>
      <c r="TH18" s="243">
        <v>3014.34</v>
      </c>
      <c r="TI18" s="243">
        <v>3023.01</v>
      </c>
      <c r="TJ18" s="243">
        <v>3012.55</v>
      </c>
      <c r="TK18" s="243">
        <v>3015.03</v>
      </c>
      <c r="TL18" s="243">
        <v>3019.22</v>
      </c>
      <c r="TM18" s="243">
        <v>3034.04</v>
      </c>
      <c r="TN18" s="243">
        <v>3047.53</v>
      </c>
      <c r="TO18" s="243">
        <v>3039.66</v>
      </c>
      <c r="TP18" s="243">
        <v>3041.08</v>
      </c>
      <c r="TQ18" s="243">
        <v>3039.75</v>
      </c>
      <c r="TR18" s="243">
        <v>3038</v>
      </c>
      <c r="TS18" s="243">
        <v>3037.13</v>
      </c>
      <c r="TT18" s="243">
        <v>3029.17</v>
      </c>
      <c r="TU18" s="243">
        <v>3029.22</v>
      </c>
      <c r="TV18" s="243">
        <v>3032.13</v>
      </c>
      <c r="TW18" s="243">
        <v>3031.62</v>
      </c>
      <c r="TX18" s="243">
        <v>3043.51</v>
      </c>
      <c r="TY18" s="243">
        <v>3061</v>
      </c>
      <c r="TZ18" s="243">
        <v>3063.54</v>
      </c>
      <c r="UA18" s="243">
        <v>3065.85</v>
      </c>
      <c r="UB18" s="243">
        <v>3051.46</v>
      </c>
      <c r="UC18" s="243">
        <v>3055.59</v>
      </c>
      <c r="UD18" s="243">
        <v>3059.22</v>
      </c>
      <c r="UE18" s="243">
        <v>3052.51</v>
      </c>
      <c r="UF18" s="243">
        <v>3044.11</v>
      </c>
      <c r="UG18" s="243">
        <v>3042.26</v>
      </c>
      <c r="UH18" s="243">
        <v>3049.39</v>
      </c>
      <c r="UI18" s="243">
        <v>3055.38</v>
      </c>
      <c r="UJ18" s="243">
        <v>3050.08</v>
      </c>
      <c r="UK18" s="243">
        <v>3060.13</v>
      </c>
      <c r="UL18" s="243">
        <v>3058.33</v>
      </c>
      <c r="UM18" s="243">
        <v>3048.84</v>
      </c>
      <c r="UN18" s="243">
        <v>3046.92</v>
      </c>
      <c r="UO18" s="243">
        <v>3046.42</v>
      </c>
      <c r="UP18" s="243">
        <v>3048.77</v>
      </c>
      <c r="UQ18" s="243">
        <v>3039.02</v>
      </c>
      <c r="UR18" s="243">
        <v>3034.31</v>
      </c>
      <c r="US18" s="243">
        <v>3031.52</v>
      </c>
      <c r="UT18" s="243">
        <v>3027.41</v>
      </c>
      <c r="UU18" s="243">
        <v>3031.31</v>
      </c>
      <c r="UV18" s="243">
        <v>3034.57</v>
      </c>
      <c r="UW18" s="243">
        <v>3048.19</v>
      </c>
      <c r="UX18" s="243">
        <v>3041.68</v>
      </c>
      <c r="UY18" s="243">
        <v>3039.55</v>
      </c>
      <c r="UZ18" s="243">
        <v>3030.19</v>
      </c>
      <c r="VA18" s="243">
        <v>3019.96</v>
      </c>
      <c r="VB18" s="243">
        <v>3014.84</v>
      </c>
      <c r="VC18" s="243">
        <v>3005.47</v>
      </c>
      <c r="VD18" s="243">
        <v>3007.39</v>
      </c>
      <c r="VE18" s="243">
        <v>2997.91</v>
      </c>
      <c r="VF18" s="191">
        <v>2988.06</v>
      </c>
      <c r="VG18" s="191">
        <v>2989.18</v>
      </c>
      <c r="VH18" s="191">
        <v>2986.65</v>
      </c>
      <c r="VI18" s="191">
        <v>2979.39</v>
      </c>
      <c r="VJ18" s="191">
        <v>2977.8</v>
      </c>
      <c r="VK18" s="191">
        <v>2986.32</v>
      </c>
      <c r="VL18" s="191">
        <v>3022.95</v>
      </c>
      <c r="VM18" s="191">
        <v>3039.26</v>
      </c>
      <c r="VN18" s="243">
        <v>3057.27</v>
      </c>
      <c r="VO18" s="243">
        <v>3075.43</v>
      </c>
      <c r="VP18" s="243">
        <v>3090.08</v>
      </c>
      <c r="VQ18" s="243">
        <v>3074.84</v>
      </c>
      <c r="VR18" s="243">
        <v>3107.69</v>
      </c>
      <c r="VS18" s="243">
        <v>3159.02</v>
      </c>
      <c r="VT18" s="243">
        <v>3149.01</v>
      </c>
      <c r="VU18" s="243">
        <v>3134.2</v>
      </c>
      <c r="VV18" s="243">
        <v>3129.4</v>
      </c>
      <c r="VW18" s="243">
        <v>3096.72</v>
      </c>
      <c r="VX18" s="243">
        <v>3094.39</v>
      </c>
      <c r="VY18" s="243">
        <v>3085.09</v>
      </c>
      <c r="VZ18" s="243">
        <v>3037.78</v>
      </c>
      <c r="WA18" s="243">
        <v>3004.74</v>
      </c>
      <c r="WB18" s="243">
        <v>2996.58</v>
      </c>
      <c r="WC18" s="243">
        <v>2963.75</v>
      </c>
      <c r="WD18" s="243">
        <v>3001.16</v>
      </c>
      <c r="WE18" s="243">
        <v>2997.61</v>
      </c>
      <c r="WF18" s="243">
        <v>3030.08</v>
      </c>
      <c r="WG18" s="243">
        <v>3061.02</v>
      </c>
      <c r="WH18" s="243">
        <v>3076.52</v>
      </c>
      <c r="WI18" s="191">
        <v>3054.54</v>
      </c>
      <c r="WJ18" s="243">
        <v>3043.29</v>
      </c>
      <c r="WK18" s="243">
        <v>3038.15</v>
      </c>
      <c r="WL18" s="243">
        <v>3001.19</v>
      </c>
      <c r="WM18" s="243">
        <v>3008.11</v>
      </c>
      <c r="WN18" s="243">
        <v>3024.16</v>
      </c>
      <c r="WO18" s="243">
        <v>3020.65</v>
      </c>
      <c r="WP18" s="243">
        <v>3025.07</v>
      </c>
      <c r="WQ18" s="243">
        <v>3044.56</v>
      </c>
      <c r="WR18" s="243">
        <v>3043.06</v>
      </c>
      <c r="WS18" s="243">
        <v>3041.79</v>
      </c>
      <c r="WT18" s="243">
        <v>3039.41</v>
      </c>
      <c r="WU18" s="243">
        <v>3024.43</v>
      </c>
      <c r="WV18" s="243">
        <v>3014.44</v>
      </c>
      <c r="WW18" s="243">
        <v>3025.29</v>
      </c>
      <c r="WX18" s="243">
        <v>3016.2</v>
      </c>
      <c r="WY18" s="243">
        <v>3022.8</v>
      </c>
      <c r="WZ18" s="243">
        <v>3006.82</v>
      </c>
      <c r="XA18" s="243">
        <v>2992.03</v>
      </c>
      <c r="XB18" s="243">
        <v>3022.56</v>
      </c>
      <c r="XC18" s="243">
        <v>3022.39</v>
      </c>
      <c r="XD18" s="243">
        <v>3030.78</v>
      </c>
      <c r="XE18" s="243">
        <v>3035.31</v>
      </c>
      <c r="XF18" s="243">
        <v>3057.92</v>
      </c>
      <c r="XG18" s="243">
        <v>3050.91</v>
      </c>
      <c r="XH18" s="243">
        <v>3041.25</v>
      </c>
      <c r="XI18" s="243">
        <v>3020.03</v>
      </c>
      <c r="XJ18" s="243">
        <v>3014.62</v>
      </c>
      <c r="XK18" s="243">
        <v>3026.11</v>
      </c>
      <c r="XL18" s="243">
        <v>3025.53</v>
      </c>
      <c r="XM18" s="243">
        <v>3021.19</v>
      </c>
      <c r="XN18" s="243">
        <v>3028.83</v>
      </c>
      <c r="XO18" s="243">
        <v>3020.38</v>
      </c>
      <c r="XP18" s="243">
        <v>3025.02</v>
      </c>
      <c r="XQ18" s="243">
        <v>3025.02</v>
      </c>
      <c r="XR18" s="243">
        <v>3025.87</v>
      </c>
      <c r="XS18" s="243">
        <v>3060.13</v>
      </c>
      <c r="XT18" s="243">
        <v>3063.62</v>
      </c>
      <c r="XU18" s="243">
        <v>3072.98</v>
      </c>
      <c r="XV18" s="243">
        <v>3054.29</v>
      </c>
      <c r="XW18" s="243">
        <v>3067.72</v>
      </c>
      <c r="XX18" s="243">
        <v>3075.4</v>
      </c>
      <c r="XY18" s="243">
        <v>3089.62</v>
      </c>
      <c r="XZ18" s="243">
        <v>3115.89</v>
      </c>
      <c r="YA18" s="243">
        <v>3127.16</v>
      </c>
      <c r="YB18" s="243">
        <v>3149.27</v>
      </c>
      <c r="YC18" s="243">
        <v>3147.36</v>
      </c>
      <c r="YD18" s="243">
        <v>3173.86</v>
      </c>
      <c r="YE18" s="243">
        <v>3167.09</v>
      </c>
      <c r="YF18" s="243">
        <v>3194.08</v>
      </c>
      <c r="YG18" s="243">
        <v>3196.78</v>
      </c>
      <c r="YH18" s="243">
        <v>3186.11</v>
      </c>
      <c r="YI18" s="243">
        <v>3170.26</v>
      </c>
      <c r="YJ18" s="243">
        <v>3190.38</v>
      </c>
      <c r="YK18" s="243">
        <v>3176.09</v>
      </c>
      <c r="YL18" s="243">
        <v>3170.37</v>
      </c>
      <c r="YM18" s="243">
        <v>3160.46</v>
      </c>
      <c r="YN18" s="243">
        <v>3161.12</v>
      </c>
      <c r="YO18" s="243">
        <v>3187.55</v>
      </c>
      <c r="YP18" s="243">
        <v>3171.52</v>
      </c>
      <c r="YQ18" s="243">
        <v>3167.79</v>
      </c>
      <c r="YR18" s="243">
        <v>3173.88</v>
      </c>
      <c r="YS18" s="243">
        <v>3169.39</v>
      </c>
      <c r="YT18" s="243">
        <v>3172.52</v>
      </c>
      <c r="YU18" s="243">
        <v>3188.55</v>
      </c>
      <c r="YV18" s="243">
        <v>3175.17</v>
      </c>
      <c r="YW18" s="243">
        <v>3195.2</v>
      </c>
      <c r="YX18" s="243">
        <v>3194.36</v>
      </c>
      <c r="YY18" s="243">
        <v>3194.45</v>
      </c>
      <c r="YZ18" s="243">
        <v>3211.08</v>
      </c>
      <c r="ZA18" s="243">
        <v>3194.46</v>
      </c>
      <c r="ZB18" s="243">
        <v>3234.6</v>
      </c>
      <c r="ZC18" s="243">
        <v>3228.78</v>
      </c>
      <c r="ZD18" s="243">
        <v>3252.64</v>
      </c>
      <c r="ZE18" s="243">
        <v>3250.94</v>
      </c>
      <c r="ZF18" s="243">
        <v>3272.75</v>
      </c>
      <c r="ZG18" s="243">
        <v>3293.53</v>
      </c>
      <c r="ZH18" s="243">
        <v>3296.28</v>
      </c>
      <c r="ZI18" s="243">
        <v>3329.82</v>
      </c>
      <c r="ZJ18" s="243">
        <v>3331.29</v>
      </c>
      <c r="ZK18" s="243">
        <v>3344.75</v>
      </c>
      <c r="ZL18" s="243">
        <v>3345.48</v>
      </c>
      <c r="ZM18" s="243">
        <v>3372.39</v>
      </c>
      <c r="ZN18" s="243">
        <v>3347.23</v>
      </c>
      <c r="ZO18" s="243">
        <v>3355.29</v>
      </c>
      <c r="ZP18" s="243">
        <v>3364.22</v>
      </c>
      <c r="ZQ18" s="243">
        <v>3370.9</v>
      </c>
      <c r="ZR18" s="243">
        <v>3370.33</v>
      </c>
      <c r="ZS18" s="243">
        <v>3349.18</v>
      </c>
      <c r="ZT18" s="243">
        <v>3344.6</v>
      </c>
      <c r="ZU18" s="243">
        <v>3345.14</v>
      </c>
      <c r="ZV18" s="243">
        <v>3369.15</v>
      </c>
      <c r="ZW18" s="243">
        <v>3361.2</v>
      </c>
      <c r="ZX18" s="243">
        <v>3376.34</v>
      </c>
      <c r="ZY18" s="243">
        <v>3389.67</v>
      </c>
      <c r="ZZ18" s="243">
        <v>3401.7</v>
      </c>
      <c r="AAA18" s="243">
        <v>3378.33</v>
      </c>
      <c r="AAB18" s="243">
        <v>3375.03</v>
      </c>
      <c r="AAC18" s="243">
        <v>3368.94</v>
      </c>
      <c r="AAD18" s="243">
        <v>3372.57</v>
      </c>
      <c r="AAE18" s="243">
        <v>3368.07</v>
      </c>
      <c r="AAF18" s="243">
        <v>3376.58</v>
      </c>
      <c r="AAG18" s="243">
        <v>3392.59</v>
      </c>
      <c r="AAH18" s="243">
        <v>3392.86</v>
      </c>
      <c r="AAI18" s="191">
        <v>3415.64</v>
      </c>
      <c r="AAJ18" s="191">
        <v>3386.95</v>
      </c>
      <c r="AAK18" s="191">
        <v>3372.04</v>
      </c>
      <c r="AAL18" s="191">
        <v>3378.43</v>
      </c>
      <c r="AAM18" s="191">
        <v>3378.17</v>
      </c>
      <c r="AAN18" s="191">
        <v>3372.54</v>
      </c>
      <c r="AAO18" s="191">
        <v>3360.83</v>
      </c>
      <c r="AAP18" s="191">
        <v>3373.82</v>
      </c>
      <c r="AAQ18" s="191">
        <v>3378.48</v>
      </c>
      <c r="AAR18" s="191">
        <v>3385.96</v>
      </c>
      <c r="AAS18" s="191">
        <v>3391.41</v>
      </c>
      <c r="AAT18" s="191">
        <v>3385.54</v>
      </c>
      <c r="AAU18" s="191">
        <v>3366.69</v>
      </c>
      <c r="AAV18" s="191">
        <v>3381.98</v>
      </c>
      <c r="AAW18" s="191">
        <v>3378.44</v>
      </c>
      <c r="AAX18" s="191">
        <v>3347.85</v>
      </c>
      <c r="AAY18" s="191">
        <v>3339.27</v>
      </c>
      <c r="AAZ18" s="191">
        <v>3330.31</v>
      </c>
      <c r="ABA18" s="191">
        <v>3332.48</v>
      </c>
      <c r="ABB18" s="191">
        <v>3319.67</v>
      </c>
      <c r="ABC18" s="191">
        <v>3333.84</v>
      </c>
      <c r="ABD18" s="191">
        <v>3349.16</v>
      </c>
      <c r="ABE18" s="191">
        <v>3349.32</v>
      </c>
      <c r="ABF18" s="191">
        <v>3346.68</v>
      </c>
      <c r="ABG18" s="191">
        <v>3350.85</v>
      </c>
      <c r="ABH18" s="191">
        <v>3361.84</v>
      </c>
      <c r="ABI18" s="191">
        <v>3359.02</v>
      </c>
      <c r="ABJ18" s="191">
        <v>3359.53</v>
      </c>
      <c r="ABK18" s="191">
        <v>3362.15</v>
      </c>
      <c r="ABL18" s="191">
        <v>3373.96</v>
      </c>
      <c r="ABM18" s="191">
        <v>3365.93</v>
      </c>
      <c r="ABN18" s="191">
        <v>3350.58</v>
      </c>
      <c r="ABO18" s="191">
        <v>3343.13</v>
      </c>
      <c r="ABP18" s="191">
        <v>3344.01</v>
      </c>
      <c r="ABQ18" s="191">
        <v>3360.15</v>
      </c>
      <c r="ABR18" s="191">
        <v>3385.48</v>
      </c>
      <c r="ABS18" s="191">
        <v>3379.95</v>
      </c>
      <c r="ABT18" s="191">
        <v>3375.3</v>
      </c>
      <c r="ABU18" s="191">
        <v>3374.02</v>
      </c>
      <c r="ABV18" s="191">
        <v>3371.64</v>
      </c>
      <c r="ABW18" s="191">
        <v>3357.64</v>
      </c>
      <c r="ABX18" s="191">
        <v>3347.73</v>
      </c>
      <c r="ABY18" s="191">
        <v>3329.84</v>
      </c>
      <c r="ABZ18" s="191">
        <v>3316.52</v>
      </c>
      <c r="ACA18" s="191">
        <v>3327.86</v>
      </c>
      <c r="ACB18" s="191">
        <v>3324.36</v>
      </c>
      <c r="ACC18" s="191">
        <v>3347.42</v>
      </c>
      <c r="ACD18" s="191">
        <v>3374.2</v>
      </c>
      <c r="ACE18" s="191">
        <v>3388.48</v>
      </c>
      <c r="ACF18" s="191">
        <v>3368.43</v>
      </c>
      <c r="ACG18" s="191">
        <v>3364.7</v>
      </c>
      <c r="ACH18" s="191">
        <v>3357.74</v>
      </c>
      <c r="ACI18" s="191">
        <v>3366.8</v>
      </c>
      <c r="ACJ18" s="191">
        <v>3376.36</v>
      </c>
      <c r="ACK18" s="191">
        <v>3386.56</v>
      </c>
      <c r="ACL18" s="191">
        <v>3375.39</v>
      </c>
      <c r="ACM18" s="191">
        <v>3382.48</v>
      </c>
      <c r="ACN18" s="191">
        <v>3382.07</v>
      </c>
      <c r="ACO18" s="191">
        <v>3378.27</v>
      </c>
      <c r="ACP18" s="191">
        <v>3393.01</v>
      </c>
      <c r="ACQ18" s="191">
        <v>3398.9</v>
      </c>
      <c r="ACR18" s="191">
        <v>3412.18</v>
      </c>
      <c r="ACS18" s="244">
        <v>3410.48</v>
      </c>
      <c r="ACT18" s="244">
        <v>3439.29</v>
      </c>
      <c r="ACU18" s="244">
        <v>3454.4</v>
      </c>
      <c r="ACV18" s="244">
        <v>3461.85</v>
      </c>
      <c r="ACW18" s="244">
        <v>3453.67</v>
      </c>
      <c r="ACX18" s="244">
        <v>3451.44</v>
      </c>
      <c r="ACY18" s="244">
        <v>3455.46</v>
      </c>
      <c r="ACZ18" s="244">
        <v>3444.66</v>
      </c>
      <c r="ADA18" s="244">
        <v>3456.63</v>
      </c>
      <c r="ADB18" s="244">
        <v>3463.07</v>
      </c>
      <c r="ADC18" s="244">
        <v>3458.95</v>
      </c>
      <c r="ADD18" s="244">
        <v>3465.15</v>
      </c>
      <c r="ADE18" s="244">
        <v>3486.03</v>
      </c>
      <c r="ADF18" s="244">
        <v>3489.69</v>
      </c>
      <c r="ADG18" s="244">
        <v>3470.65</v>
      </c>
      <c r="ADH18" s="244">
        <v>3481.3</v>
      </c>
      <c r="ADI18" s="244">
        <v>3475</v>
      </c>
      <c r="ADJ18" s="244">
        <v>3478.14</v>
      </c>
      <c r="ADK18" s="244">
        <v>3474.85</v>
      </c>
      <c r="ADL18" s="244">
        <v>3484.91</v>
      </c>
      <c r="ADM18" s="244">
        <v>3495.78</v>
      </c>
      <c r="ADN18" s="244">
        <v>3504.51</v>
      </c>
      <c r="ADO18" s="244">
        <v>3495.13</v>
      </c>
      <c r="ADP18" s="244">
        <v>3493.59</v>
      </c>
      <c r="ADQ18" s="244">
        <v>3516.94</v>
      </c>
      <c r="ADR18" s="244">
        <v>3508.44</v>
      </c>
      <c r="ADS18" s="244">
        <v>3486</v>
      </c>
      <c r="ADT18" s="244">
        <v>3472.66</v>
      </c>
      <c r="ADU18" s="244">
        <v>3466.34</v>
      </c>
      <c r="ADV18" s="244">
        <v>3477.77</v>
      </c>
      <c r="ADW18" s="244">
        <v>3460.52</v>
      </c>
      <c r="ADX18" s="244">
        <v>3458.95</v>
      </c>
      <c r="ADY18" s="244">
        <v>3439.06</v>
      </c>
      <c r="ADZ18" s="244">
        <v>3449.76</v>
      </c>
      <c r="AEA18" s="244">
        <v>3464.34</v>
      </c>
      <c r="AEB18" s="244">
        <v>3453.54</v>
      </c>
      <c r="AEC18" s="244">
        <v>3464.1</v>
      </c>
      <c r="AED18" s="244">
        <v>3470.7</v>
      </c>
      <c r="AEE18" s="244">
        <v>3450.95</v>
      </c>
      <c r="AEF18" s="244">
        <v>3464.11</v>
      </c>
      <c r="AEG18" s="244">
        <v>3446.19</v>
      </c>
      <c r="AEH18" s="244">
        <v>3449.64</v>
      </c>
      <c r="AEI18" s="244">
        <v>3454.72</v>
      </c>
      <c r="AEJ18" s="244">
        <v>3439.33</v>
      </c>
      <c r="AEK18" s="244">
        <v>3430.14</v>
      </c>
      <c r="AEL18" s="244">
        <v>3422.58</v>
      </c>
      <c r="AEM18" s="244">
        <v>3410.4</v>
      </c>
      <c r="AEN18" s="244">
        <v>3431.2</v>
      </c>
      <c r="AEO18" s="244">
        <v>3442.6</v>
      </c>
      <c r="AEP18" s="244">
        <v>3457.04</v>
      </c>
      <c r="AEQ18" s="244">
        <v>3454.47</v>
      </c>
      <c r="AER18" s="244">
        <v>3457.67</v>
      </c>
      <c r="AES18" s="244">
        <v>3458.76</v>
      </c>
      <c r="AET18" s="244">
        <v>3441.08</v>
      </c>
      <c r="AEU18" s="191">
        <v>3433.55</v>
      </c>
      <c r="AEV18" s="191">
        <v>3451.2</v>
      </c>
      <c r="AEW18" s="191">
        <v>3451.4</v>
      </c>
      <c r="AEX18" s="191">
        <v>3468.53</v>
      </c>
      <c r="AEY18" s="191">
        <v>3464.77</v>
      </c>
      <c r="AEZ18" s="191">
        <v>3472.82</v>
      </c>
      <c r="AFA18" s="191">
        <v>3458.02</v>
      </c>
      <c r="AFB18" s="245">
        <v>3441.17</v>
      </c>
      <c r="AFC18" s="245">
        <v>3420.98</v>
      </c>
      <c r="AFD18" s="245">
        <v>3443.32</v>
      </c>
      <c r="AFE18" s="245">
        <v>3434.44</v>
      </c>
      <c r="AFF18" s="245">
        <v>3405.1</v>
      </c>
      <c r="AFG18" s="245">
        <v>3385.41</v>
      </c>
      <c r="AFH18" s="245">
        <v>3386.75</v>
      </c>
      <c r="AFI18" s="245">
        <v>3401.7</v>
      </c>
      <c r="AFJ18" s="245">
        <v>3404.07</v>
      </c>
      <c r="AFK18" s="245">
        <v>3398.09</v>
      </c>
      <c r="AFL18" s="245">
        <v>3396.58</v>
      </c>
      <c r="AFM18" s="245">
        <v>3388.82</v>
      </c>
      <c r="AFN18" s="245">
        <v>3404.8</v>
      </c>
      <c r="AFO18" s="245">
        <v>3400.19</v>
      </c>
      <c r="AFP18" s="245">
        <v>3386.76</v>
      </c>
      <c r="AFQ18" s="245">
        <v>3392.4</v>
      </c>
      <c r="AFR18" s="245">
        <v>3368.68</v>
      </c>
      <c r="AFS18" s="245">
        <v>3363.92</v>
      </c>
      <c r="AFT18" s="245">
        <v>3358.93</v>
      </c>
      <c r="AFU18" s="245">
        <v>3358.76</v>
      </c>
      <c r="AFV18" s="245">
        <v>3343.76</v>
      </c>
      <c r="AFW18" s="245">
        <v>3343.25</v>
      </c>
      <c r="AFX18" s="245">
        <v>3345.94</v>
      </c>
      <c r="AFY18" s="245">
        <v>3356.43</v>
      </c>
      <c r="AFZ18" s="245">
        <v>3346.76</v>
      </c>
      <c r="AGA18" s="245">
        <v>3367.81</v>
      </c>
      <c r="AGB18" s="245">
        <v>3385.89</v>
      </c>
      <c r="AGC18" s="245">
        <v>3383.14</v>
      </c>
      <c r="AGD18" s="245">
        <v>3390.74</v>
      </c>
      <c r="AGE18" s="245">
        <v>3384.74</v>
      </c>
      <c r="AGF18" s="245">
        <v>3392.63</v>
      </c>
      <c r="AGG18" s="245">
        <v>3408.05</v>
      </c>
      <c r="AGH18" s="245">
        <v>3414.23</v>
      </c>
      <c r="AGI18" s="245">
        <v>3415.32</v>
      </c>
      <c r="AGJ18" s="245">
        <v>3426.23</v>
      </c>
      <c r="AGK18" s="245">
        <v>3439.82</v>
      </c>
      <c r="AGL18" s="245">
        <v>3423.53</v>
      </c>
      <c r="AGM18" s="245">
        <v>3432.59</v>
      </c>
      <c r="AGN18" s="245">
        <v>3435.25</v>
      </c>
      <c r="AGO18" s="245">
        <v>3447.2</v>
      </c>
      <c r="AGP18" s="245">
        <v>3439.72</v>
      </c>
      <c r="AGQ18" s="245">
        <v>3440.85</v>
      </c>
      <c r="AGR18" s="245">
        <v>3452.78</v>
      </c>
      <c r="AGS18" s="245">
        <v>3448.94</v>
      </c>
      <c r="AGT18" s="245">
        <v>3430.08</v>
      </c>
      <c r="AGU18" s="245">
        <v>3424.15</v>
      </c>
      <c r="AGV18" s="245">
        <v>3418.26</v>
      </c>
      <c r="AGW18" s="245">
        <v>3426.53</v>
      </c>
      <c r="AGX18" s="245">
        <v>3442.02</v>
      </c>
      <c r="AGY18" s="245">
        <v>3461.58</v>
      </c>
      <c r="AGZ18" s="245">
        <v>3460.81</v>
      </c>
      <c r="AHA18" s="245">
        <v>3457.82</v>
      </c>
      <c r="AHB18" s="245">
        <v>3444.97</v>
      </c>
      <c r="AHC18" s="245">
        <v>3452.78</v>
      </c>
      <c r="AHD18" s="245">
        <v>3458.44</v>
      </c>
      <c r="AHE18" s="245">
        <v>3477.33</v>
      </c>
      <c r="AHF18" s="245">
        <v>3482.65</v>
      </c>
      <c r="AHG18" s="245">
        <v>3477.04</v>
      </c>
      <c r="AHH18" s="245">
        <v>3479.97</v>
      </c>
      <c r="AHI18" s="245">
        <v>3475.57</v>
      </c>
      <c r="AHJ18" s="245">
        <v>3492.17</v>
      </c>
      <c r="AHK18" s="245">
        <v>3477.1</v>
      </c>
      <c r="AHL18" s="245">
        <v>3471.91</v>
      </c>
      <c r="AHM18" s="245">
        <v>3473.09</v>
      </c>
      <c r="AHN18" s="245">
        <v>3475.97</v>
      </c>
      <c r="AHO18" s="245">
        <v>3470.45</v>
      </c>
      <c r="AHP18" s="245">
        <v>3450.93</v>
      </c>
      <c r="AHQ18" s="245">
        <v>3465.69</v>
      </c>
      <c r="AHR18" s="245">
        <v>3468.92</v>
      </c>
      <c r="AHS18" s="245">
        <v>3464.14</v>
      </c>
      <c r="AHT18" s="245">
        <v>3471.68</v>
      </c>
      <c r="AHU18" s="245">
        <v>3452.6</v>
      </c>
      <c r="AHV18" s="245">
        <v>3459.92</v>
      </c>
      <c r="AHW18" s="245">
        <v>3456.81</v>
      </c>
      <c r="AHX18" s="245">
        <v>3406.18</v>
      </c>
      <c r="AHY18" s="245">
        <v>3394.66</v>
      </c>
      <c r="AHZ18" s="245">
        <v>3385.22</v>
      </c>
      <c r="AIA18" s="245">
        <v>3391.65</v>
      </c>
      <c r="AIB18" s="245">
        <v>3401.09</v>
      </c>
      <c r="AIC18" s="245">
        <v>3399.86</v>
      </c>
      <c r="AID18" s="245">
        <v>3404.06</v>
      </c>
      <c r="AIE18" s="245">
        <v>3402.59</v>
      </c>
      <c r="AIF18" s="245">
        <v>3394.16</v>
      </c>
      <c r="AIG18" s="245">
        <v>3390.44</v>
      </c>
      <c r="AIH18" s="245">
        <v>3376.32</v>
      </c>
      <c r="AII18" s="245">
        <v>3368.82</v>
      </c>
      <c r="AIJ18" s="245">
        <v>3382.38</v>
      </c>
      <c r="AIK18" s="245">
        <v>3382.74</v>
      </c>
      <c r="AIL18" s="245">
        <v>3368.1</v>
      </c>
      <c r="AIM18" s="245">
        <v>3366.17</v>
      </c>
      <c r="AIN18" s="245">
        <v>3373.04</v>
      </c>
      <c r="AIO18" s="245">
        <v>3355.53</v>
      </c>
      <c r="AIP18" s="245">
        <v>3357.49</v>
      </c>
      <c r="AIQ18" s="245">
        <v>3350.8</v>
      </c>
      <c r="AIR18" s="245">
        <v>3359.94</v>
      </c>
      <c r="AIS18" s="245">
        <v>3354.97</v>
      </c>
      <c r="AIT18" s="245">
        <v>3354.29</v>
      </c>
      <c r="AIU18" s="245">
        <v>3356.85</v>
      </c>
      <c r="AIV18" s="245">
        <v>3356.2</v>
      </c>
      <c r="AIW18" s="245">
        <v>3363.46</v>
      </c>
      <c r="AIX18" s="245">
        <v>3380.42</v>
      </c>
      <c r="AIY18" s="245">
        <v>3389.31</v>
      </c>
      <c r="AIZ18" s="245">
        <v>3385.28</v>
      </c>
      <c r="AJA18" s="245">
        <v>3384.23</v>
      </c>
      <c r="AJB18" s="245">
        <v>3383.25</v>
      </c>
      <c r="AJC18" s="245">
        <v>3375.51</v>
      </c>
      <c r="AJD18" s="245">
        <v>3368.28</v>
      </c>
      <c r="AJE18" s="245">
        <v>3349.95</v>
      </c>
      <c r="AJF18" s="245">
        <v>3342.52</v>
      </c>
      <c r="AJG18" s="245">
        <v>3336.43</v>
      </c>
      <c r="AJH18" s="245">
        <v>3345.6</v>
      </c>
      <c r="AJI18" s="245">
        <v>3342.84</v>
      </c>
      <c r="AJJ18" s="245">
        <v>3357.19</v>
      </c>
      <c r="AJK18" s="245">
        <v>3354.29</v>
      </c>
      <c r="AJL18" s="245">
        <v>3339.78</v>
      </c>
      <c r="AJM18" s="245">
        <v>3328.39</v>
      </c>
      <c r="AJN18" s="245">
        <v>3326.91</v>
      </c>
      <c r="AJO18" s="245">
        <v>3339.74</v>
      </c>
      <c r="AJP18" s="245">
        <v>3344</v>
      </c>
      <c r="AJQ18" s="245">
        <v>3343.51</v>
      </c>
      <c r="AJR18" s="245">
        <v>3352.99</v>
      </c>
      <c r="AJS18" s="245">
        <v>3349.93</v>
      </c>
      <c r="AJT18" s="245">
        <v>3362.75</v>
      </c>
      <c r="AJU18" s="245">
        <v>3370.36</v>
      </c>
      <c r="AJV18" s="245">
        <v>3363.06</v>
      </c>
      <c r="AJW18" s="245">
        <v>3375.77</v>
      </c>
      <c r="AJX18" s="245">
        <v>3382.99</v>
      </c>
      <c r="AJY18" s="245">
        <v>3379.82</v>
      </c>
      <c r="AJZ18" s="245">
        <v>3383.65</v>
      </c>
      <c r="AKA18" s="245">
        <v>3369.95</v>
      </c>
      <c r="AKB18" s="245">
        <v>3367.76</v>
      </c>
      <c r="AKC18" s="245">
        <v>3373.29</v>
      </c>
      <c r="AKD18" s="245">
        <v>3357.55</v>
      </c>
      <c r="AKE18" s="245">
        <v>3369.2</v>
      </c>
      <c r="AKF18" s="245">
        <v>3366.86</v>
      </c>
      <c r="AKG18" s="245">
        <v>3356.7</v>
      </c>
      <c r="AKH18" s="245">
        <v>3354.68</v>
      </c>
      <c r="AKI18" s="245">
        <v>3336.41</v>
      </c>
      <c r="AKJ18" s="245">
        <v>3341.14</v>
      </c>
      <c r="AKK18" s="245">
        <v>3341.02</v>
      </c>
      <c r="AKL18" s="245">
        <v>3337.81</v>
      </c>
      <c r="AKM18" s="245">
        <v>3343.88</v>
      </c>
      <c r="AKN18" s="245">
        <v>3332.1</v>
      </c>
      <c r="AKO18" s="245">
        <v>3329.73</v>
      </c>
      <c r="AKP18" s="245">
        <v>3322.02</v>
      </c>
      <c r="AKQ18" s="245">
        <v>3306.35</v>
      </c>
      <c r="AKR18" s="245">
        <v>3298.53</v>
      </c>
      <c r="AKS18" s="245">
        <v>3307.3</v>
      </c>
      <c r="AKT18" s="245">
        <v>3304.24</v>
      </c>
      <c r="AKU18" s="245">
        <v>3291.85</v>
      </c>
      <c r="AKV18" s="245">
        <v>3296.45</v>
      </c>
      <c r="AKW18" s="245">
        <v>3289.9</v>
      </c>
      <c r="AKX18" s="245">
        <v>3298.13</v>
      </c>
      <c r="AKY18" s="245">
        <v>3292.76</v>
      </c>
      <c r="AKZ18" s="245">
        <v>3290.1</v>
      </c>
      <c r="ALA18" s="245">
        <v>3307.44</v>
      </c>
      <c r="ALB18" s="245">
        <v>3308.04</v>
      </c>
      <c r="ALC18" s="245">
        <v>3303.41</v>
      </c>
      <c r="ALD18" s="245">
        <v>3320.64</v>
      </c>
      <c r="ALE18" s="245">
        <v>3311.08</v>
      </c>
      <c r="ALF18" s="245">
        <v>3316.06</v>
      </c>
      <c r="ALG18" s="245">
        <v>3316.32</v>
      </c>
      <c r="ALH18" s="245">
        <v>3321.14</v>
      </c>
      <c r="ALI18" s="245">
        <v>3304.54</v>
      </c>
      <c r="ALJ18" s="245">
        <v>3305.68</v>
      </c>
      <c r="ALK18" s="245">
        <v>3307.31</v>
      </c>
      <c r="ALL18" s="245">
        <v>3324.89</v>
      </c>
      <c r="ALM18" s="245">
        <v>3294.68</v>
      </c>
      <c r="ALN18" s="245">
        <v>3306.58</v>
      </c>
      <c r="ALO18" s="245">
        <v>3298.8</v>
      </c>
      <c r="ALP18" s="245">
        <v>3296.86</v>
      </c>
      <c r="ALQ18" s="245">
        <v>3292.94</v>
      </c>
      <c r="ALR18" s="245">
        <v>3304.03</v>
      </c>
      <c r="ALS18" s="245">
        <v>3295.76</v>
      </c>
      <c r="ALT18" s="245">
        <v>3265.67</v>
      </c>
      <c r="ALU18" s="245">
        <v>3262.56</v>
      </c>
      <c r="ALV18" s="245">
        <v>3261.86</v>
      </c>
      <c r="ALW18" s="245">
        <v>3241.53</v>
      </c>
      <c r="ALX18" s="245">
        <v>3219.92</v>
      </c>
      <c r="ALY18" s="245">
        <v>3229.32</v>
      </c>
      <c r="ALZ18" s="245">
        <v>3231.3</v>
      </c>
      <c r="AMA18" s="245">
        <v>3209.44</v>
      </c>
      <c r="AMB18" s="245">
        <v>3206.2</v>
      </c>
      <c r="AMC18" s="245">
        <v>3203.21</v>
      </c>
      <c r="AMD18" s="245">
        <v>3195.66</v>
      </c>
      <c r="AME18" s="245">
        <v>3209.25</v>
      </c>
      <c r="AMF18" s="245">
        <v>3229.86</v>
      </c>
      <c r="AMG18" s="245">
        <v>3234.75</v>
      </c>
      <c r="AMH18" s="245">
        <v>3224.15</v>
      </c>
      <c r="AMI18" s="245">
        <v>3216.73</v>
      </c>
      <c r="AMJ18" s="245">
        <v>3215.66</v>
      </c>
      <c r="AMK18" s="245">
        <v>3216.72</v>
      </c>
      <c r="AML18" s="245">
        <v>3215.13</v>
      </c>
      <c r="AMM18" s="245">
        <v>3225.17</v>
      </c>
      <c r="AMN18" s="245">
        <v>3217.45</v>
      </c>
      <c r="AMO18" s="245">
        <v>3217.07</v>
      </c>
      <c r="AMP18" s="245">
        <v>3210.74</v>
      </c>
      <c r="AMQ18" s="245">
        <v>3209.05</v>
      </c>
      <c r="AMR18" s="245">
        <v>3221.21</v>
      </c>
      <c r="AMS18" s="245">
        <v>3224.44</v>
      </c>
      <c r="AMT18" s="245">
        <v>3206.88</v>
      </c>
      <c r="AMU18" s="245">
        <v>3216.17</v>
      </c>
      <c r="AMV18" s="245">
        <v>3210.51</v>
      </c>
      <c r="AMW18" s="245">
        <v>3226.98</v>
      </c>
      <c r="AMX18" s="245">
        <v>3228.16</v>
      </c>
      <c r="AMY18" s="245">
        <v>3227.9</v>
      </c>
      <c r="AMZ18" s="245">
        <v>3224.36</v>
      </c>
      <c r="ANA18" s="245">
        <v>3222.99</v>
      </c>
      <c r="ANB18" s="245">
        <v>3221.18</v>
      </c>
      <c r="ANC18" s="245">
        <v>3233.59</v>
      </c>
      <c r="AND18" s="245">
        <v>3216.74</v>
      </c>
      <c r="ANE18" s="245">
        <v>3219.96</v>
      </c>
      <c r="ANF18" s="245">
        <v>3215.67</v>
      </c>
      <c r="ANG18" s="245">
        <v>3221.42</v>
      </c>
      <c r="ANH18" s="245">
        <v>3227.52</v>
      </c>
      <c r="ANI18" s="245">
        <v>3230.77</v>
      </c>
      <c r="ANJ18" s="245">
        <v>3236.37</v>
      </c>
      <c r="ANK18" s="245">
        <v>3266.38</v>
      </c>
      <c r="ANL18" s="245">
        <v>3267.52</v>
      </c>
      <c r="ANM18" s="245">
        <v>3255.67</v>
      </c>
      <c r="ANN18" s="245">
        <v>3247.28</v>
      </c>
      <c r="ANO18" s="245">
        <v>3228.98</v>
      </c>
      <c r="ANP18" s="245">
        <v>3238.83</v>
      </c>
      <c r="ANQ18" s="245">
        <v>3228.23</v>
      </c>
      <c r="ANR18" s="245">
        <v>3226.69</v>
      </c>
      <c r="ANS18" s="245">
        <v>3220.34</v>
      </c>
      <c r="ANT18" s="245">
        <v>3217.54</v>
      </c>
      <c r="ANU18" s="245">
        <v>3190.84</v>
      </c>
      <c r="ANV18" s="245">
        <v>3172.35</v>
      </c>
      <c r="ANW18" s="245">
        <v>3184.03</v>
      </c>
      <c r="ANX18" s="245">
        <v>3212</v>
      </c>
      <c r="ANY18" s="245">
        <v>3260.72</v>
      </c>
      <c r="ANZ18" s="245">
        <v>3250.1</v>
      </c>
      <c r="AOA18" s="245">
        <v>3254.73</v>
      </c>
      <c r="AOB18" s="245">
        <v>3262.1</v>
      </c>
      <c r="AOC18" s="245">
        <v>3249.15</v>
      </c>
      <c r="AOD18" s="245">
        <v>3236.61</v>
      </c>
      <c r="AOE18" s="245">
        <v>3229.8</v>
      </c>
      <c r="AOF18" s="245">
        <v>3250.41</v>
      </c>
      <c r="AOG18" s="245">
        <v>3251.56</v>
      </c>
      <c r="AOH18" s="245">
        <v>3252.9</v>
      </c>
      <c r="AOI18" s="245">
        <v>3251.87</v>
      </c>
      <c r="AOJ18" s="245">
        <v>3230.04</v>
      </c>
      <c r="AOK18" s="245">
        <v>3245.13</v>
      </c>
      <c r="AOL18" s="245">
        <v>3219.06</v>
      </c>
      <c r="AOM18" s="245">
        <v>3211.33</v>
      </c>
      <c r="AON18" s="245">
        <v>3206.75</v>
      </c>
      <c r="AOO18" s="245">
        <v>3219.56</v>
      </c>
      <c r="AOP18" s="245">
        <v>3183.8</v>
      </c>
      <c r="AOQ18" s="245">
        <v>3184.39</v>
      </c>
      <c r="AOR18" s="245">
        <v>3164.67</v>
      </c>
      <c r="AOS18" s="245">
        <v>3125.1</v>
      </c>
      <c r="AOT18" s="245">
        <v>3140.08</v>
      </c>
      <c r="AOU18" s="245">
        <v>3184.26</v>
      </c>
      <c r="AOV18" s="245">
        <v>3166.73</v>
      </c>
      <c r="AOW18" s="245">
        <v>3162.16</v>
      </c>
      <c r="AOX18" s="245">
        <v>3184.69</v>
      </c>
      <c r="AOY18" s="245">
        <v>3182.81</v>
      </c>
      <c r="AOZ18" s="245">
        <v>3203.56</v>
      </c>
      <c r="APA18" s="245">
        <v>3225.71</v>
      </c>
      <c r="APB18" s="245">
        <v>3216.77</v>
      </c>
      <c r="APC18" s="245">
        <v>3200.94</v>
      </c>
      <c r="APD18" s="245">
        <v>3213.85</v>
      </c>
      <c r="APE18" s="245">
        <v>3204.08</v>
      </c>
      <c r="APF18" s="245">
        <v>3222.82</v>
      </c>
      <c r="APG18" s="245">
        <v>3205.31</v>
      </c>
      <c r="APH18" s="245">
        <v>3230.56</v>
      </c>
      <c r="API18" s="245">
        <v>3276.75</v>
      </c>
      <c r="APJ18" s="245">
        <v>3285.32</v>
      </c>
      <c r="APK18" s="245">
        <v>3283.62</v>
      </c>
      <c r="APL18" s="245">
        <v>3289.05</v>
      </c>
      <c r="APM18" s="245">
        <v>3301.53</v>
      </c>
      <c r="APN18" s="245">
        <v>3284.45</v>
      </c>
      <c r="APO18" s="245">
        <v>3285.74</v>
      </c>
      <c r="APP18" s="245">
        <v>3283.22</v>
      </c>
      <c r="APQ18" s="245">
        <v>3299.16</v>
      </c>
      <c r="APR18" s="245">
        <v>3298.53</v>
      </c>
      <c r="APS18" s="245">
        <v>3295.09</v>
      </c>
      <c r="APT18" s="245">
        <v>3316.93</v>
      </c>
      <c r="APU18" s="245">
        <v>3294.63</v>
      </c>
      <c r="APV18" s="245">
        <v>3292.2</v>
      </c>
      <c r="APW18" s="245">
        <v>3301.24</v>
      </c>
      <c r="APX18" s="245">
        <v>3308.87</v>
      </c>
      <c r="APY18" s="245">
        <v>3347.49</v>
      </c>
      <c r="APZ18" s="245">
        <v>3313.39</v>
      </c>
      <c r="AQA18" s="245">
        <v>3298.75</v>
      </c>
      <c r="AQB18" s="245">
        <v>3283.32</v>
      </c>
      <c r="AQC18" s="245">
        <v>3264.33</v>
      </c>
      <c r="AQD18" s="245">
        <v>3252.18</v>
      </c>
      <c r="AQE18" s="245">
        <v>3257.19</v>
      </c>
      <c r="AQF18" s="245">
        <v>3250.12</v>
      </c>
      <c r="AQG18" s="245">
        <v>3250.87</v>
      </c>
      <c r="AQH18" s="245">
        <v>3255.59</v>
      </c>
      <c r="AQI18" s="245">
        <v>3281.9</v>
      </c>
      <c r="AQJ18" s="245">
        <v>3261.4</v>
      </c>
      <c r="AQK18" s="245">
        <v>3258.1</v>
      </c>
      <c r="AQL18" s="245">
        <v>3278.34</v>
      </c>
      <c r="AQM18" s="245">
        <v>3277.18</v>
      </c>
      <c r="AQN18" s="245">
        <v>3251.89</v>
      </c>
      <c r="AQO18" s="245">
        <v>3241.29</v>
      </c>
      <c r="AQP18" s="245">
        <v>3239.05</v>
      </c>
      <c r="AQQ18" s="245">
        <v>3259.89</v>
      </c>
      <c r="AQR18" s="245">
        <v>3277.63</v>
      </c>
      <c r="AQS18" s="245">
        <v>3272.15</v>
      </c>
      <c r="AQT18" s="245">
        <v>3299.63</v>
      </c>
      <c r="AQU18" s="245">
        <v>3308.04</v>
      </c>
      <c r="AQV18" s="245">
        <v>3348.67</v>
      </c>
      <c r="AQW18" s="245">
        <v>3334.08</v>
      </c>
      <c r="AQX18" s="245">
        <v>3335.73</v>
      </c>
      <c r="AQY18" s="245">
        <v>3350.76</v>
      </c>
      <c r="AQZ18" s="245">
        <v>3358.59</v>
      </c>
      <c r="ARA18" s="245">
        <v>3352.09</v>
      </c>
      <c r="ARB18" s="245">
        <v>3335.49</v>
      </c>
      <c r="ARC18" s="245">
        <v>3356.44</v>
      </c>
      <c r="ARD18" s="245">
        <v>3352.22</v>
      </c>
      <c r="ARE18" s="245">
        <v>3334.94</v>
      </c>
      <c r="ARF18" s="245">
        <v>3335.65</v>
      </c>
      <c r="ARG18" s="245">
        <v>3339.13</v>
      </c>
      <c r="ARH18" s="245">
        <v>3316.41</v>
      </c>
      <c r="ARI18" s="245">
        <v>3265.99</v>
      </c>
      <c r="ARJ18" s="245">
        <v>3266.09</v>
      </c>
      <c r="ARK18" s="245">
        <v>3244.49</v>
      </c>
      <c r="ARL18" s="245">
        <v>3282.71</v>
      </c>
      <c r="ARM18" s="245">
        <v>3282.35</v>
      </c>
      <c r="ARN18" s="245">
        <v>3296.32</v>
      </c>
      <c r="ARO18" s="245">
        <v>3282.76</v>
      </c>
      <c r="ARP18" s="245">
        <v>3285.79</v>
      </c>
      <c r="ARQ18" s="245">
        <v>3293.24</v>
      </c>
      <c r="ARR18" s="245">
        <v>3315.3</v>
      </c>
      <c r="ARS18" s="245">
        <v>3315.24</v>
      </c>
      <c r="ART18" s="245">
        <v>3295.07</v>
      </c>
      <c r="ARU18" s="245">
        <v>3273.57</v>
      </c>
      <c r="ARV18" s="245">
        <v>3277.82</v>
      </c>
      <c r="ARW18" s="245">
        <v>3273.53</v>
      </c>
      <c r="ARX18" s="245">
        <v>3260.14</v>
      </c>
      <c r="ARY18" s="245">
        <v>3226.11</v>
      </c>
      <c r="ARZ18" s="245">
        <v>3205.6</v>
      </c>
      <c r="ASA18" s="245">
        <v>3182.14</v>
      </c>
      <c r="ASB18" s="245">
        <v>3196.13</v>
      </c>
      <c r="ASC18" s="245">
        <v>3230.02</v>
      </c>
      <c r="ASD18" s="245">
        <v>3226.44</v>
      </c>
      <c r="ASE18" s="245">
        <v>3218.43</v>
      </c>
      <c r="ASF18" s="245">
        <v>3201.21</v>
      </c>
      <c r="ASG18" s="245">
        <v>3220.45</v>
      </c>
      <c r="ASH18" s="245">
        <v>3230.21</v>
      </c>
      <c r="ASI18" s="245">
        <v>3207.81</v>
      </c>
      <c r="ASJ18" s="245">
        <v>3232.21</v>
      </c>
      <c r="ASK18" s="245">
        <v>3242.86</v>
      </c>
      <c r="ASL18" s="245">
        <v>3241.95</v>
      </c>
      <c r="ASM18" s="245">
        <v>3241.14</v>
      </c>
      <c r="ASN18" s="245">
        <v>3230.56</v>
      </c>
      <c r="ASO18" s="245">
        <v>3232.55</v>
      </c>
      <c r="ASP18" s="245">
        <v>3251.51</v>
      </c>
      <c r="ASQ18" s="245">
        <v>3244.76</v>
      </c>
      <c r="ASR18" s="245">
        <v>3248.35</v>
      </c>
      <c r="ASS18" s="245">
        <v>3246.28</v>
      </c>
      <c r="AST18" s="245">
        <v>3285.15</v>
      </c>
      <c r="ASU18" s="245">
        <v>3278.08</v>
      </c>
      <c r="ASV18" s="245">
        <v>3259.03</v>
      </c>
      <c r="ASW18" s="245">
        <v>3237.19</v>
      </c>
      <c r="ASX18" s="245">
        <v>3240.7</v>
      </c>
      <c r="ASY18" s="245">
        <v>3239.89</v>
      </c>
      <c r="ASZ18" s="245">
        <v>3219.94</v>
      </c>
      <c r="ATA18" s="245">
        <v>3192.64</v>
      </c>
      <c r="ATB18" s="245">
        <v>3171.67</v>
      </c>
      <c r="ATC18" s="245">
        <v>3178.84</v>
      </c>
      <c r="ATD18" s="245">
        <v>3193.75</v>
      </c>
      <c r="ATE18" s="245">
        <v>3188.24</v>
      </c>
      <c r="ATF18" s="245">
        <v>3188.24</v>
      </c>
      <c r="ATG18" s="245">
        <v>3188.24</v>
      </c>
      <c r="ATH18" s="245">
        <v>3179.19</v>
      </c>
      <c r="ATI18" s="245">
        <v>3208.56</v>
      </c>
      <c r="ATJ18" s="245">
        <v>3200.86</v>
      </c>
      <c r="ATK18" s="245">
        <v>3211.62</v>
      </c>
      <c r="ATL18" s="245">
        <v>3203.63</v>
      </c>
      <c r="ATM18" s="245">
        <v>3203.63</v>
      </c>
      <c r="ATN18" s="245">
        <v>3203.63</v>
      </c>
      <c r="ATO18" s="245">
        <v>3180.46</v>
      </c>
      <c r="ATP18" s="245">
        <v>3206.54</v>
      </c>
      <c r="ATQ18" s="245">
        <v>3191.47</v>
      </c>
      <c r="ATR18" s="245">
        <v>3215.15</v>
      </c>
      <c r="ATS18" s="245">
        <v>3252.42</v>
      </c>
      <c r="ATT18" s="245">
        <v>3252.42</v>
      </c>
      <c r="ATU18" s="245">
        <v>3252.42</v>
      </c>
      <c r="ATV18" s="245">
        <v>3283.08</v>
      </c>
      <c r="ATW18" s="245">
        <v>3282.29</v>
      </c>
      <c r="ATX18" s="245">
        <v>3232.57</v>
      </c>
      <c r="ATY18" s="245">
        <v>3238.15</v>
      </c>
      <c r="ATZ18" s="245">
        <v>3235</v>
      </c>
      <c r="AUA18" s="245">
        <v>3235</v>
      </c>
      <c r="AUB18" s="245">
        <v>3235</v>
      </c>
      <c r="AUC18" s="245">
        <v>3257.38</v>
      </c>
      <c r="AUD18" s="245">
        <v>3277.53</v>
      </c>
      <c r="AUE18" s="245">
        <v>3239.15</v>
      </c>
      <c r="AUF18" s="245">
        <v>3227.87</v>
      </c>
      <c r="AUG18" s="245">
        <v>3211.88</v>
      </c>
      <c r="AUH18" s="245">
        <v>3211.88</v>
      </c>
      <c r="AUI18" s="245">
        <v>3211.88</v>
      </c>
      <c r="AUJ18" s="245">
        <v>3194.94</v>
      </c>
      <c r="AUK18" s="245">
        <v>3193.55</v>
      </c>
      <c r="AUL18" s="245">
        <v>3182.05</v>
      </c>
      <c r="AUM18" s="245">
        <v>3218.36</v>
      </c>
      <c r="AUN18" s="245">
        <v>3288.08</v>
      </c>
      <c r="AUO18" s="245">
        <v>3288.08</v>
      </c>
      <c r="AUP18" s="245">
        <v>3288.08</v>
      </c>
      <c r="AUQ18" s="245">
        <v>3273.2</v>
      </c>
      <c r="AUR18" s="245">
        <v>3310.51</v>
      </c>
      <c r="AUS18" s="245">
        <v>3332.4</v>
      </c>
      <c r="AUT18" s="245">
        <v>3324.67</v>
      </c>
      <c r="AUU18" s="245">
        <v>3292.13</v>
      </c>
      <c r="AUV18" s="245">
        <v>3292.13</v>
      </c>
      <c r="AUW18" s="245">
        <v>3292.13</v>
      </c>
      <c r="AUX18" s="245">
        <v>3263.55</v>
      </c>
      <c r="AUY18" s="245">
        <v>3264.1</v>
      </c>
      <c r="AUZ18" s="245">
        <v>3268.65</v>
      </c>
      <c r="AVA18" s="245">
        <v>3270.79</v>
      </c>
      <c r="AVB18" s="245">
        <v>3292.63</v>
      </c>
      <c r="AVC18" s="245">
        <v>3292.63</v>
      </c>
      <c r="AVD18" s="245">
        <v>3292.63</v>
      </c>
      <c r="AVE18" s="245">
        <v>3285.67</v>
      </c>
      <c r="AVF18" s="245">
        <v>3323.78</v>
      </c>
      <c r="AVG18" s="245">
        <v>3319.17</v>
      </c>
      <c r="AVH18" s="245">
        <v>3302.65</v>
      </c>
      <c r="AVI18" s="245">
        <v>3305.27</v>
      </c>
      <c r="AVJ18" s="245">
        <v>3305.27</v>
      </c>
      <c r="AVK18" s="245">
        <v>3305.27</v>
      </c>
      <c r="AVL18" s="245">
        <v>3322.36</v>
      </c>
      <c r="AVM18" s="245">
        <v>3333.68</v>
      </c>
      <c r="AVN18" s="245">
        <v>3395.23</v>
      </c>
      <c r="AVO18" s="245">
        <v>3408.89</v>
      </c>
      <c r="AVP18" s="245">
        <v>3370.82</v>
      </c>
      <c r="AVQ18" s="245">
        <v>3370.82</v>
      </c>
      <c r="AVR18" s="245">
        <v>3370.82</v>
      </c>
      <c r="AVS18" s="245">
        <v>3367.25</v>
      </c>
      <c r="AVT18" s="245">
        <v>3367.33</v>
      </c>
      <c r="AVU18" s="245">
        <v>3351.19</v>
      </c>
      <c r="AVV18" s="245">
        <v>3319.23</v>
      </c>
      <c r="AVW18" s="245">
        <v>3322</v>
      </c>
      <c r="AVX18" s="245">
        <v>3322</v>
      </c>
      <c r="AVY18" s="245">
        <v>3322</v>
      </c>
      <c r="AVZ18" s="245">
        <v>3372.96</v>
      </c>
      <c r="AWA18" s="245">
        <v>3399.81</v>
      </c>
      <c r="AWB18" s="245">
        <v>3421.33</v>
      </c>
      <c r="AWC18" s="245">
        <v>3401.18</v>
      </c>
      <c r="AWD18" s="245">
        <v>3487.49</v>
      </c>
      <c r="AWE18" s="245">
        <v>3487.49</v>
      </c>
      <c r="AWF18" s="245">
        <v>3487.49</v>
      </c>
      <c r="AWG18" s="245">
        <v>3520.89</v>
      </c>
      <c r="AWH18" s="245">
        <v>3544.54</v>
      </c>
      <c r="AWI18" s="245">
        <v>3545.66</v>
      </c>
      <c r="AWJ18" s="245">
        <v>3544.53</v>
      </c>
      <c r="AWK18" s="245">
        <v>3531</v>
      </c>
      <c r="AWL18" s="245">
        <v>3531</v>
      </c>
      <c r="AWM18" s="245">
        <v>3531</v>
      </c>
      <c r="AWN18" s="245">
        <v>3503.42</v>
      </c>
      <c r="AWO18" s="245">
        <v>3501.51</v>
      </c>
      <c r="AWP18" s="245">
        <v>3529.9</v>
      </c>
      <c r="AWQ18" s="245">
        <v>3529.9</v>
      </c>
      <c r="AWR18" s="245">
        <v>3557.02</v>
      </c>
      <c r="AWS18" s="245">
        <v>3557.02</v>
      </c>
      <c r="AWT18" s="245">
        <v>3557.02</v>
      </c>
      <c r="AWU18" s="245">
        <v>3546.41</v>
      </c>
      <c r="AWV18" s="245">
        <v>3550.13</v>
      </c>
      <c r="AWW18" s="245">
        <v>3540.1</v>
      </c>
      <c r="AWX18" s="182">
        <v>3558.59</v>
      </c>
      <c r="AWY18" s="182">
        <v>3600.2</v>
      </c>
      <c r="AWZ18" s="182">
        <v>3606.54</v>
      </c>
      <c r="AXA18" s="182">
        <v>3591.17</v>
      </c>
      <c r="AXB18" s="182">
        <v>3581.55</v>
      </c>
      <c r="AXC18" s="182">
        <v>3605.49</v>
      </c>
      <c r="AXD18" s="182">
        <v>3620.98</v>
      </c>
      <c r="AXE18" s="182">
        <v>3606.91</v>
      </c>
      <c r="AXF18" s="182">
        <v>3617.92</v>
      </c>
      <c r="AXG18" s="182">
        <v>3644.89</v>
      </c>
      <c r="AXH18" s="182">
        <v>3649.15</v>
      </c>
      <c r="AXI18" s="182">
        <v>3648.81</v>
      </c>
      <c r="AXJ18" s="182">
        <v>3647.26</v>
      </c>
      <c r="AXK18" s="182">
        <v>3642.96</v>
      </c>
      <c r="AXL18" s="182">
        <v>3652.64</v>
      </c>
      <c r="AXM18" s="182">
        <v>3656.31</v>
      </c>
      <c r="AXN18" s="182">
        <v>3653.72</v>
      </c>
      <c r="AXO18" s="182">
        <v>3656.1</v>
      </c>
      <c r="AXP18" s="182">
        <v>3664.12</v>
      </c>
      <c r="AXQ18" s="182">
        <v>3665.81</v>
      </c>
      <c r="AXR18" s="182">
        <v>3669.02</v>
      </c>
      <c r="AXS18" s="182">
        <v>3682.03</v>
      </c>
      <c r="AXT18" s="182">
        <v>3663.73</v>
      </c>
      <c r="AXU18" s="182">
        <v>3655.48</v>
      </c>
      <c r="AXV18" s="182">
        <v>3660.23</v>
      </c>
      <c r="AXW18" s="182">
        <v>3631.02</v>
      </c>
      <c r="AXX18" s="182">
        <v>3686.27</v>
      </c>
      <c r="AXY18" s="182">
        <v>3708.68</v>
      </c>
      <c r="AXZ18" s="182">
        <v>3715.99</v>
      </c>
      <c r="AYA18" s="182">
        <v>3724.09</v>
      </c>
      <c r="AYB18" s="182">
        <v>3752.56</v>
      </c>
      <c r="AYC18" s="182">
        <v>3752.3</v>
      </c>
      <c r="AYD18" s="182">
        <v>3753.56</v>
      </c>
      <c r="AYE18" s="182">
        <v>3756.9</v>
      </c>
      <c r="AYF18" s="182">
        <v>3751.63</v>
      </c>
      <c r="AYG18" s="182">
        <v>3767.51</v>
      </c>
      <c r="AYH18" s="182">
        <v>3795.76</v>
      </c>
      <c r="AYI18" s="182">
        <v>3788.25</v>
      </c>
      <c r="AYJ18" s="182">
        <v>3789.8</v>
      </c>
      <c r="AYK18" s="182">
        <v>3803.98</v>
      </c>
      <c r="AYL18" s="182">
        <v>3790.85</v>
      </c>
      <c r="AYM18" s="182">
        <v>3788.37</v>
      </c>
      <c r="AYN18" s="182">
        <v>3786.14</v>
      </c>
      <c r="AYO18" s="182">
        <v>3801.44</v>
      </c>
      <c r="AYP18" s="182">
        <v>3841.51</v>
      </c>
      <c r="AYQ18" s="182">
        <v>3811.27</v>
      </c>
      <c r="AYR18" s="182">
        <v>3771.24</v>
      </c>
      <c r="AYS18" s="182">
        <v>3753.16</v>
      </c>
      <c r="AYT18" s="182">
        <v>3768.93</v>
      </c>
      <c r="AYU18" s="182">
        <v>3761.19</v>
      </c>
      <c r="AYV18" s="182">
        <v>3767.1</v>
      </c>
      <c r="AYW18" s="182">
        <v>3748.88</v>
      </c>
      <c r="AYX18" s="182">
        <v>3766.61</v>
      </c>
      <c r="AYY18" s="182">
        <v>3763.34</v>
      </c>
      <c r="AYZ18" s="182">
        <v>3763.78</v>
      </c>
      <c r="AZA18" s="182">
        <v>3739.67</v>
      </c>
      <c r="AZB18" s="182">
        <v>3763.51</v>
      </c>
      <c r="AZC18" s="182">
        <v>3725.29</v>
      </c>
      <c r="AZD18" s="182">
        <v>3714.34</v>
      </c>
      <c r="AZE18" s="182">
        <v>3731.07</v>
      </c>
      <c r="AZF18" s="407">
        <v>3746.94</v>
      </c>
      <c r="AZG18" s="407">
        <v>3746.03</v>
      </c>
      <c r="AZH18" s="407">
        <v>3741.14</v>
      </c>
      <c r="AZI18" s="407">
        <v>3753.15</v>
      </c>
      <c r="AZJ18" s="407">
        <v>3767.07</v>
      </c>
      <c r="AZK18" s="407">
        <v>3722.31</v>
      </c>
      <c r="AZL18" s="407">
        <v>3736.58</v>
      </c>
      <c r="AZM18" s="407">
        <v>3782.26</v>
      </c>
      <c r="AZN18" s="407">
        <v>3769.99</v>
      </c>
      <c r="AZO18" s="407">
        <v>3787.52</v>
      </c>
      <c r="AZP18" s="407">
        <v>3748.22</v>
      </c>
      <c r="AZQ18" s="407">
        <v>3761.61</v>
      </c>
      <c r="AZR18" s="407">
        <v>3758.58</v>
      </c>
      <c r="AZS18" s="407">
        <v>3785.17</v>
      </c>
      <c r="AZT18" s="407">
        <v>3797.58</v>
      </c>
      <c r="AZU18" s="407">
        <v>3845.83</v>
      </c>
      <c r="AZV18" s="407">
        <v>3817.42</v>
      </c>
      <c r="AZW18" s="407">
        <v>3789.68</v>
      </c>
      <c r="AZX18" s="407">
        <v>3813.24</v>
      </c>
      <c r="AZY18" s="407">
        <v>3816.78</v>
      </c>
      <c r="AZZ18" s="407">
        <v>3821.69</v>
      </c>
      <c r="BAA18" s="407">
        <v>3829.5</v>
      </c>
      <c r="BAB18" s="407">
        <v>3812.13</v>
      </c>
      <c r="BAC18" s="407">
        <v>3840.16</v>
      </c>
      <c r="BAD18" s="407">
        <v>3847.53</v>
      </c>
      <c r="BAE18" s="407">
        <v>3829.56</v>
      </c>
      <c r="BAF18" s="407">
        <v>3831.37</v>
      </c>
      <c r="BAG18" s="407">
        <v>3828.64</v>
      </c>
      <c r="BAH18" s="407">
        <v>3819.01</v>
      </c>
      <c r="BAI18" s="407">
        <v>3826.29</v>
      </c>
      <c r="BAJ18" s="407">
        <v>3848.38</v>
      </c>
      <c r="BAK18" s="407">
        <v>3868.02</v>
      </c>
      <c r="BAL18" s="407">
        <v>3841.78</v>
      </c>
      <c r="BAM18" s="407">
        <v>3832.31</v>
      </c>
      <c r="BAN18" s="407">
        <v>3832.31</v>
      </c>
      <c r="BAO18" s="407">
        <v>3827.68</v>
      </c>
      <c r="BAP18" s="407">
        <v>3824.96</v>
      </c>
      <c r="BAQ18" s="407">
        <v>3819.95</v>
      </c>
      <c r="BAR18" s="407">
        <v>3827.68</v>
      </c>
      <c r="BAS18" s="407">
        <v>3842.68</v>
      </c>
      <c r="BAT18" s="407">
        <v>3835.01</v>
      </c>
      <c r="BAU18" s="407">
        <v>3841.62</v>
      </c>
      <c r="BAV18" s="407">
        <v>3826.4</v>
      </c>
      <c r="BAW18" s="407">
        <v>3822.43</v>
      </c>
      <c r="BAX18" s="407">
        <v>3815.34</v>
      </c>
      <c r="BAY18" s="407">
        <v>3830.83</v>
      </c>
      <c r="BAZ18" s="407">
        <v>3838.74</v>
      </c>
      <c r="BBA18" s="407">
        <v>3826.69</v>
      </c>
      <c r="BBB18" s="407">
        <v>3833.61</v>
      </c>
      <c r="BBC18" s="407">
        <v>3807.38</v>
      </c>
      <c r="BBD18" s="407">
        <v>3799.85</v>
      </c>
      <c r="BBE18" s="407">
        <v>3787.25</v>
      </c>
      <c r="BBF18" s="407">
        <v>3778.02</v>
      </c>
      <c r="BBG18" s="407">
        <v>3764.76</v>
      </c>
      <c r="BBH18" s="407">
        <v>3769.05</v>
      </c>
      <c r="BBI18" s="407">
        <v>3749.46</v>
      </c>
      <c r="BBJ18" s="407">
        <v>3741.96</v>
      </c>
      <c r="BBK18" s="407">
        <v>3727.05</v>
      </c>
      <c r="BBL18" s="407">
        <v>3735.73</v>
      </c>
      <c r="BBM18" s="407">
        <v>3733.35</v>
      </c>
      <c r="BBN18" s="407">
        <v>3725.06</v>
      </c>
      <c r="BGD18" s="198"/>
      <c r="BGE18" s="196"/>
      <c r="BGF18" s="197"/>
      <c r="BIK18" s="188"/>
      <c r="BIL18" s="176"/>
      <c r="BIM18" s="176"/>
    </row>
    <row r="19" spans="1:1731" ht="12" customHeight="1">
      <c r="A19" s="193" t="s">
        <v>141</v>
      </c>
      <c r="B19" s="241">
        <v>42.28</v>
      </c>
      <c r="C19" s="241">
        <v>42.27</v>
      </c>
      <c r="D19" s="241">
        <v>41.97</v>
      </c>
      <c r="E19" s="241">
        <v>41.57</v>
      </c>
      <c r="F19" s="241">
        <v>41.96</v>
      </c>
      <c r="G19" s="241">
        <v>41.48</v>
      </c>
      <c r="H19" s="241">
        <v>41.39</v>
      </c>
      <c r="I19" s="241">
        <v>41.34</v>
      </c>
      <c r="J19" s="241">
        <v>41.46</v>
      </c>
      <c r="K19" s="241">
        <v>41.19</v>
      </c>
      <c r="L19" s="241">
        <v>40.590000000000003</v>
      </c>
      <c r="M19" s="241">
        <v>40.74</v>
      </c>
      <c r="N19" s="241">
        <v>40.98</v>
      </c>
      <c r="O19" s="241">
        <v>41.21</v>
      </c>
      <c r="P19" s="241">
        <v>41.07</v>
      </c>
      <c r="Q19" s="241">
        <v>41.41</v>
      </c>
      <c r="R19" s="241">
        <v>41.83</v>
      </c>
      <c r="S19" s="241">
        <v>41.86</v>
      </c>
      <c r="T19" s="241">
        <v>42</v>
      </c>
      <c r="U19" s="241">
        <v>41.91</v>
      </c>
      <c r="V19" s="241">
        <v>41.92</v>
      </c>
      <c r="W19" s="241">
        <v>41.67</v>
      </c>
      <c r="X19" s="241">
        <v>41.75</v>
      </c>
      <c r="Y19" s="241">
        <v>41.51</v>
      </c>
      <c r="Z19" s="241">
        <v>41.62</v>
      </c>
      <c r="AA19" s="241">
        <v>41.39</v>
      </c>
      <c r="AB19" s="241">
        <v>41.13</v>
      </c>
      <c r="AC19" s="241">
        <v>41.1</v>
      </c>
      <c r="AD19" s="241">
        <v>41.11</v>
      </c>
      <c r="AE19" s="241">
        <v>41.42</v>
      </c>
      <c r="AF19" s="241">
        <v>41.22</v>
      </c>
      <c r="AG19" s="241">
        <v>41.49</v>
      </c>
      <c r="AH19" s="241">
        <v>41.33</v>
      </c>
      <c r="AI19" s="241">
        <v>41.33</v>
      </c>
      <c r="AJ19" s="241">
        <v>41.44</v>
      </c>
      <c r="AK19" s="241">
        <v>41.34</v>
      </c>
      <c r="AL19" s="241">
        <v>41.42</v>
      </c>
      <c r="AM19" s="241">
        <v>41.65</v>
      </c>
      <c r="AN19" s="241">
        <v>41.76</v>
      </c>
      <c r="AO19" s="241">
        <v>42.09</v>
      </c>
      <c r="AP19" s="241">
        <v>42.22</v>
      </c>
      <c r="AQ19" s="241">
        <v>42.12</v>
      </c>
      <c r="AR19" s="241">
        <v>42.17</v>
      </c>
      <c r="AS19" s="241">
        <v>42.2</v>
      </c>
      <c r="AT19" s="241">
        <v>42.42</v>
      </c>
      <c r="AU19" s="241">
        <v>42.6</v>
      </c>
      <c r="AV19" s="241">
        <v>42.56</v>
      </c>
      <c r="AW19" s="241">
        <v>42.6</v>
      </c>
      <c r="AX19" s="241">
        <v>42.75</v>
      </c>
      <c r="AY19" s="241">
        <v>42.72</v>
      </c>
      <c r="AZ19" s="241">
        <v>42.91</v>
      </c>
      <c r="BA19" s="241">
        <v>43.17</v>
      </c>
      <c r="BB19" s="241">
        <v>43.08</v>
      </c>
      <c r="BC19" s="241">
        <v>42.87</v>
      </c>
      <c r="BD19" s="241">
        <v>42.68</v>
      </c>
      <c r="BE19" s="241">
        <v>42.81</v>
      </c>
      <c r="BF19" s="241">
        <v>42.8</v>
      </c>
      <c r="BG19" s="241">
        <v>42.89</v>
      </c>
      <c r="BH19" s="241">
        <v>42.87</v>
      </c>
      <c r="BI19" s="241">
        <v>43.34</v>
      </c>
      <c r="BJ19" s="241">
        <v>43.33</v>
      </c>
      <c r="BK19" s="241">
        <v>42.93</v>
      </c>
      <c r="BL19" s="241">
        <v>42.96</v>
      </c>
      <c r="BM19" s="241">
        <v>43.07</v>
      </c>
      <c r="BN19" s="241">
        <v>42.91</v>
      </c>
      <c r="BO19" s="241">
        <v>43.1</v>
      </c>
      <c r="BP19" s="241">
        <v>42.61</v>
      </c>
      <c r="BQ19" s="241">
        <v>42.18</v>
      </c>
      <c r="BR19" s="241">
        <v>42.29</v>
      </c>
      <c r="BS19" s="241">
        <v>41.77</v>
      </c>
      <c r="BT19" s="241">
        <v>41.42</v>
      </c>
      <c r="BU19" s="241">
        <v>41.38</v>
      </c>
      <c r="BV19" s="241">
        <v>41.51</v>
      </c>
      <c r="BW19" s="241">
        <v>41.66</v>
      </c>
      <c r="BX19" s="241">
        <v>42.28</v>
      </c>
      <c r="BY19" s="241">
        <v>42.55</v>
      </c>
      <c r="BZ19" s="241">
        <v>42.42</v>
      </c>
      <c r="CA19" s="241">
        <v>42.33</v>
      </c>
      <c r="CB19" s="241">
        <v>42.24</v>
      </c>
      <c r="CC19" s="241">
        <v>42.4</v>
      </c>
      <c r="CD19" s="241">
        <v>42.85</v>
      </c>
      <c r="CE19" s="241">
        <v>43</v>
      </c>
      <c r="CF19" s="241">
        <v>42.47</v>
      </c>
      <c r="CG19" s="241">
        <v>42.42</v>
      </c>
      <c r="CH19" s="241">
        <v>42.26</v>
      </c>
      <c r="CI19" s="241">
        <v>41.89</v>
      </c>
      <c r="CJ19" s="241">
        <v>42.31</v>
      </c>
      <c r="CK19" s="241">
        <v>42.21</v>
      </c>
      <c r="CL19" s="241">
        <v>41.99</v>
      </c>
      <c r="CM19" s="241">
        <v>42.34</v>
      </c>
      <c r="CN19" s="241">
        <v>42.06</v>
      </c>
      <c r="CO19" s="241">
        <v>42.11</v>
      </c>
      <c r="CP19" s="241">
        <v>42.04</v>
      </c>
      <c r="CQ19" s="241">
        <v>41.71</v>
      </c>
      <c r="CR19" s="241">
        <v>41.69</v>
      </c>
      <c r="CS19" s="241">
        <v>41.53</v>
      </c>
      <c r="CT19" s="241">
        <v>41.75</v>
      </c>
      <c r="CU19" s="241">
        <v>42.2</v>
      </c>
      <c r="CV19" s="241">
        <v>41.95</v>
      </c>
      <c r="CW19" s="241">
        <v>42.01</v>
      </c>
      <c r="CX19" s="241">
        <v>41.91</v>
      </c>
      <c r="CY19" s="241">
        <v>41.6</v>
      </c>
      <c r="CZ19" s="241">
        <v>41.45</v>
      </c>
      <c r="DA19" s="241">
        <v>41.74</v>
      </c>
      <c r="DB19" s="241">
        <v>41.73</v>
      </c>
      <c r="DC19" s="241">
        <v>41.56</v>
      </c>
      <c r="DD19" s="241">
        <v>41.37</v>
      </c>
      <c r="DE19" s="241">
        <v>41.51</v>
      </c>
      <c r="DF19" s="241">
        <v>41.35</v>
      </c>
      <c r="DG19" s="241">
        <v>40.82</v>
      </c>
      <c r="DH19" s="241">
        <v>37.950000000000003</v>
      </c>
      <c r="DI19" s="241">
        <v>37.5</v>
      </c>
      <c r="DJ19" s="241">
        <v>38.5</v>
      </c>
      <c r="DK19" s="241">
        <v>38.99</v>
      </c>
      <c r="DL19" s="241">
        <v>38.520000000000003</v>
      </c>
      <c r="DM19" s="241">
        <v>39.090000000000003</v>
      </c>
      <c r="DN19" s="241">
        <v>38.94</v>
      </c>
      <c r="DO19" s="241">
        <v>39.29</v>
      </c>
      <c r="DP19" s="241">
        <v>38.99</v>
      </c>
      <c r="DQ19" s="241">
        <v>38.75</v>
      </c>
      <c r="DR19" s="241">
        <v>38.89</v>
      </c>
      <c r="DS19" s="241">
        <v>38.86</v>
      </c>
      <c r="DT19" s="241">
        <v>38.130000000000003</v>
      </c>
      <c r="DU19" s="241">
        <v>38.22</v>
      </c>
      <c r="DV19" s="241">
        <v>38.39</v>
      </c>
      <c r="DW19" s="241">
        <v>38.15</v>
      </c>
      <c r="DX19" s="241">
        <v>37.94</v>
      </c>
      <c r="DY19" s="241">
        <v>37.86</v>
      </c>
      <c r="DZ19" s="241">
        <v>38.020000000000003</v>
      </c>
      <c r="EA19" s="241">
        <v>38.299999999999997</v>
      </c>
      <c r="EB19" s="241">
        <v>38.130000000000003</v>
      </c>
      <c r="EC19" s="241">
        <v>37.75</v>
      </c>
      <c r="ED19" s="241">
        <v>38.450000000000003</v>
      </c>
      <c r="EE19" s="241">
        <v>38.9</v>
      </c>
      <c r="EF19" s="241">
        <v>38.85</v>
      </c>
      <c r="EG19" s="241">
        <v>38.74</v>
      </c>
      <c r="EH19" s="241">
        <v>38.56</v>
      </c>
      <c r="EI19" s="241">
        <v>38.9</v>
      </c>
      <c r="EJ19" s="241">
        <v>38.840000000000003</v>
      </c>
      <c r="EK19" s="241">
        <v>38.51</v>
      </c>
      <c r="EL19" s="241">
        <v>39.36</v>
      </c>
      <c r="EM19" s="241">
        <v>39.08</v>
      </c>
      <c r="EN19" s="241">
        <v>39.26</v>
      </c>
      <c r="EO19" s="241">
        <v>39.090000000000003</v>
      </c>
      <c r="EP19" s="241">
        <v>38.74</v>
      </c>
      <c r="EQ19" s="241">
        <v>38.43</v>
      </c>
      <c r="ER19" s="241">
        <v>38.49</v>
      </c>
      <c r="ES19" s="241">
        <v>38.85</v>
      </c>
      <c r="ET19" s="241">
        <v>38.89</v>
      </c>
      <c r="EU19" s="241">
        <v>38.880000000000003</v>
      </c>
      <c r="EV19" s="241">
        <v>38.9</v>
      </c>
      <c r="EW19" s="241">
        <v>39.01</v>
      </c>
      <c r="EX19" s="241">
        <v>38.5</v>
      </c>
      <c r="EY19" s="241">
        <v>38.799999999999997</v>
      </c>
      <c r="EZ19" s="241">
        <v>38.479999999999997</v>
      </c>
      <c r="FA19" s="241">
        <v>38.270000000000003</v>
      </c>
      <c r="FB19" s="241">
        <v>38.799999999999997</v>
      </c>
      <c r="FC19" s="241">
        <v>38.520000000000003</v>
      </c>
      <c r="FD19" s="241">
        <v>38.18</v>
      </c>
      <c r="FE19" s="241">
        <v>37.93</v>
      </c>
      <c r="FF19" s="241">
        <v>38.409999999999997</v>
      </c>
      <c r="FG19" s="241">
        <v>38.46</v>
      </c>
      <c r="FH19" s="241">
        <v>38.83</v>
      </c>
      <c r="FI19" s="241">
        <v>39.119999999999997</v>
      </c>
      <c r="FJ19" s="241">
        <v>39.24</v>
      </c>
      <c r="FK19" s="241">
        <v>39.01</v>
      </c>
      <c r="FL19" s="241">
        <v>39</v>
      </c>
      <c r="FM19" s="241">
        <v>39.21</v>
      </c>
      <c r="FN19" s="241">
        <v>38.99</v>
      </c>
      <c r="FO19" s="241">
        <v>38.979999999999997</v>
      </c>
      <c r="FP19" s="241">
        <v>38.9</v>
      </c>
      <c r="FQ19" s="241">
        <v>38.909999999999997</v>
      </c>
      <c r="FR19" s="241">
        <v>39.03</v>
      </c>
      <c r="FS19" s="241">
        <v>39.200000000000003</v>
      </c>
      <c r="FT19" s="241">
        <v>39.43</v>
      </c>
      <c r="FU19" s="241">
        <v>39.61</v>
      </c>
      <c r="FV19" s="241">
        <v>39.43</v>
      </c>
      <c r="FW19" s="241">
        <v>39.15</v>
      </c>
      <c r="FX19" s="241">
        <v>38.909999999999997</v>
      </c>
      <c r="FY19" s="241">
        <v>38.79</v>
      </c>
      <c r="FZ19" s="241">
        <v>39.01</v>
      </c>
      <c r="GA19" s="241">
        <v>39.19</v>
      </c>
      <c r="GB19" s="241">
        <v>39.08</v>
      </c>
      <c r="GC19" s="241">
        <v>39.14</v>
      </c>
      <c r="GD19" s="241">
        <v>39.11</v>
      </c>
      <c r="GE19" s="241">
        <v>39.26</v>
      </c>
      <c r="GF19" s="241">
        <v>39.47</v>
      </c>
      <c r="GG19" s="241">
        <v>39.369999999999997</v>
      </c>
      <c r="GH19" s="241">
        <v>39</v>
      </c>
      <c r="GI19" s="241">
        <v>38.700000000000003</v>
      </c>
      <c r="GJ19" s="241">
        <v>38.69</v>
      </c>
      <c r="GK19" s="241">
        <v>38.659999999999997</v>
      </c>
      <c r="GL19" s="241">
        <v>38.61</v>
      </c>
      <c r="GM19" s="241">
        <v>37.020000000000003</v>
      </c>
      <c r="GN19" s="241">
        <v>36.75</v>
      </c>
      <c r="GO19" s="241">
        <v>36.049999999999997</v>
      </c>
      <c r="GP19" s="241">
        <v>36.840000000000003</v>
      </c>
      <c r="GQ19" s="241">
        <v>37.08</v>
      </c>
      <c r="GR19" s="241">
        <v>36.78</v>
      </c>
      <c r="GS19" s="241">
        <v>36.85</v>
      </c>
      <c r="GT19" s="241">
        <v>36.78</v>
      </c>
      <c r="GU19" s="241">
        <v>36.729999999999997</v>
      </c>
      <c r="GV19" s="241">
        <v>36.43</v>
      </c>
      <c r="GW19" s="241">
        <v>36.03</v>
      </c>
      <c r="GX19" s="241">
        <v>36.43</v>
      </c>
      <c r="GY19" s="241">
        <v>36.630000000000003</v>
      </c>
      <c r="GZ19" s="241">
        <v>36.630000000000003</v>
      </c>
      <c r="HA19" s="241">
        <v>36.31</v>
      </c>
      <c r="HB19" s="241">
        <v>36.32</v>
      </c>
      <c r="HC19" s="241">
        <v>36.36</v>
      </c>
      <c r="HD19" s="241">
        <v>36.51</v>
      </c>
      <c r="HE19" s="241">
        <v>36.24</v>
      </c>
      <c r="HF19" s="241">
        <v>36.15</v>
      </c>
      <c r="HG19" s="241">
        <v>36.270000000000003</v>
      </c>
      <c r="HH19" s="241">
        <v>35.869999999999997</v>
      </c>
      <c r="HI19" s="241">
        <v>35.53</v>
      </c>
      <c r="HJ19" s="241">
        <v>35.53</v>
      </c>
      <c r="HK19" s="241">
        <v>35.770000000000003</v>
      </c>
      <c r="HL19" s="241">
        <v>36.31</v>
      </c>
      <c r="HM19" s="241">
        <v>36.590000000000003</v>
      </c>
      <c r="HN19" s="241">
        <v>36.700000000000003</v>
      </c>
      <c r="HO19" s="241">
        <v>36.950000000000003</v>
      </c>
      <c r="HP19" s="241">
        <v>37.44</v>
      </c>
      <c r="HQ19" s="241">
        <v>37.89</v>
      </c>
      <c r="HR19" s="241">
        <v>38.049999999999997</v>
      </c>
      <c r="HS19" s="241">
        <v>38.130000000000003</v>
      </c>
      <c r="HT19" s="241">
        <v>38.42</v>
      </c>
      <c r="HU19" s="241">
        <v>38.630000000000003</v>
      </c>
      <c r="HV19" s="241">
        <v>38.630000000000003</v>
      </c>
      <c r="HW19" s="241">
        <v>38.9</v>
      </c>
      <c r="HX19" s="241">
        <v>38.880000000000003</v>
      </c>
      <c r="HY19" s="241">
        <v>39.299999999999997</v>
      </c>
      <c r="HZ19" s="241">
        <v>39.22</v>
      </c>
      <c r="IA19" s="241">
        <v>38.82</v>
      </c>
      <c r="IB19" s="241">
        <v>38.54</v>
      </c>
      <c r="IC19" s="241">
        <v>38.33</v>
      </c>
      <c r="ID19" s="241">
        <v>38.590000000000003</v>
      </c>
      <c r="IE19" s="241">
        <v>38.700000000000003</v>
      </c>
      <c r="IF19" s="241">
        <v>38.39</v>
      </c>
      <c r="IG19" s="241">
        <v>38.86</v>
      </c>
      <c r="IH19" s="241">
        <v>39.01</v>
      </c>
      <c r="II19" s="241">
        <v>39.14</v>
      </c>
      <c r="IJ19" s="241">
        <v>39.229999999999997</v>
      </c>
      <c r="IK19" s="241">
        <v>39.03</v>
      </c>
      <c r="IL19" s="241">
        <v>38.99</v>
      </c>
      <c r="IM19" s="241">
        <v>39.28</v>
      </c>
      <c r="IN19" s="241">
        <v>39.28</v>
      </c>
      <c r="IO19" s="241">
        <v>39.07</v>
      </c>
      <c r="IP19" s="241">
        <v>39.03</v>
      </c>
      <c r="IQ19" s="241">
        <v>39.08</v>
      </c>
      <c r="IR19" s="241">
        <v>39.01</v>
      </c>
      <c r="IS19" s="241">
        <v>38.97</v>
      </c>
      <c r="IT19" s="241">
        <v>39.090000000000003</v>
      </c>
      <c r="IU19" s="241">
        <v>39.07</v>
      </c>
      <c r="IV19" s="241">
        <v>39.130000000000003</v>
      </c>
      <c r="IW19" s="241">
        <v>38.81</v>
      </c>
      <c r="IX19" s="241">
        <v>38.89</v>
      </c>
      <c r="IY19" s="241">
        <v>38.86</v>
      </c>
      <c r="IZ19" s="241">
        <v>38.06</v>
      </c>
      <c r="JA19" s="241">
        <v>38</v>
      </c>
      <c r="JB19" s="241">
        <v>37.82</v>
      </c>
      <c r="JC19" s="241">
        <v>38.57</v>
      </c>
      <c r="JD19" s="241">
        <v>38.950000000000003</v>
      </c>
      <c r="JE19" s="241">
        <v>39.020000000000003</v>
      </c>
      <c r="JF19" s="241">
        <v>39.01</v>
      </c>
      <c r="JG19" s="241">
        <v>39.369999999999997</v>
      </c>
      <c r="JH19" s="241">
        <v>39.229999999999997</v>
      </c>
      <c r="JI19" s="241">
        <v>39.5</v>
      </c>
      <c r="JJ19" s="241">
        <v>39.6</v>
      </c>
      <c r="JK19" s="241">
        <v>39.01</v>
      </c>
      <c r="JL19" s="241">
        <v>38.92</v>
      </c>
      <c r="JM19" s="241">
        <v>39.32</v>
      </c>
      <c r="JN19" s="241">
        <v>39.46</v>
      </c>
      <c r="JO19" s="241">
        <v>39.659999999999997</v>
      </c>
      <c r="JP19" s="241">
        <v>39.700000000000003</v>
      </c>
      <c r="JQ19" s="241">
        <v>39.44</v>
      </c>
      <c r="JR19" s="241">
        <v>39.450000000000003</v>
      </c>
      <c r="JS19" s="241">
        <v>39.409999999999997</v>
      </c>
      <c r="JT19" s="241">
        <v>39.79</v>
      </c>
      <c r="JU19" s="241">
        <v>39.6</v>
      </c>
      <c r="JV19" s="241">
        <v>39.68</v>
      </c>
      <c r="JW19" s="241">
        <v>39.770000000000003</v>
      </c>
      <c r="JX19" s="241">
        <v>39.68</v>
      </c>
      <c r="JY19" s="241">
        <v>39.57</v>
      </c>
      <c r="JZ19" s="241">
        <v>39.520000000000003</v>
      </c>
      <c r="KA19" s="241">
        <v>39.270000000000003</v>
      </c>
      <c r="KB19" s="241">
        <v>39.18</v>
      </c>
      <c r="KC19" s="241">
        <v>38.83</v>
      </c>
      <c r="KD19" s="241">
        <v>38.57</v>
      </c>
      <c r="KE19" s="241">
        <v>38.369999999999997</v>
      </c>
      <c r="KF19" s="241">
        <v>38.36</v>
      </c>
      <c r="KG19" s="241">
        <v>38.32</v>
      </c>
      <c r="KH19" s="241">
        <v>38</v>
      </c>
      <c r="KI19" s="241">
        <v>37.97</v>
      </c>
      <c r="KJ19" s="241">
        <v>38</v>
      </c>
      <c r="KK19" s="241">
        <v>38.28</v>
      </c>
      <c r="KL19" s="241">
        <v>38.76</v>
      </c>
      <c r="KM19" s="241">
        <v>39.33</v>
      </c>
      <c r="KN19" s="241">
        <v>39.619999999999997</v>
      </c>
      <c r="KO19" s="241">
        <v>39.799999999999997</v>
      </c>
      <c r="KP19" s="241">
        <v>39.86</v>
      </c>
      <c r="KQ19" s="241">
        <v>39.83</v>
      </c>
      <c r="KR19" s="241">
        <v>39.71</v>
      </c>
      <c r="KS19" s="241">
        <v>39.69</v>
      </c>
      <c r="KT19" s="241">
        <v>39.86</v>
      </c>
      <c r="KU19" s="241">
        <v>39.97</v>
      </c>
      <c r="KV19" s="241">
        <v>39.93</v>
      </c>
      <c r="KW19" s="241">
        <v>39.89</v>
      </c>
      <c r="KX19" s="241">
        <v>39.78</v>
      </c>
      <c r="KY19" s="241">
        <v>39.840000000000003</v>
      </c>
      <c r="KZ19" s="241">
        <v>39.950000000000003</v>
      </c>
      <c r="LA19" s="241">
        <v>39.880000000000003</v>
      </c>
      <c r="LB19" s="241">
        <v>39.9</v>
      </c>
      <c r="LC19" s="241">
        <v>39.619999999999997</v>
      </c>
      <c r="LD19" s="241">
        <v>39.78</v>
      </c>
      <c r="LE19" s="241">
        <v>40.229999999999997</v>
      </c>
      <c r="LF19" s="241">
        <v>40.049999999999997</v>
      </c>
      <c r="LG19" s="241">
        <v>40.17</v>
      </c>
      <c r="LH19" s="241">
        <v>40.130000000000003</v>
      </c>
      <c r="LI19" s="241">
        <v>40.06</v>
      </c>
      <c r="LJ19" s="241">
        <v>40.049999999999997</v>
      </c>
      <c r="LK19" s="241">
        <v>40.07</v>
      </c>
      <c r="LL19" s="241">
        <v>39.5</v>
      </c>
      <c r="LM19" s="241">
        <v>39.479999999999997</v>
      </c>
      <c r="LN19" s="241">
        <v>39.770000000000003</v>
      </c>
      <c r="LO19" s="241">
        <v>39.799999999999997</v>
      </c>
      <c r="LP19" s="241">
        <v>40.04</v>
      </c>
      <c r="LQ19" s="241">
        <v>40.22</v>
      </c>
      <c r="LR19" s="241">
        <v>40.24</v>
      </c>
      <c r="LS19" s="241">
        <v>40.380000000000003</v>
      </c>
      <c r="LT19" s="241">
        <v>40.17</v>
      </c>
      <c r="LU19" s="241">
        <v>40.090000000000003</v>
      </c>
      <c r="LV19" s="241">
        <v>40.01</v>
      </c>
      <c r="LW19" s="241">
        <v>40.06</v>
      </c>
      <c r="LX19" s="241">
        <v>40.03</v>
      </c>
      <c r="LY19" s="241">
        <v>40.049999999999997</v>
      </c>
      <c r="LZ19" s="241">
        <v>40.01</v>
      </c>
      <c r="MA19" s="241">
        <v>39.950000000000003</v>
      </c>
      <c r="MB19" s="241">
        <v>39.89</v>
      </c>
      <c r="MC19" s="241">
        <v>40.07</v>
      </c>
      <c r="MD19" s="241">
        <v>40.130000000000003</v>
      </c>
      <c r="ME19" s="241">
        <v>40.270000000000003</v>
      </c>
      <c r="MF19" s="241">
        <v>40.24</v>
      </c>
      <c r="MG19" s="241">
        <v>40.68</v>
      </c>
      <c r="MH19" s="241">
        <v>40.94</v>
      </c>
      <c r="MI19" s="241">
        <v>40.93</v>
      </c>
      <c r="MJ19" s="241">
        <v>41.27</v>
      </c>
      <c r="MK19" s="241">
        <v>41.27</v>
      </c>
      <c r="ML19" s="241">
        <v>40.83</v>
      </c>
      <c r="MM19" s="241">
        <v>40.99</v>
      </c>
      <c r="MN19" s="241">
        <v>40.99</v>
      </c>
      <c r="MO19" s="241">
        <v>40.6</v>
      </c>
      <c r="MP19" s="241">
        <v>40.619999999999997</v>
      </c>
      <c r="MQ19" s="241">
        <v>40.21</v>
      </c>
      <c r="MR19" s="241">
        <v>40.24</v>
      </c>
      <c r="MS19" s="241">
        <v>40.409999999999997</v>
      </c>
      <c r="MT19" s="241">
        <v>40.25</v>
      </c>
      <c r="MU19" s="241">
        <v>40.22</v>
      </c>
      <c r="MV19" s="241">
        <v>40.22</v>
      </c>
      <c r="MW19" s="241">
        <v>40.65</v>
      </c>
      <c r="MX19" s="241">
        <v>40.630000000000003</v>
      </c>
      <c r="MY19" s="241">
        <v>40.85</v>
      </c>
      <c r="MZ19" s="241">
        <v>40.79</v>
      </c>
      <c r="NA19" s="241">
        <v>41</v>
      </c>
      <c r="NB19" s="241">
        <v>41.01</v>
      </c>
      <c r="NC19" s="241">
        <v>41.2</v>
      </c>
      <c r="ND19" s="241">
        <v>41.1</v>
      </c>
      <c r="NE19" s="241">
        <v>41.22</v>
      </c>
      <c r="NF19" s="241">
        <v>41.32</v>
      </c>
      <c r="NG19" s="241">
        <v>41.36</v>
      </c>
      <c r="NH19" s="241">
        <v>41.18</v>
      </c>
      <c r="NI19" s="241">
        <v>40.82</v>
      </c>
      <c r="NJ19" s="241">
        <v>40.799999999999997</v>
      </c>
      <c r="NK19" s="241">
        <v>40.86</v>
      </c>
      <c r="NL19" s="241">
        <v>40.89</v>
      </c>
      <c r="NM19" s="241">
        <v>40.92</v>
      </c>
      <c r="NN19" s="241">
        <v>40.57</v>
      </c>
      <c r="NO19" s="241">
        <v>40.44</v>
      </c>
      <c r="NP19" s="241">
        <v>40.5</v>
      </c>
      <c r="NQ19" s="241">
        <v>40.51</v>
      </c>
      <c r="NR19" s="241">
        <v>40.53</v>
      </c>
      <c r="NS19" s="241">
        <v>40.43</v>
      </c>
      <c r="NT19" s="241">
        <v>40.53</v>
      </c>
      <c r="NU19" s="241">
        <v>40.36</v>
      </c>
      <c r="NV19" s="241">
        <v>40.42</v>
      </c>
      <c r="NW19" s="241">
        <v>40.78</v>
      </c>
      <c r="NX19" s="241">
        <v>40.96</v>
      </c>
      <c r="NY19" s="241">
        <v>40.96</v>
      </c>
      <c r="NZ19" s="241">
        <v>41.04</v>
      </c>
      <c r="OA19" s="241">
        <v>41</v>
      </c>
      <c r="OB19" s="241">
        <v>41.09</v>
      </c>
      <c r="OC19" s="241">
        <v>41.07</v>
      </c>
      <c r="OD19" s="241">
        <v>40.97</v>
      </c>
      <c r="OE19" s="241">
        <v>41.09</v>
      </c>
      <c r="OF19" s="241">
        <v>41.03</v>
      </c>
      <c r="OG19" s="241">
        <v>40.81</v>
      </c>
      <c r="OH19" s="241">
        <v>40.71</v>
      </c>
      <c r="OI19" s="241">
        <v>40.549999999999997</v>
      </c>
      <c r="OJ19" s="241">
        <v>40.43</v>
      </c>
      <c r="OK19" s="241">
        <v>40.68</v>
      </c>
      <c r="OL19" s="241">
        <v>40.72</v>
      </c>
      <c r="OM19" s="241">
        <v>40.69</v>
      </c>
      <c r="ON19" s="241">
        <v>40.78</v>
      </c>
      <c r="OO19" s="241">
        <v>40.92</v>
      </c>
      <c r="OP19" s="241">
        <v>41.11</v>
      </c>
      <c r="OQ19" s="241">
        <v>41.03</v>
      </c>
      <c r="OR19" s="241">
        <v>41.08</v>
      </c>
      <c r="OS19" s="241">
        <v>41.21</v>
      </c>
      <c r="OT19" s="241">
        <v>41.28</v>
      </c>
      <c r="OU19" s="241">
        <v>41.32</v>
      </c>
      <c r="OV19" s="241">
        <v>41.53</v>
      </c>
      <c r="OW19" s="241">
        <v>41.94</v>
      </c>
      <c r="OX19" s="241">
        <v>42.1</v>
      </c>
      <c r="OY19" s="241">
        <v>42.23</v>
      </c>
      <c r="OZ19" s="241">
        <v>42.49</v>
      </c>
      <c r="PA19" s="241">
        <v>42.34</v>
      </c>
      <c r="PB19" s="241">
        <v>42.21</v>
      </c>
      <c r="PC19" s="241">
        <v>42.13</v>
      </c>
      <c r="PD19" s="241">
        <v>42.11</v>
      </c>
      <c r="PE19" s="241">
        <v>42.01</v>
      </c>
      <c r="PF19" s="241">
        <v>41.86</v>
      </c>
      <c r="PG19" s="241">
        <v>41.93</v>
      </c>
      <c r="PH19" s="241">
        <v>41.81</v>
      </c>
      <c r="PI19" s="241">
        <v>41.65</v>
      </c>
      <c r="PJ19" s="241">
        <v>41.72</v>
      </c>
      <c r="PK19" s="241">
        <v>41.69</v>
      </c>
      <c r="PL19" s="241">
        <v>42.34</v>
      </c>
      <c r="PM19" s="241">
        <v>42.28</v>
      </c>
      <c r="PN19" s="241">
        <v>42.37</v>
      </c>
      <c r="PO19" s="241">
        <v>42.32</v>
      </c>
      <c r="PP19" s="241">
        <v>42.28</v>
      </c>
      <c r="PQ19" s="241">
        <v>42.22</v>
      </c>
      <c r="PR19" s="241">
        <v>42.22</v>
      </c>
      <c r="PS19" s="241">
        <v>42.19</v>
      </c>
      <c r="PT19" s="241">
        <v>42.21</v>
      </c>
      <c r="PU19" s="241">
        <v>41.96</v>
      </c>
      <c r="PV19" s="241">
        <v>42.06</v>
      </c>
      <c r="PW19" s="241">
        <v>42.03</v>
      </c>
      <c r="PX19" s="241">
        <v>41.74</v>
      </c>
      <c r="PY19" s="241">
        <v>41.27</v>
      </c>
      <c r="PZ19" s="241">
        <v>41.02</v>
      </c>
      <c r="QA19" s="241">
        <v>40.89</v>
      </c>
      <c r="QB19" s="241">
        <v>40.98</v>
      </c>
      <c r="QC19" s="241">
        <v>40.97</v>
      </c>
      <c r="QD19" s="241">
        <v>40.85</v>
      </c>
      <c r="QE19" s="241">
        <v>40.82</v>
      </c>
      <c r="QF19" s="241">
        <v>40.72</v>
      </c>
      <c r="QG19" s="241">
        <v>40.96</v>
      </c>
      <c r="QH19" s="241">
        <v>40.53</v>
      </c>
      <c r="QI19" s="241">
        <v>40.47</v>
      </c>
      <c r="QJ19" s="241">
        <v>40.049999999999997</v>
      </c>
      <c r="QK19" s="241">
        <v>40.049999999999997</v>
      </c>
      <c r="QL19" s="241">
        <v>40.380000000000003</v>
      </c>
      <c r="QM19" s="241">
        <v>40.799999999999997</v>
      </c>
      <c r="QN19" s="241">
        <v>40.71</v>
      </c>
      <c r="QO19" s="241">
        <v>40.46</v>
      </c>
      <c r="QP19" s="241">
        <v>40.29</v>
      </c>
      <c r="QQ19" s="241">
        <v>40.22</v>
      </c>
      <c r="QR19" s="241">
        <v>40.08</v>
      </c>
      <c r="QS19" s="241">
        <v>40.19</v>
      </c>
      <c r="QT19" s="241">
        <v>40.1</v>
      </c>
      <c r="QU19" s="241">
        <v>40.19</v>
      </c>
      <c r="QV19" s="241">
        <v>40.450000000000003</v>
      </c>
      <c r="QW19" s="241">
        <v>40.49</v>
      </c>
      <c r="QX19" s="241">
        <v>40.61</v>
      </c>
      <c r="QY19" s="241">
        <v>40.76</v>
      </c>
      <c r="QZ19" s="241">
        <v>40.78</v>
      </c>
      <c r="RA19" s="241">
        <v>40.81</v>
      </c>
      <c r="RB19" s="241">
        <v>41.01</v>
      </c>
      <c r="RC19" s="241">
        <v>41.42</v>
      </c>
      <c r="RD19" s="241">
        <v>41.79</v>
      </c>
      <c r="RE19" s="241">
        <v>41.63</v>
      </c>
      <c r="RF19" s="241">
        <v>41.39</v>
      </c>
      <c r="RG19" s="241">
        <v>41.57</v>
      </c>
      <c r="RH19" s="241">
        <v>41.81</v>
      </c>
      <c r="RI19" s="241">
        <v>41.69</v>
      </c>
      <c r="RJ19" s="241">
        <v>41.88</v>
      </c>
      <c r="RK19" s="241">
        <v>41.53</v>
      </c>
      <c r="RL19" s="241">
        <v>41.5</v>
      </c>
      <c r="RM19" s="241">
        <v>41.42</v>
      </c>
      <c r="RN19" s="241">
        <v>41.26</v>
      </c>
      <c r="RO19" s="241">
        <v>40.98</v>
      </c>
      <c r="RP19" s="241">
        <v>40.700000000000003</v>
      </c>
      <c r="RQ19" s="241">
        <v>40.950000000000003</v>
      </c>
      <c r="RR19" s="241">
        <v>40.96</v>
      </c>
      <c r="RS19" s="241">
        <v>41.17</v>
      </c>
      <c r="RT19" s="241">
        <v>41.11</v>
      </c>
      <c r="RU19" s="241">
        <v>41.02</v>
      </c>
      <c r="RV19" s="241">
        <v>41.22</v>
      </c>
      <c r="RW19" s="241">
        <v>41.59</v>
      </c>
      <c r="RX19" s="241">
        <v>41.47</v>
      </c>
      <c r="RY19" s="241">
        <v>41.57</v>
      </c>
      <c r="RZ19" s="241">
        <v>41.56</v>
      </c>
      <c r="SA19" s="241">
        <v>41.87</v>
      </c>
      <c r="SB19" s="241">
        <v>41.89</v>
      </c>
      <c r="SC19" s="241">
        <v>42.13</v>
      </c>
      <c r="SD19" s="241">
        <v>42.17</v>
      </c>
      <c r="SE19" s="241">
        <v>42.02</v>
      </c>
      <c r="SF19" s="241">
        <v>42.04</v>
      </c>
      <c r="SG19" s="241">
        <v>41.99</v>
      </c>
      <c r="SH19" s="241">
        <v>42.12</v>
      </c>
      <c r="SI19" s="241">
        <v>42.16</v>
      </c>
      <c r="SJ19" s="241">
        <v>42.27</v>
      </c>
      <c r="SK19" s="241">
        <v>42.32</v>
      </c>
      <c r="SL19" s="242">
        <v>42.18</v>
      </c>
      <c r="SM19" s="242">
        <v>42.7</v>
      </c>
      <c r="SN19" s="242">
        <v>42.73</v>
      </c>
      <c r="SO19" s="242">
        <v>42.51</v>
      </c>
      <c r="SP19" s="242">
        <v>42.43</v>
      </c>
      <c r="SQ19" s="242">
        <v>42.4</v>
      </c>
      <c r="SR19" s="242">
        <v>42.29</v>
      </c>
      <c r="SS19" s="242">
        <v>42.33</v>
      </c>
      <c r="ST19" s="242">
        <v>42.09</v>
      </c>
      <c r="SU19" s="242">
        <v>42.1</v>
      </c>
      <c r="SV19" s="242">
        <v>42.3</v>
      </c>
      <c r="SW19" s="242">
        <v>42.4</v>
      </c>
      <c r="SX19" s="242">
        <v>42.47</v>
      </c>
      <c r="SY19" s="242">
        <v>42.21</v>
      </c>
      <c r="SZ19" s="242">
        <v>42.42</v>
      </c>
      <c r="TA19" s="242">
        <v>42.48</v>
      </c>
      <c r="TB19" s="242">
        <v>42.51</v>
      </c>
      <c r="TC19" s="242">
        <v>42.33</v>
      </c>
      <c r="TD19" s="242">
        <v>42.36</v>
      </c>
      <c r="TE19" s="243">
        <v>42.16</v>
      </c>
      <c r="TF19" s="243">
        <v>42.37</v>
      </c>
      <c r="TG19" s="243">
        <v>42.38</v>
      </c>
      <c r="TH19" s="243">
        <v>42.63</v>
      </c>
      <c r="TI19" s="243">
        <v>42.71</v>
      </c>
      <c r="TJ19" s="243">
        <v>42.72</v>
      </c>
      <c r="TK19" s="243">
        <v>42.84</v>
      </c>
      <c r="TL19" s="243">
        <v>42.86</v>
      </c>
      <c r="TM19" s="243">
        <v>43.08</v>
      </c>
      <c r="TN19" s="243">
        <v>43.59</v>
      </c>
      <c r="TO19" s="243">
        <v>43.46</v>
      </c>
      <c r="TP19" s="243">
        <v>43.65</v>
      </c>
      <c r="TQ19" s="243">
        <v>43.62</v>
      </c>
      <c r="TR19" s="243">
        <v>43.67</v>
      </c>
      <c r="TS19" s="243">
        <v>43.79</v>
      </c>
      <c r="TT19" s="243">
        <v>43.9</v>
      </c>
      <c r="TU19" s="243">
        <v>43.98</v>
      </c>
      <c r="TV19" s="243">
        <v>44.31</v>
      </c>
      <c r="TW19" s="243">
        <v>44.24</v>
      </c>
      <c r="TX19" s="243">
        <v>44.1</v>
      </c>
      <c r="TY19" s="243">
        <v>44.22</v>
      </c>
      <c r="TZ19" s="243">
        <v>44.06</v>
      </c>
      <c r="UA19" s="243">
        <v>44.24</v>
      </c>
      <c r="UB19" s="243">
        <v>43.98</v>
      </c>
      <c r="UC19" s="243">
        <v>44</v>
      </c>
      <c r="UD19" s="243">
        <v>44.31</v>
      </c>
      <c r="UE19" s="243">
        <v>44.31</v>
      </c>
      <c r="UF19" s="243">
        <v>44.78</v>
      </c>
      <c r="UG19" s="243">
        <v>44.66</v>
      </c>
      <c r="UH19" s="243">
        <v>44.99</v>
      </c>
      <c r="UI19" s="243">
        <v>44.66</v>
      </c>
      <c r="UJ19" s="243">
        <v>44.63</v>
      </c>
      <c r="UK19" s="243">
        <v>44.52</v>
      </c>
      <c r="UL19" s="243">
        <v>44.67</v>
      </c>
      <c r="UM19" s="243">
        <v>44.69</v>
      </c>
      <c r="UN19" s="243">
        <v>44.45</v>
      </c>
      <c r="UO19" s="243">
        <v>44.44</v>
      </c>
      <c r="UP19" s="243">
        <v>44.38</v>
      </c>
      <c r="UQ19" s="243">
        <v>44.5</v>
      </c>
      <c r="UR19" s="243">
        <v>44.05</v>
      </c>
      <c r="US19" s="243">
        <v>43.76</v>
      </c>
      <c r="UT19" s="243">
        <v>44.1</v>
      </c>
      <c r="UU19" s="243">
        <v>43.69</v>
      </c>
      <c r="UV19" s="243">
        <v>43.61</v>
      </c>
      <c r="UW19" s="243">
        <v>43.12</v>
      </c>
      <c r="UX19" s="243">
        <v>43.32</v>
      </c>
      <c r="UY19" s="243">
        <v>43.52</v>
      </c>
      <c r="UZ19" s="243">
        <v>43.84</v>
      </c>
      <c r="VA19" s="243">
        <v>43.29</v>
      </c>
      <c r="VB19" s="243">
        <v>43.21</v>
      </c>
      <c r="VC19" s="243">
        <v>43.08</v>
      </c>
      <c r="VD19" s="243">
        <v>43.78</v>
      </c>
      <c r="VE19" s="243">
        <v>43.3</v>
      </c>
      <c r="VF19" s="191">
        <v>43.44</v>
      </c>
      <c r="VG19" s="191">
        <v>43.57</v>
      </c>
      <c r="VH19" s="191">
        <v>43.25</v>
      </c>
      <c r="VI19" s="191">
        <v>43.33</v>
      </c>
      <c r="VJ19" s="191">
        <v>43.33</v>
      </c>
      <c r="VK19" s="191">
        <v>42.9</v>
      </c>
      <c r="VL19" s="191">
        <v>42.06</v>
      </c>
      <c r="VM19" s="191">
        <v>41.16</v>
      </c>
      <c r="VN19" s="243">
        <v>41.72</v>
      </c>
      <c r="VO19" s="243">
        <v>41.57</v>
      </c>
      <c r="VP19" s="243">
        <v>41.9</v>
      </c>
      <c r="VQ19" s="243">
        <v>41.75</v>
      </c>
      <c r="VR19" s="243">
        <v>40.94</v>
      </c>
      <c r="VS19" s="243">
        <v>36.93</v>
      </c>
      <c r="VT19" s="243">
        <v>38.42</v>
      </c>
      <c r="VU19" s="243">
        <v>38.729999999999997</v>
      </c>
      <c r="VV19" s="243">
        <v>37.32</v>
      </c>
      <c r="VW19" s="243">
        <v>37.9</v>
      </c>
      <c r="VX19" s="243">
        <v>37.35</v>
      </c>
      <c r="VY19" s="243">
        <v>37.659999999999997</v>
      </c>
      <c r="VZ19" s="243">
        <v>35.729999999999997</v>
      </c>
      <c r="WA19" s="243">
        <v>34.69</v>
      </c>
      <c r="WB19" s="243">
        <v>35.520000000000003</v>
      </c>
      <c r="WC19" s="243">
        <v>34.21</v>
      </c>
      <c r="WD19" s="243">
        <v>35.090000000000003</v>
      </c>
      <c r="WE19" s="243">
        <v>35.72</v>
      </c>
      <c r="WF19" s="243">
        <v>35.229999999999997</v>
      </c>
      <c r="WG19" s="243">
        <v>35.69</v>
      </c>
      <c r="WH19" s="243">
        <v>34.78</v>
      </c>
      <c r="WI19" s="191">
        <v>35.369999999999997</v>
      </c>
      <c r="WJ19" s="243">
        <v>35.08</v>
      </c>
      <c r="WK19" s="243">
        <v>35.549999999999997</v>
      </c>
      <c r="WL19" s="243">
        <v>36.020000000000003</v>
      </c>
      <c r="WM19" s="243">
        <v>36.4</v>
      </c>
      <c r="WN19" s="243">
        <v>36.770000000000003</v>
      </c>
      <c r="WO19" s="243">
        <v>36.74</v>
      </c>
      <c r="WP19" s="243">
        <v>37.28</v>
      </c>
      <c r="WQ19" s="243">
        <v>37.71</v>
      </c>
      <c r="WR19" s="243">
        <v>37.869999999999997</v>
      </c>
      <c r="WS19" s="243">
        <v>37.950000000000003</v>
      </c>
      <c r="WT19" s="243">
        <v>37.659999999999997</v>
      </c>
      <c r="WU19" s="243">
        <v>37.24</v>
      </c>
      <c r="WV19" s="243">
        <v>37.6</v>
      </c>
      <c r="WW19" s="243">
        <v>37.380000000000003</v>
      </c>
      <c r="WX19" s="243">
        <v>36.42</v>
      </c>
      <c r="WY19" s="243">
        <v>36.229999999999997</v>
      </c>
      <c r="WZ19" s="243">
        <v>37.06</v>
      </c>
      <c r="XA19" s="243">
        <v>37.33</v>
      </c>
      <c r="XB19" s="243">
        <v>37.479999999999997</v>
      </c>
      <c r="XC19" s="243">
        <v>37.409999999999997</v>
      </c>
      <c r="XD19" s="243">
        <v>37.81</v>
      </c>
      <c r="XE19" s="243">
        <v>38.369999999999997</v>
      </c>
      <c r="XF19" s="243">
        <v>37.020000000000003</v>
      </c>
      <c r="XG19" s="243">
        <v>37.03</v>
      </c>
      <c r="XH19" s="243">
        <v>37.630000000000003</v>
      </c>
      <c r="XI19" s="243">
        <v>37.67</v>
      </c>
      <c r="XJ19" s="243">
        <v>37.71</v>
      </c>
      <c r="XK19" s="243">
        <v>37.799999999999997</v>
      </c>
      <c r="XL19" s="243">
        <v>38</v>
      </c>
      <c r="XM19" s="243">
        <v>38.03</v>
      </c>
      <c r="XN19" s="243">
        <v>37.94</v>
      </c>
      <c r="XO19" s="243">
        <v>37.76</v>
      </c>
      <c r="XP19" s="243">
        <v>38.270000000000003</v>
      </c>
      <c r="XQ19" s="243">
        <v>38.270000000000003</v>
      </c>
      <c r="XR19" s="243">
        <v>38.35</v>
      </c>
      <c r="XS19" s="243">
        <v>38.69</v>
      </c>
      <c r="XT19" s="243">
        <v>38.700000000000003</v>
      </c>
      <c r="XU19" s="243">
        <v>39.520000000000003</v>
      </c>
      <c r="XV19" s="243">
        <v>38.909999999999997</v>
      </c>
      <c r="XW19" s="243">
        <v>39.409999999999997</v>
      </c>
      <c r="XX19" s="243">
        <v>39.46</v>
      </c>
      <c r="XY19" s="243">
        <v>39.47</v>
      </c>
      <c r="XZ19" s="243">
        <v>39.64</v>
      </c>
      <c r="YA19" s="243">
        <v>40.729999999999997</v>
      </c>
      <c r="YB19" s="243">
        <v>41.11</v>
      </c>
      <c r="YC19" s="243">
        <v>40.72</v>
      </c>
      <c r="YD19" s="243">
        <v>41.18</v>
      </c>
      <c r="YE19" s="243">
        <v>40.880000000000003</v>
      </c>
      <c r="YF19" s="243">
        <v>40.950000000000003</v>
      </c>
      <c r="YG19" s="243">
        <v>40.700000000000003</v>
      </c>
      <c r="YH19" s="243">
        <v>40.380000000000003</v>
      </c>
      <c r="YI19" s="243">
        <v>40.020000000000003</v>
      </c>
      <c r="YJ19" s="243">
        <v>40.380000000000003</v>
      </c>
      <c r="YK19" s="243">
        <v>40.56</v>
      </c>
      <c r="YL19" s="243">
        <v>40.520000000000003</v>
      </c>
      <c r="YM19" s="243">
        <v>40.54</v>
      </c>
      <c r="YN19" s="243">
        <v>40.6</v>
      </c>
      <c r="YO19" s="243">
        <v>41.03</v>
      </c>
      <c r="YP19" s="243">
        <v>40.659999999999997</v>
      </c>
      <c r="YQ19" s="243">
        <v>40.78</v>
      </c>
      <c r="YR19" s="243">
        <v>40.35</v>
      </c>
      <c r="YS19" s="243">
        <v>40.07</v>
      </c>
      <c r="YT19" s="243">
        <v>39.78</v>
      </c>
      <c r="YU19" s="243">
        <v>40.08</v>
      </c>
      <c r="YV19" s="243">
        <v>40.07</v>
      </c>
      <c r="YW19" s="243">
        <v>39.549999999999997</v>
      </c>
      <c r="YX19" s="243">
        <v>39.22</v>
      </c>
      <c r="YY19" s="243">
        <v>39.799999999999997</v>
      </c>
      <c r="YZ19" s="243">
        <v>39.94</v>
      </c>
      <c r="ZA19" s="243">
        <v>39.83</v>
      </c>
      <c r="ZB19" s="243">
        <v>39.81</v>
      </c>
      <c r="ZC19" s="243">
        <v>39.49</v>
      </c>
      <c r="ZD19" s="243">
        <v>39.46</v>
      </c>
      <c r="ZE19" s="243">
        <v>40.049999999999997</v>
      </c>
      <c r="ZF19" s="243">
        <v>40.119999999999997</v>
      </c>
      <c r="ZG19" s="243">
        <v>40.119999999999997</v>
      </c>
      <c r="ZH19" s="243">
        <v>39.69</v>
      </c>
      <c r="ZI19" s="243">
        <v>39.71</v>
      </c>
      <c r="ZJ19" s="243">
        <v>39.51</v>
      </c>
      <c r="ZK19" s="243">
        <v>39.42</v>
      </c>
      <c r="ZL19" s="243">
        <v>38.770000000000003</v>
      </c>
      <c r="ZM19" s="243">
        <v>38.590000000000003</v>
      </c>
      <c r="ZN19" s="243">
        <v>38.42</v>
      </c>
      <c r="ZO19" s="243">
        <v>38.69</v>
      </c>
      <c r="ZP19" s="243">
        <v>38.9</v>
      </c>
      <c r="ZQ19" s="243">
        <v>38.840000000000003</v>
      </c>
      <c r="ZR19" s="243">
        <v>38.72</v>
      </c>
      <c r="ZS19" s="243">
        <v>38.6</v>
      </c>
      <c r="ZT19" s="243">
        <v>38.94</v>
      </c>
      <c r="ZU19" s="243">
        <v>38.92</v>
      </c>
      <c r="ZV19" s="243">
        <v>38.64</v>
      </c>
      <c r="ZW19" s="243">
        <v>38.86</v>
      </c>
      <c r="ZX19" s="243">
        <v>39.049999999999997</v>
      </c>
      <c r="ZY19" s="243">
        <v>38.83</v>
      </c>
      <c r="ZZ19" s="243">
        <v>38.93</v>
      </c>
      <c r="AAA19" s="243">
        <v>38.619999999999997</v>
      </c>
      <c r="AAB19" s="243">
        <v>38.479999999999997</v>
      </c>
      <c r="AAC19" s="243">
        <v>38.340000000000003</v>
      </c>
      <c r="AAD19" s="243">
        <v>38.28</v>
      </c>
      <c r="AAE19" s="243">
        <v>37.74</v>
      </c>
      <c r="AAF19" s="243">
        <v>37.99</v>
      </c>
      <c r="AAG19" s="243">
        <v>38.17</v>
      </c>
      <c r="AAH19" s="243">
        <v>38.68</v>
      </c>
      <c r="AAI19" s="191">
        <v>38.770000000000003</v>
      </c>
      <c r="AAJ19" s="191">
        <v>38.6</v>
      </c>
      <c r="AAK19" s="191">
        <v>37.93</v>
      </c>
      <c r="AAL19" s="191">
        <v>37.979999999999997</v>
      </c>
      <c r="AAM19" s="191">
        <v>37.76</v>
      </c>
      <c r="AAN19" s="191">
        <v>37.58</v>
      </c>
      <c r="AAO19" s="191">
        <v>37.6</v>
      </c>
      <c r="AAP19" s="191">
        <v>37.74</v>
      </c>
      <c r="AAQ19" s="191">
        <v>38.11</v>
      </c>
      <c r="AAR19" s="191">
        <v>38.17</v>
      </c>
      <c r="AAS19" s="191">
        <v>37.89</v>
      </c>
      <c r="AAT19" s="191">
        <v>38.07</v>
      </c>
      <c r="AAU19" s="191">
        <v>37.96</v>
      </c>
      <c r="AAV19" s="191">
        <v>38.03</v>
      </c>
      <c r="AAW19" s="191">
        <v>37.520000000000003</v>
      </c>
      <c r="AAX19" s="191">
        <v>37.47</v>
      </c>
      <c r="AAY19" s="191">
        <v>37.409999999999997</v>
      </c>
      <c r="AAZ19" s="191">
        <v>37.01</v>
      </c>
      <c r="ABA19" s="191">
        <v>37.15</v>
      </c>
      <c r="ABB19" s="191">
        <v>36.32</v>
      </c>
      <c r="ABC19" s="191">
        <v>35.86</v>
      </c>
      <c r="ABD19" s="191">
        <v>36.24</v>
      </c>
      <c r="ABE19" s="191">
        <v>36.880000000000003</v>
      </c>
      <c r="ABF19" s="191">
        <v>36.43</v>
      </c>
      <c r="ABG19" s="191">
        <v>36.409999999999997</v>
      </c>
      <c r="ABH19" s="191">
        <v>36.340000000000003</v>
      </c>
      <c r="ABI19" s="191">
        <v>36.56</v>
      </c>
      <c r="ABJ19" s="191">
        <v>36.630000000000003</v>
      </c>
      <c r="ABK19" s="191">
        <v>37.01</v>
      </c>
      <c r="ABL19" s="191">
        <v>37.07</v>
      </c>
      <c r="ABM19" s="191">
        <v>37.049999999999997</v>
      </c>
      <c r="ABN19" s="191">
        <v>36.909999999999997</v>
      </c>
      <c r="ABO19" s="191">
        <v>36.630000000000003</v>
      </c>
      <c r="ABP19" s="191">
        <v>36.57</v>
      </c>
      <c r="ABQ19" s="191">
        <v>36.68</v>
      </c>
      <c r="ABR19" s="191">
        <v>37.1</v>
      </c>
      <c r="ABS19" s="191">
        <v>37.01</v>
      </c>
      <c r="ABT19" s="191">
        <v>37.369999999999997</v>
      </c>
      <c r="ABU19" s="191">
        <v>37.32</v>
      </c>
      <c r="ABV19" s="191">
        <v>37.32</v>
      </c>
      <c r="ABW19" s="191">
        <v>36.799999999999997</v>
      </c>
      <c r="ABX19" s="191">
        <v>36.17</v>
      </c>
      <c r="ABY19" s="191">
        <v>35.950000000000003</v>
      </c>
      <c r="ABZ19" s="191">
        <v>35.340000000000003</v>
      </c>
      <c r="ACA19" s="191">
        <v>35.69</v>
      </c>
      <c r="ACB19" s="191">
        <v>36.07</v>
      </c>
      <c r="ACC19" s="191">
        <v>36.31</v>
      </c>
      <c r="ACD19" s="191">
        <v>36.93</v>
      </c>
      <c r="ACE19" s="191">
        <v>37.01</v>
      </c>
      <c r="ACF19" s="191">
        <v>37.229999999999997</v>
      </c>
      <c r="ACG19" s="191">
        <v>37.32</v>
      </c>
      <c r="ACH19" s="191">
        <v>36.97</v>
      </c>
      <c r="ACI19" s="191">
        <v>36.92</v>
      </c>
      <c r="ACJ19" s="191">
        <v>37.380000000000003</v>
      </c>
      <c r="ACK19" s="191">
        <v>37.53</v>
      </c>
      <c r="ACL19" s="191">
        <v>37.33</v>
      </c>
      <c r="ACM19" s="191">
        <v>37.44</v>
      </c>
      <c r="ACN19" s="191">
        <v>37.68</v>
      </c>
      <c r="ACO19" s="191">
        <v>37.6</v>
      </c>
      <c r="ACP19" s="191">
        <v>37.770000000000003</v>
      </c>
      <c r="ACQ19" s="191">
        <v>37.56</v>
      </c>
      <c r="ACR19" s="191">
        <v>37.4</v>
      </c>
      <c r="ACS19" s="244">
        <v>37.33</v>
      </c>
      <c r="ACT19" s="244">
        <v>37.700000000000003</v>
      </c>
      <c r="ACU19" s="244">
        <v>37.92</v>
      </c>
      <c r="ACV19" s="244">
        <v>38.36</v>
      </c>
      <c r="ACW19" s="244">
        <v>38.42</v>
      </c>
      <c r="ACX19" s="244">
        <v>38.71</v>
      </c>
      <c r="ACY19" s="244">
        <v>38.85</v>
      </c>
      <c r="ACZ19" s="244">
        <v>38.64</v>
      </c>
      <c r="ADA19" s="244">
        <v>38.9</v>
      </c>
      <c r="ADB19" s="244">
        <v>39.049999999999997</v>
      </c>
      <c r="ADC19" s="244">
        <v>38.82</v>
      </c>
      <c r="ADD19" s="244">
        <v>38.75</v>
      </c>
      <c r="ADE19" s="244">
        <v>39.04</v>
      </c>
      <c r="ADF19" s="244">
        <v>38.86</v>
      </c>
      <c r="ADG19" s="244">
        <v>38.049999999999997</v>
      </c>
      <c r="ADH19" s="244">
        <v>37.76</v>
      </c>
      <c r="ADI19" s="244">
        <v>37.799999999999997</v>
      </c>
      <c r="ADJ19" s="244">
        <v>38.14</v>
      </c>
      <c r="ADK19" s="244">
        <v>38.69</v>
      </c>
      <c r="ADL19" s="244">
        <v>38.729999999999997</v>
      </c>
      <c r="ADM19" s="244">
        <v>38.5</v>
      </c>
      <c r="ADN19" s="244">
        <v>38.11</v>
      </c>
      <c r="ADO19" s="244">
        <v>38.83</v>
      </c>
      <c r="ADP19" s="244">
        <v>38.01</v>
      </c>
      <c r="ADQ19" s="244">
        <v>38.81</v>
      </c>
      <c r="ADR19" s="244">
        <v>38.619999999999997</v>
      </c>
      <c r="ADS19" s="244">
        <v>38.299999999999997</v>
      </c>
      <c r="ADT19" s="244">
        <v>38.24</v>
      </c>
      <c r="ADU19" s="244">
        <v>38.380000000000003</v>
      </c>
      <c r="ADV19" s="244">
        <v>38.72</v>
      </c>
      <c r="ADW19" s="244">
        <v>38.619999999999997</v>
      </c>
      <c r="ADX19" s="244">
        <v>38.79</v>
      </c>
      <c r="ADY19" s="244">
        <v>38.520000000000003</v>
      </c>
      <c r="ADZ19" s="244">
        <v>38.659999999999997</v>
      </c>
      <c r="AEA19" s="244">
        <v>38.89</v>
      </c>
      <c r="AEB19" s="244">
        <v>38.82</v>
      </c>
      <c r="AEC19" s="244">
        <v>38.270000000000003</v>
      </c>
      <c r="AED19" s="244">
        <v>38.130000000000003</v>
      </c>
      <c r="AEE19" s="244">
        <v>37.61</v>
      </c>
      <c r="AEF19" s="244">
        <v>37.99</v>
      </c>
      <c r="AEG19" s="244">
        <v>37.36</v>
      </c>
      <c r="AEH19" s="244">
        <v>37.380000000000003</v>
      </c>
      <c r="AEI19" s="244">
        <v>37.75</v>
      </c>
      <c r="AEJ19" s="244">
        <v>37.53</v>
      </c>
      <c r="AEK19" s="244">
        <v>37.43</v>
      </c>
      <c r="AEL19" s="244">
        <v>37.659999999999997</v>
      </c>
      <c r="AEM19" s="244">
        <v>37.99</v>
      </c>
      <c r="AEN19" s="244">
        <v>38.380000000000003</v>
      </c>
      <c r="AEO19" s="244">
        <v>38.44</v>
      </c>
      <c r="AEP19" s="244">
        <v>38.619999999999997</v>
      </c>
      <c r="AEQ19" s="244">
        <v>38.630000000000003</v>
      </c>
      <c r="AER19" s="244">
        <v>38.869999999999997</v>
      </c>
      <c r="AES19" s="244">
        <v>38.880000000000003</v>
      </c>
      <c r="AET19" s="244">
        <v>38.619999999999997</v>
      </c>
      <c r="AEU19" s="191">
        <v>38.619999999999997</v>
      </c>
      <c r="AEV19" s="191">
        <v>38.56</v>
      </c>
      <c r="AEW19" s="191">
        <v>38.22</v>
      </c>
      <c r="AEX19" s="191">
        <v>38.46</v>
      </c>
      <c r="AEY19" s="191">
        <v>38.68</v>
      </c>
      <c r="AEZ19" s="191">
        <v>38.799999999999997</v>
      </c>
      <c r="AFA19" s="191">
        <v>38.29</v>
      </c>
      <c r="AFB19" s="245">
        <v>38.520000000000003</v>
      </c>
      <c r="AFC19" s="245">
        <v>38.21</v>
      </c>
      <c r="AFD19" s="245">
        <v>38.75</v>
      </c>
      <c r="AFE19" s="245">
        <v>38.590000000000003</v>
      </c>
      <c r="AFF19" s="245">
        <v>38.31</v>
      </c>
      <c r="AFG19" s="245">
        <v>38.44</v>
      </c>
      <c r="AFH19" s="245">
        <v>38.5</v>
      </c>
      <c r="AFI19" s="245">
        <v>38.770000000000003</v>
      </c>
      <c r="AFJ19" s="245">
        <v>38.76</v>
      </c>
      <c r="AFK19" s="245">
        <v>38.950000000000003</v>
      </c>
      <c r="AFL19" s="245">
        <v>39.06</v>
      </c>
      <c r="AFM19" s="245">
        <v>38.97</v>
      </c>
      <c r="AFN19" s="245">
        <v>38.68</v>
      </c>
      <c r="AFO19" s="245">
        <v>38.450000000000003</v>
      </c>
      <c r="AFP19" s="245">
        <v>38.15</v>
      </c>
      <c r="AFQ19" s="245">
        <v>37.81</v>
      </c>
      <c r="AFR19" s="245">
        <v>37.44</v>
      </c>
      <c r="AFS19" s="245">
        <v>37.4</v>
      </c>
      <c r="AFT19" s="245">
        <v>37.630000000000003</v>
      </c>
      <c r="AFU19" s="245">
        <v>37.61</v>
      </c>
      <c r="AFV19" s="245">
        <v>37.619999999999997</v>
      </c>
      <c r="AFW19" s="245">
        <v>37.65</v>
      </c>
      <c r="AFX19" s="245">
        <v>37.61</v>
      </c>
      <c r="AFY19" s="245">
        <v>37.450000000000003</v>
      </c>
      <c r="AFZ19" s="245">
        <v>37.200000000000003</v>
      </c>
      <c r="AGA19" s="245">
        <v>37.33</v>
      </c>
      <c r="AGB19" s="245">
        <v>36.64</v>
      </c>
      <c r="AGC19" s="245">
        <v>36.97</v>
      </c>
      <c r="AGD19" s="245">
        <v>36.96</v>
      </c>
      <c r="AGE19" s="245">
        <v>36.85</v>
      </c>
      <c r="AGF19" s="245">
        <v>36.909999999999997</v>
      </c>
      <c r="AGG19" s="245">
        <v>37.65</v>
      </c>
      <c r="AGH19" s="245">
        <v>37.020000000000003</v>
      </c>
      <c r="AGI19" s="245">
        <v>37.700000000000003</v>
      </c>
      <c r="AGJ19" s="245">
        <v>37.33</v>
      </c>
      <c r="AGK19" s="245">
        <v>37.479999999999997</v>
      </c>
      <c r="AGL19" s="245">
        <v>37.08</v>
      </c>
      <c r="AGM19" s="245">
        <v>37.26</v>
      </c>
      <c r="AGN19" s="245">
        <v>37.94</v>
      </c>
      <c r="AGO19" s="245">
        <v>38.1</v>
      </c>
      <c r="AGP19" s="245">
        <v>38.049999999999997</v>
      </c>
      <c r="AGQ19" s="245">
        <v>38.049999999999997</v>
      </c>
      <c r="AGR19" s="245">
        <v>38.29</v>
      </c>
      <c r="AGS19" s="245">
        <v>38.07</v>
      </c>
      <c r="AGT19" s="245">
        <v>37.74</v>
      </c>
      <c r="AGU19" s="245">
        <v>37.83</v>
      </c>
      <c r="AGV19" s="245">
        <v>38.08</v>
      </c>
      <c r="AGW19" s="245">
        <v>38.22</v>
      </c>
      <c r="AGX19" s="245">
        <v>38.42</v>
      </c>
      <c r="AGY19" s="245">
        <v>38.74</v>
      </c>
      <c r="AGZ19" s="245">
        <v>38.409999999999997</v>
      </c>
      <c r="AHA19" s="245">
        <v>38.51</v>
      </c>
      <c r="AHB19" s="245">
        <v>38.32</v>
      </c>
      <c r="AHC19" s="245">
        <v>38.53</v>
      </c>
      <c r="AHD19" s="245">
        <v>38.549999999999997</v>
      </c>
      <c r="AHE19" s="245">
        <v>38.659999999999997</v>
      </c>
      <c r="AHF19" s="245">
        <v>38.67</v>
      </c>
      <c r="AHG19" s="245">
        <v>38.72</v>
      </c>
      <c r="AHH19" s="245">
        <v>38.72</v>
      </c>
      <c r="AHI19" s="245">
        <v>38.76</v>
      </c>
      <c r="AHJ19" s="245">
        <v>38.82</v>
      </c>
      <c r="AHK19" s="245">
        <v>38.770000000000003</v>
      </c>
      <c r="AHL19" s="245">
        <v>38.71</v>
      </c>
      <c r="AHM19" s="245">
        <v>38.89</v>
      </c>
      <c r="AHN19" s="245">
        <v>38.79</v>
      </c>
      <c r="AHO19" s="245">
        <v>38.880000000000003</v>
      </c>
      <c r="AHP19" s="245">
        <v>38.869999999999997</v>
      </c>
      <c r="AHQ19" s="245">
        <v>39.1</v>
      </c>
      <c r="AHR19" s="245">
        <v>39.14</v>
      </c>
      <c r="AHS19" s="245">
        <v>39.49</v>
      </c>
      <c r="AHT19" s="245">
        <v>39.76</v>
      </c>
      <c r="AHU19" s="245">
        <v>39.46</v>
      </c>
      <c r="AHV19" s="245">
        <v>39.700000000000003</v>
      </c>
      <c r="AHW19" s="245">
        <v>39.57</v>
      </c>
      <c r="AHX19" s="245">
        <v>39.31</v>
      </c>
      <c r="AHY19" s="245">
        <v>39.44</v>
      </c>
      <c r="AHZ19" s="245">
        <v>38.9</v>
      </c>
      <c r="AIA19" s="245">
        <v>38.950000000000003</v>
      </c>
      <c r="AIB19" s="245">
        <v>39.22</v>
      </c>
      <c r="AIC19" s="245">
        <v>39.36</v>
      </c>
      <c r="AID19" s="245">
        <v>39.49</v>
      </c>
      <c r="AIE19" s="245">
        <v>39.46</v>
      </c>
      <c r="AIF19" s="245">
        <v>39.36</v>
      </c>
      <c r="AIG19" s="245">
        <v>39.200000000000003</v>
      </c>
      <c r="AIH19" s="245">
        <v>39.130000000000003</v>
      </c>
      <c r="AII19" s="245">
        <v>38.68</v>
      </c>
      <c r="AIJ19" s="245">
        <v>38.840000000000003</v>
      </c>
      <c r="AIK19" s="245">
        <v>38.9</v>
      </c>
      <c r="AIL19" s="245">
        <v>38.36</v>
      </c>
      <c r="AIM19" s="245">
        <v>37.92</v>
      </c>
      <c r="AIN19" s="245">
        <v>38.299999999999997</v>
      </c>
      <c r="AIO19" s="245">
        <v>38.33</v>
      </c>
      <c r="AIP19" s="245">
        <v>38.24</v>
      </c>
      <c r="AIQ19" s="245">
        <v>38.26</v>
      </c>
      <c r="AIR19" s="245">
        <v>38.65</v>
      </c>
      <c r="AIS19" s="245">
        <v>38.61</v>
      </c>
      <c r="AIT19" s="245">
        <v>38.6</v>
      </c>
      <c r="AIU19" s="245">
        <v>38.47</v>
      </c>
      <c r="AIV19" s="245">
        <v>38.58</v>
      </c>
      <c r="AIW19" s="245">
        <v>38.71</v>
      </c>
      <c r="AIX19" s="245">
        <v>38.9</v>
      </c>
      <c r="AIY19" s="245">
        <v>38.979999999999997</v>
      </c>
      <c r="AIZ19" s="245">
        <v>39.020000000000003</v>
      </c>
      <c r="AJA19" s="245">
        <v>39.08</v>
      </c>
      <c r="AJB19" s="245">
        <v>39.119999999999997</v>
      </c>
      <c r="AJC19" s="245">
        <v>38.94</v>
      </c>
      <c r="AJD19" s="245">
        <v>38.94</v>
      </c>
      <c r="AJE19" s="245">
        <v>38.76</v>
      </c>
      <c r="AJF19" s="245">
        <v>38.68</v>
      </c>
      <c r="AJG19" s="245">
        <v>38.53</v>
      </c>
      <c r="AJH19" s="245">
        <v>38.78</v>
      </c>
      <c r="AJI19" s="245">
        <v>38.78</v>
      </c>
      <c r="AJJ19" s="245">
        <v>38.82</v>
      </c>
      <c r="AJK19" s="245">
        <v>38.78</v>
      </c>
      <c r="AJL19" s="245">
        <v>38.74</v>
      </c>
      <c r="AJM19" s="245">
        <v>38.409999999999997</v>
      </c>
      <c r="AJN19" s="245">
        <v>38.28</v>
      </c>
      <c r="AJO19" s="245">
        <v>38.46</v>
      </c>
      <c r="AJP19" s="245">
        <v>38.53</v>
      </c>
      <c r="AJQ19" s="245">
        <v>38.619999999999997</v>
      </c>
      <c r="AJR19" s="245">
        <v>38.520000000000003</v>
      </c>
      <c r="AJS19" s="245">
        <v>38.51</v>
      </c>
      <c r="AJT19" s="245">
        <v>38.729999999999997</v>
      </c>
      <c r="AJU19" s="245">
        <v>38.89</v>
      </c>
      <c r="AJV19" s="245">
        <v>38.9</v>
      </c>
      <c r="AJW19" s="245">
        <v>39.130000000000003</v>
      </c>
      <c r="AJX19" s="245">
        <v>39.11</v>
      </c>
      <c r="AJY19" s="245">
        <v>39.04</v>
      </c>
      <c r="AJZ19" s="245">
        <v>38.93</v>
      </c>
      <c r="AKA19" s="245">
        <v>38.78</v>
      </c>
      <c r="AKB19" s="245">
        <v>38.979999999999997</v>
      </c>
      <c r="AKC19" s="245">
        <v>39.15</v>
      </c>
      <c r="AKD19" s="245">
        <v>39</v>
      </c>
      <c r="AKE19" s="245">
        <v>39.19</v>
      </c>
      <c r="AKF19" s="245">
        <v>39.119999999999997</v>
      </c>
      <c r="AKG19" s="245">
        <v>39.340000000000003</v>
      </c>
      <c r="AKH19" s="245">
        <v>39.26</v>
      </c>
      <c r="AKI19" s="245">
        <v>38.82</v>
      </c>
      <c r="AKJ19" s="245">
        <v>38.94</v>
      </c>
      <c r="AKK19" s="245">
        <v>39.07</v>
      </c>
      <c r="AKL19" s="245">
        <v>39.21</v>
      </c>
      <c r="AKM19" s="245">
        <v>39.04</v>
      </c>
      <c r="AKN19" s="245">
        <v>39.200000000000003</v>
      </c>
      <c r="AKO19" s="245">
        <v>39.299999999999997</v>
      </c>
      <c r="AKP19" s="245">
        <v>39.15</v>
      </c>
      <c r="AKQ19" s="245">
        <v>39.22</v>
      </c>
      <c r="AKR19" s="245">
        <v>39.1</v>
      </c>
      <c r="AKS19" s="245">
        <v>39.07</v>
      </c>
      <c r="AKT19" s="245">
        <v>39.25</v>
      </c>
      <c r="AKU19" s="245">
        <v>39.22</v>
      </c>
      <c r="AKV19" s="245">
        <v>39.42</v>
      </c>
      <c r="AKW19" s="245">
        <v>39.57</v>
      </c>
      <c r="AKX19" s="245">
        <v>39.69</v>
      </c>
      <c r="AKY19" s="245">
        <v>39.64</v>
      </c>
      <c r="AKZ19" s="245">
        <v>39.64</v>
      </c>
      <c r="ALA19" s="245">
        <v>39.67</v>
      </c>
      <c r="ALB19" s="245">
        <v>40</v>
      </c>
      <c r="ALC19" s="245">
        <v>40.04</v>
      </c>
      <c r="ALD19" s="245">
        <v>40.130000000000003</v>
      </c>
      <c r="ALE19" s="245">
        <v>40.1</v>
      </c>
      <c r="ALF19" s="245">
        <v>40.15</v>
      </c>
      <c r="ALG19" s="245">
        <v>40.22</v>
      </c>
      <c r="ALH19" s="245">
        <v>40.67</v>
      </c>
      <c r="ALI19" s="245">
        <v>40.950000000000003</v>
      </c>
      <c r="ALJ19" s="245">
        <v>40.770000000000003</v>
      </c>
      <c r="ALK19" s="245">
        <v>40.39</v>
      </c>
      <c r="ALL19" s="245">
        <v>40.4</v>
      </c>
      <c r="ALM19" s="245">
        <v>40.07</v>
      </c>
      <c r="ALN19" s="245">
        <v>39.880000000000003</v>
      </c>
      <c r="ALO19" s="245">
        <v>39.85</v>
      </c>
      <c r="ALP19" s="245">
        <v>39.85</v>
      </c>
      <c r="ALQ19" s="245">
        <v>39.85</v>
      </c>
      <c r="ALR19" s="245">
        <v>39.979999999999997</v>
      </c>
      <c r="ALS19" s="245">
        <v>40.29</v>
      </c>
      <c r="ALT19" s="245">
        <v>40.01</v>
      </c>
      <c r="ALU19" s="245">
        <v>39.630000000000003</v>
      </c>
      <c r="ALV19" s="245">
        <v>39.47</v>
      </c>
      <c r="ALW19" s="245">
        <v>39.32</v>
      </c>
      <c r="ALX19" s="245">
        <v>39.200000000000003</v>
      </c>
      <c r="ALY19" s="245">
        <v>39.22</v>
      </c>
      <c r="ALZ19" s="245">
        <v>39.130000000000003</v>
      </c>
      <c r="AMA19" s="245">
        <v>38.799999999999997</v>
      </c>
      <c r="AMB19" s="245">
        <v>38.130000000000003</v>
      </c>
      <c r="AMC19" s="245">
        <v>38.36</v>
      </c>
      <c r="AMD19" s="245">
        <v>38.159999999999997</v>
      </c>
      <c r="AME19" s="245">
        <v>37.94</v>
      </c>
      <c r="AMF19" s="245">
        <v>38.049999999999997</v>
      </c>
      <c r="AMG19" s="245">
        <v>38.520000000000003</v>
      </c>
      <c r="AMH19" s="245">
        <v>38.47</v>
      </c>
      <c r="AMI19" s="245">
        <v>38.68</v>
      </c>
      <c r="AMJ19" s="245">
        <v>38.69</v>
      </c>
      <c r="AMK19" s="245">
        <v>38.4</v>
      </c>
      <c r="AML19" s="245">
        <v>38.6</v>
      </c>
      <c r="AMM19" s="245">
        <v>38.71</v>
      </c>
      <c r="AMN19" s="245">
        <v>38.69</v>
      </c>
      <c r="AMO19" s="245">
        <v>38.82</v>
      </c>
      <c r="AMP19" s="245">
        <v>38.770000000000003</v>
      </c>
      <c r="AMQ19" s="245">
        <v>38.56</v>
      </c>
      <c r="AMR19" s="245">
        <v>38.69</v>
      </c>
      <c r="AMS19" s="245">
        <v>38.64</v>
      </c>
      <c r="AMT19" s="245">
        <v>38.369999999999997</v>
      </c>
      <c r="AMU19" s="245">
        <v>38.619999999999997</v>
      </c>
      <c r="AMV19" s="245">
        <v>38.61</v>
      </c>
      <c r="AMW19" s="245">
        <v>38.85</v>
      </c>
      <c r="AMX19" s="245">
        <v>38.93</v>
      </c>
      <c r="AMY19" s="245">
        <v>38.880000000000003</v>
      </c>
      <c r="AMZ19" s="245">
        <v>38.74</v>
      </c>
      <c r="ANA19" s="245">
        <v>38.340000000000003</v>
      </c>
      <c r="ANB19" s="245">
        <v>38.06</v>
      </c>
      <c r="ANC19" s="245">
        <v>38.19</v>
      </c>
      <c r="AND19" s="245">
        <v>38.119999999999997</v>
      </c>
      <c r="ANE19" s="245">
        <v>37.61</v>
      </c>
      <c r="ANF19" s="245">
        <v>37</v>
      </c>
      <c r="ANG19" s="245">
        <v>37.44</v>
      </c>
      <c r="ANH19" s="245">
        <v>37.979999999999997</v>
      </c>
      <c r="ANI19" s="245">
        <v>38.08</v>
      </c>
      <c r="ANJ19" s="245">
        <v>38.21</v>
      </c>
      <c r="ANK19" s="245">
        <v>38.19</v>
      </c>
      <c r="ANL19" s="245">
        <v>37.6</v>
      </c>
      <c r="ANM19" s="245">
        <v>37.369999999999997</v>
      </c>
      <c r="ANN19" s="245">
        <v>37.340000000000003</v>
      </c>
      <c r="ANO19" s="245">
        <v>37.11</v>
      </c>
      <c r="ANP19" s="245">
        <v>37.26</v>
      </c>
      <c r="ANQ19" s="245">
        <v>37.17</v>
      </c>
      <c r="ANR19" s="245">
        <v>36.869999999999997</v>
      </c>
      <c r="ANS19" s="245">
        <v>36.18</v>
      </c>
      <c r="ANT19" s="245">
        <v>36.049999999999997</v>
      </c>
      <c r="ANU19" s="245">
        <v>35.99</v>
      </c>
      <c r="ANV19" s="245">
        <v>36.729999999999997</v>
      </c>
      <c r="ANW19" s="245">
        <v>36.83</v>
      </c>
      <c r="ANX19" s="245">
        <v>36.950000000000003</v>
      </c>
      <c r="ANY19" s="245">
        <v>37.71</v>
      </c>
      <c r="ANZ19" s="245">
        <v>37.86</v>
      </c>
      <c r="AOA19" s="245">
        <v>38.15</v>
      </c>
      <c r="AOB19" s="245">
        <v>38.17</v>
      </c>
      <c r="AOC19" s="245">
        <v>38.090000000000003</v>
      </c>
      <c r="AOD19" s="245">
        <v>37.299999999999997</v>
      </c>
      <c r="AOE19" s="245">
        <v>37.31</v>
      </c>
      <c r="AOF19" s="245">
        <v>38.090000000000003</v>
      </c>
      <c r="AOG19" s="245">
        <v>37.700000000000003</v>
      </c>
      <c r="AOH19" s="245">
        <v>37.76</v>
      </c>
      <c r="AOI19" s="245">
        <v>37.19</v>
      </c>
      <c r="AOJ19" s="245">
        <v>35.58</v>
      </c>
      <c r="AOK19" s="245">
        <v>36.19</v>
      </c>
      <c r="AOL19" s="245">
        <v>32.9</v>
      </c>
      <c r="AOM19" s="245">
        <v>34.29</v>
      </c>
      <c r="AON19" s="245">
        <v>27.76</v>
      </c>
      <c r="AOO19" s="245">
        <v>31.33</v>
      </c>
      <c r="AOP19" s="245">
        <v>26.97</v>
      </c>
      <c r="AOQ19" s="245">
        <v>24.93</v>
      </c>
      <c r="AOR19" s="245">
        <v>27.18</v>
      </c>
      <c r="AOS19" s="245">
        <v>20.91</v>
      </c>
      <c r="AOT19" s="245">
        <v>21.96</v>
      </c>
      <c r="AOU19" s="245">
        <v>23.97</v>
      </c>
      <c r="AOV19" s="245">
        <v>24.71</v>
      </c>
      <c r="AOW19" s="245">
        <v>25.15</v>
      </c>
      <c r="AOX19" s="245">
        <v>26.06</v>
      </c>
      <c r="AOY19" s="245">
        <v>26.8</v>
      </c>
      <c r="AOZ19" s="245">
        <v>27.8</v>
      </c>
      <c r="APA19" s="245">
        <v>28.13</v>
      </c>
      <c r="APB19" s="245">
        <v>27.66</v>
      </c>
      <c r="APC19" s="245">
        <v>28.01</v>
      </c>
      <c r="APD19" s="245">
        <v>28.03</v>
      </c>
      <c r="APE19" s="245">
        <v>30.24</v>
      </c>
      <c r="APF19" s="245">
        <v>29.5</v>
      </c>
      <c r="APG19" s="245">
        <v>29.76</v>
      </c>
      <c r="APH19" s="245">
        <v>32.36</v>
      </c>
      <c r="API19" s="245">
        <v>34.74</v>
      </c>
      <c r="APJ19" s="245">
        <v>36.229999999999997</v>
      </c>
      <c r="APK19" s="245">
        <v>35.68</v>
      </c>
      <c r="APL19" s="245">
        <v>35.03</v>
      </c>
      <c r="APM19" s="245">
        <v>35.42</v>
      </c>
      <c r="APN19" s="245">
        <v>35.94</v>
      </c>
      <c r="APO19" s="245">
        <v>37.450000000000003</v>
      </c>
      <c r="APP19" s="245">
        <v>38.22</v>
      </c>
      <c r="APQ19" s="245">
        <v>36.93</v>
      </c>
      <c r="APR19" s="245">
        <v>35.869999999999997</v>
      </c>
      <c r="APS19" s="245">
        <v>36.729999999999997</v>
      </c>
      <c r="APT19" s="245">
        <v>36.86</v>
      </c>
      <c r="APU19" s="245">
        <v>37.68</v>
      </c>
      <c r="APV19" s="245">
        <v>37.090000000000003</v>
      </c>
      <c r="APW19" s="245">
        <v>38.03</v>
      </c>
      <c r="APX19" s="245">
        <v>37.97</v>
      </c>
      <c r="APY19" s="245">
        <v>38.07</v>
      </c>
      <c r="APZ19" s="245">
        <v>39.07</v>
      </c>
      <c r="AQA19" s="245">
        <v>41.3</v>
      </c>
      <c r="AQB19" s="245">
        <v>41.27</v>
      </c>
      <c r="AQC19" s="245">
        <v>41.25</v>
      </c>
      <c r="AQD19" s="245">
        <v>42.15</v>
      </c>
      <c r="AQE19" s="245">
        <v>42.97</v>
      </c>
      <c r="AQF19" s="245">
        <v>42.72</v>
      </c>
      <c r="AQG19" s="245">
        <v>43.81</v>
      </c>
      <c r="AQH19" s="245">
        <v>45.73</v>
      </c>
      <c r="AQI19" s="245">
        <v>47.48</v>
      </c>
      <c r="AQJ19" s="245">
        <v>47.06</v>
      </c>
      <c r="AQK19" s="245">
        <v>43.96</v>
      </c>
      <c r="AQL19" s="245">
        <v>45.14</v>
      </c>
      <c r="AQM19" s="245">
        <v>44.77</v>
      </c>
      <c r="AQN19" s="245">
        <v>47.28</v>
      </c>
      <c r="AQO19" s="245">
        <v>48.81</v>
      </c>
      <c r="AQP19" s="245">
        <v>48.14</v>
      </c>
      <c r="AQQ19" s="245">
        <v>48.18</v>
      </c>
      <c r="AQR19" s="245">
        <v>48.8</v>
      </c>
      <c r="AQS19" s="245">
        <v>49.4</v>
      </c>
      <c r="AQT19" s="245">
        <v>51.57</v>
      </c>
      <c r="AQU19" s="245">
        <v>53.32</v>
      </c>
      <c r="AQV19" s="245">
        <v>54.25</v>
      </c>
      <c r="AQW19" s="245">
        <v>55.7</v>
      </c>
      <c r="AQX19" s="245">
        <v>51.31</v>
      </c>
      <c r="AQY19" s="245">
        <v>46.81</v>
      </c>
      <c r="AQZ19" s="245">
        <v>49.59</v>
      </c>
      <c r="ARA19" s="245">
        <v>49.68</v>
      </c>
      <c r="ARB19" s="245">
        <v>50.56</v>
      </c>
      <c r="ARC19" s="245">
        <v>50.39</v>
      </c>
      <c r="ARD19" s="245">
        <v>50.76</v>
      </c>
      <c r="ARE19" s="245">
        <v>51.22</v>
      </c>
      <c r="ARF19" s="245">
        <v>51.82</v>
      </c>
      <c r="ARG19" s="245">
        <v>53.32</v>
      </c>
      <c r="ARH19" s="245">
        <v>53.37</v>
      </c>
      <c r="ARI19" s="245">
        <v>54.65</v>
      </c>
      <c r="ARJ19" s="245">
        <v>55.09</v>
      </c>
      <c r="ARK19" s="245">
        <v>54.75</v>
      </c>
      <c r="ARL19" s="245">
        <v>54.8</v>
      </c>
      <c r="ARM19" s="245">
        <v>55.43</v>
      </c>
      <c r="ARN19" s="245">
        <v>56.82</v>
      </c>
      <c r="ARO19" s="245">
        <v>58.57</v>
      </c>
      <c r="ARP19" s="245">
        <v>58.45</v>
      </c>
      <c r="ARQ19" s="245">
        <v>58.61</v>
      </c>
      <c r="ARR19" s="245">
        <v>58.73</v>
      </c>
      <c r="ARS19" s="245">
        <v>58.85</v>
      </c>
      <c r="ART19" s="245">
        <v>61.85</v>
      </c>
      <c r="ARU19" s="245">
        <v>59.33</v>
      </c>
      <c r="ARV19" s="245">
        <v>59.18</v>
      </c>
      <c r="ARW19" s="245">
        <v>57.12</v>
      </c>
      <c r="ARX19" s="245">
        <v>55.89</v>
      </c>
      <c r="ARY19" s="245">
        <v>47.63</v>
      </c>
      <c r="ARZ19" s="245">
        <v>50.06</v>
      </c>
      <c r="ASA19" s="245">
        <v>51.58</v>
      </c>
      <c r="ASB19" s="245">
        <v>55.73</v>
      </c>
      <c r="ASC19" s="245">
        <v>56.44</v>
      </c>
      <c r="ASD19" s="245">
        <v>57.65</v>
      </c>
      <c r="ASE19" s="245">
        <v>57.26</v>
      </c>
      <c r="ASF19" s="245">
        <v>55.13</v>
      </c>
      <c r="ASG19" s="245">
        <v>54.97</v>
      </c>
      <c r="ASH19" s="245">
        <v>54.05</v>
      </c>
      <c r="ASI19" s="245">
        <v>52.1</v>
      </c>
      <c r="ASJ19" s="245">
        <v>52.57</v>
      </c>
      <c r="ASK19" s="245">
        <v>51.79</v>
      </c>
      <c r="ASL19" s="245">
        <v>50.68</v>
      </c>
      <c r="ASM19" s="245">
        <v>52.63</v>
      </c>
      <c r="ASN19" s="245">
        <v>52.58</v>
      </c>
      <c r="ASO19" s="245">
        <v>52.77</v>
      </c>
      <c r="ASP19" s="245">
        <v>52.67</v>
      </c>
      <c r="ASQ19" s="245">
        <v>52.77</v>
      </c>
      <c r="ASR19" s="245">
        <v>52.7</v>
      </c>
      <c r="ASS19" s="245">
        <v>52.63</v>
      </c>
      <c r="AST19" s="245">
        <v>52.52</v>
      </c>
      <c r="ASU19" s="245">
        <v>52.38</v>
      </c>
      <c r="ASV19" s="245">
        <v>52.01</v>
      </c>
      <c r="ASW19" s="245">
        <v>51.83</v>
      </c>
      <c r="ASX19" s="245">
        <v>52.43</v>
      </c>
      <c r="ASY19" s="245">
        <v>52.46</v>
      </c>
      <c r="ASZ19" s="245">
        <v>53.7</v>
      </c>
      <c r="ATA19" s="245">
        <v>53.17</v>
      </c>
      <c r="ATB19" s="245">
        <v>53.28</v>
      </c>
      <c r="ATC19" s="245">
        <v>53.16</v>
      </c>
      <c r="ATD19" s="245">
        <v>53.57</v>
      </c>
      <c r="ATE19" s="245">
        <v>52.56</v>
      </c>
      <c r="ATF19" s="245">
        <v>52.56</v>
      </c>
      <c r="ATG19" s="245">
        <v>52.56</v>
      </c>
      <c r="ATH19" s="245">
        <v>52.52</v>
      </c>
      <c r="ATI19" s="245">
        <v>52.13</v>
      </c>
      <c r="ATJ19" s="245">
        <v>52.87</v>
      </c>
      <c r="ATK19" s="245">
        <v>53.26</v>
      </c>
      <c r="ATL19" s="245">
        <v>53.12</v>
      </c>
      <c r="ATM19" s="245">
        <v>53.12</v>
      </c>
      <c r="ATN19" s="245">
        <v>53.12</v>
      </c>
      <c r="ATO19" s="245">
        <v>52.68</v>
      </c>
      <c r="ATP19" s="245">
        <v>52.75</v>
      </c>
      <c r="ATQ19" s="245">
        <v>52.53</v>
      </c>
      <c r="ATR19" s="245">
        <v>52.81</v>
      </c>
      <c r="ATS19" s="245">
        <v>53.17</v>
      </c>
      <c r="ATT19" s="245">
        <v>53.17</v>
      </c>
      <c r="ATU19" s="245">
        <v>53.17</v>
      </c>
      <c r="ATV19" s="245">
        <v>53.2</v>
      </c>
      <c r="ATW19" s="245">
        <v>53.71</v>
      </c>
      <c r="ATX19" s="245">
        <v>54.05</v>
      </c>
      <c r="ATY19" s="245">
        <v>54.38</v>
      </c>
      <c r="ATZ19" s="245">
        <v>54.13</v>
      </c>
      <c r="AUA19" s="245">
        <v>54.13</v>
      </c>
      <c r="AUB19" s="245">
        <v>54.13</v>
      </c>
      <c r="AUC19" s="245">
        <v>54.2</v>
      </c>
      <c r="AUD19" s="245">
        <v>54.36</v>
      </c>
      <c r="AUE19" s="245">
        <v>53.69</v>
      </c>
      <c r="AUF19" s="245">
        <v>54.4</v>
      </c>
      <c r="AUG19" s="245">
        <v>55.86</v>
      </c>
      <c r="AUH19" s="245">
        <v>55.86</v>
      </c>
      <c r="AUI19" s="245">
        <v>55.86</v>
      </c>
      <c r="AUJ19" s="245">
        <v>56.75</v>
      </c>
      <c r="AUK19" s="245">
        <v>57.05</v>
      </c>
      <c r="AUL19" s="245">
        <v>56.57</v>
      </c>
      <c r="AUM19" s="245">
        <v>57.34</v>
      </c>
      <c r="AUN19" s="245">
        <v>58.64</v>
      </c>
      <c r="AUO19" s="245">
        <v>58.64</v>
      </c>
      <c r="AUP19" s="245">
        <v>58.64</v>
      </c>
      <c r="AUQ19" s="245">
        <v>57.49</v>
      </c>
      <c r="AUR19" s="245">
        <v>56.89</v>
      </c>
      <c r="AUS19" s="245">
        <v>56.79</v>
      </c>
      <c r="AUT19" s="245">
        <v>55.98</v>
      </c>
      <c r="AUU19" s="245">
        <v>54.7</v>
      </c>
      <c r="AUV19" s="245">
        <v>54.7</v>
      </c>
      <c r="AUW19" s="245">
        <v>54.7</v>
      </c>
      <c r="AUX19" s="245">
        <v>53.43</v>
      </c>
      <c r="AUY19" s="245">
        <v>52.69</v>
      </c>
      <c r="AUZ19" s="245">
        <v>52.92</v>
      </c>
      <c r="AVA19" s="245">
        <v>53.05</v>
      </c>
      <c r="AVB19" s="245">
        <v>53.39</v>
      </c>
      <c r="AVC19" s="245">
        <v>53.39</v>
      </c>
      <c r="AVD19" s="245">
        <v>53.39</v>
      </c>
      <c r="AVE19" s="245">
        <v>54.39</v>
      </c>
      <c r="AVF19" s="245">
        <v>54.62</v>
      </c>
      <c r="AVG19" s="245">
        <v>54.57</v>
      </c>
      <c r="AVH19" s="245">
        <v>54.67</v>
      </c>
      <c r="AVI19" s="245">
        <v>55.01</v>
      </c>
      <c r="AVJ19" s="245">
        <v>55.01</v>
      </c>
      <c r="AVK19" s="245">
        <v>55.01</v>
      </c>
      <c r="AVL19" s="245">
        <v>54.92</v>
      </c>
      <c r="AVM19" s="245">
        <v>54.9</v>
      </c>
      <c r="AVN19" s="245">
        <v>54.91</v>
      </c>
      <c r="AVO19" s="245">
        <v>55.04</v>
      </c>
      <c r="AVP19" s="245">
        <v>55.09</v>
      </c>
      <c r="AVQ19" s="245">
        <v>55.09</v>
      </c>
      <c r="AVR19" s="245">
        <v>55.09</v>
      </c>
      <c r="AVS19" s="245">
        <v>54.8</v>
      </c>
      <c r="AVT19" s="245">
        <v>55.07</v>
      </c>
      <c r="AVU19" s="245">
        <v>55.08</v>
      </c>
      <c r="AVV19" s="245">
        <v>54.52</v>
      </c>
      <c r="AVW19" s="245">
        <v>54.95</v>
      </c>
      <c r="AVX19" s="245">
        <v>54.95</v>
      </c>
      <c r="AVY19" s="245">
        <v>54.95</v>
      </c>
      <c r="AVZ19" s="245">
        <v>55.13</v>
      </c>
      <c r="AWA19" s="245">
        <v>55.58</v>
      </c>
      <c r="AWB19" s="245">
        <v>55.71</v>
      </c>
      <c r="AWC19" s="245">
        <v>55.34</v>
      </c>
      <c r="AWD19" s="245">
        <v>56.48</v>
      </c>
      <c r="AWE19" s="245">
        <v>56.48</v>
      </c>
      <c r="AWF19" s="245">
        <v>56.48</v>
      </c>
      <c r="AWG19" s="245">
        <v>56.39</v>
      </c>
      <c r="AWH19" s="245">
        <v>56.41</v>
      </c>
      <c r="AWI19" s="245">
        <v>56.46</v>
      </c>
      <c r="AWJ19" s="245">
        <v>56.43</v>
      </c>
      <c r="AWK19" s="245">
        <v>56.45</v>
      </c>
      <c r="AWL19" s="245">
        <v>56.45</v>
      </c>
      <c r="AWM19" s="245">
        <v>56.45</v>
      </c>
      <c r="AWN19" s="245">
        <v>55.98</v>
      </c>
      <c r="AWO19" s="245">
        <v>56.22</v>
      </c>
      <c r="AWP19" s="245">
        <v>56.5</v>
      </c>
      <c r="AWQ19" s="245">
        <v>56.5</v>
      </c>
      <c r="AWR19" s="245">
        <v>56.6</v>
      </c>
      <c r="AWS19" s="245">
        <v>56.6</v>
      </c>
      <c r="AWT19" s="245">
        <v>56.6</v>
      </c>
      <c r="AWU19" s="245">
        <v>56.31</v>
      </c>
      <c r="AWV19" s="245">
        <v>55.85</v>
      </c>
      <c r="AWW19" s="245">
        <v>56.14</v>
      </c>
      <c r="AWX19" s="182">
        <v>56.02</v>
      </c>
      <c r="AWY19" s="182">
        <v>55.5</v>
      </c>
      <c r="AWZ19" s="182">
        <v>55.18</v>
      </c>
      <c r="AXA19" s="182">
        <v>54.45</v>
      </c>
      <c r="AXB19" s="182">
        <v>54.34</v>
      </c>
      <c r="AXC19" s="182">
        <v>54.57</v>
      </c>
      <c r="AXD19" s="182">
        <v>54.99</v>
      </c>
      <c r="AXE19" s="182">
        <v>54.68</v>
      </c>
      <c r="AXF19" s="182">
        <v>54.24</v>
      </c>
      <c r="AXG19" s="182">
        <v>54.2</v>
      </c>
      <c r="AXH19" s="182">
        <v>53.28</v>
      </c>
      <c r="AXI19" s="182">
        <v>52.86</v>
      </c>
      <c r="AXJ19" s="182">
        <v>52.32</v>
      </c>
      <c r="AXK19" s="182">
        <v>49.89</v>
      </c>
      <c r="AXL19" s="182">
        <v>48.72</v>
      </c>
      <c r="AXM19" s="182">
        <v>47.59</v>
      </c>
      <c r="AXN19" s="182">
        <v>49.37</v>
      </c>
      <c r="AXO19" s="182">
        <v>50.5</v>
      </c>
      <c r="AXP19" s="182">
        <v>49.23</v>
      </c>
      <c r="AXQ19" s="182">
        <v>48.52</v>
      </c>
      <c r="AXR19" s="182">
        <v>48.85</v>
      </c>
      <c r="AXS19" s="182">
        <v>47.3</v>
      </c>
      <c r="AXT19" s="182">
        <v>47.57</v>
      </c>
      <c r="AXU19" s="182">
        <v>48.32</v>
      </c>
      <c r="AXV19" s="182">
        <v>48.39</v>
      </c>
      <c r="AXW19" s="182">
        <v>48.23</v>
      </c>
      <c r="AXX19" s="182">
        <v>48.67</v>
      </c>
      <c r="AXY19" s="182">
        <v>49.5</v>
      </c>
      <c r="AXZ19" s="182">
        <v>49.7</v>
      </c>
      <c r="AYA19" s="182">
        <v>51.02</v>
      </c>
      <c r="AYB19" s="182">
        <v>51.36</v>
      </c>
      <c r="AYC19" s="182">
        <v>50.78</v>
      </c>
      <c r="AYD19" s="182">
        <v>50.45</v>
      </c>
      <c r="AYE19" s="182">
        <v>50.39</v>
      </c>
      <c r="AYF19" s="182">
        <v>50.48</v>
      </c>
      <c r="AYG19" s="182">
        <v>50.58</v>
      </c>
      <c r="AYH19" s="182">
        <v>50.69</v>
      </c>
      <c r="AYI19" s="182">
        <v>50.67</v>
      </c>
      <c r="AYJ19" s="182">
        <v>50.65</v>
      </c>
      <c r="AYK19" s="182">
        <v>50.26</v>
      </c>
      <c r="AYL19" s="182">
        <v>50.3</v>
      </c>
      <c r="AYM19" s="182">
        <v>50.12</v>
      </c>
      <c r="AYN19" s="182">
        <v>49.65</v>
      </c>
      <c r="AYO19" s="182">
        <v>49.86</v>
      </c>
      <c r="AYP19" s="182">
        <v>49.91</v>
      </c>
      <c r="AYQ19" s="182">
        <v>49.7</v>
      </c>
      <c r="AYR19" s="182">
        <v>49.63</v>
      </c>
      <c r="AYS19" s="182">
        <v>49.28</v>
      </c>
      <c r="AYT19" s="182">
        <v>48.92</v>
      </c>
      <c r="AYU19" s="182">
        <v>48.06</v>
      </c>
      <c r="AYV19" s="182">
        <v>48.27</v>
      </c>
      <c r="AYW19" s="182">
        <v>47.7</v>
      </c>
      <c r="AYX19" s="182">
        <v>47.52</v>
      </c>
      <c r="AYY19" s="182">
        <v>47.61</v>
      </c>
      <c r="AYZ19" s="182">
        <v>46.97</v>
      </c>
      <c r="AZA19" s="182">
        <v>47.05</v>
      </c>
      <c r="AZB19" s="182">
        <v>47.61</v>
      </c>
      <c r="AZC19" s="182">
        <v>46.83</v>
      </c>
      <c r="AZD19" s="182">
        <v>46.55</v>
      </c>
      <c r="AZE19" s="182">
        <v>46.95</v>
      </c>
      <c r="AZF19" s="407">
        <v>46.84</v>
      </c>
      <c r="AZG19" s="407">
        <v>46.64</v>
      </c>
      <c r="AZH19" s="407">
        <v>46.66</v>
      </c>
      <c r="AZI19" s="407">
        <v>46.58</v>
      </c>
      <c r="AZJ19" s="407">
        <v>46.75</v>
      </c>
      <c r="AZK19" s="407">
        <v>46.39</v>
      </c>
      <c r="AZL19" s="407">
        <v>46.46</v>
      </c>
      <c r="AZM19" s="407">
        <v>46.68</v>
      </c>
      <c r="AZN19" s="407">
        <v>46.9</v>
      </c>
      <c r="AZO19" s="407">
        <v>46.68</v>
      </c>
      <c r="AZP19" s="407">
        <v>46.38</v>
      </c>
      <c r="AZQ19" s="407">
        <v>46.14</v>
      </c>
      <c r="AZR19" s="407">
        <v>45.48</v>
      </c>
      <c r="AZS19" s="407">
        <v>45.86</v>
      </c>
      <c r="AZT19" s="407">
        <v>45.69</v>
      </c>
      <c r="AZU19" s="407">
        <v>46.17</v>
      </c>
      <c r="AZV19" s="407">
        <v>46.32</v>
      </c>
      <c r="AZW19" s="407">
        <v>46.03</v>
      </c>
      <c r="AZX19" s="407">
        <v>46.03</v>
      </c>
      <c r="AZY19" s="407">
        <v>45.73</v>
      </c>
      <c r="AZZ19" s="407">
        <v>45.65</v>
      </c>
      <c r="BAA19" s="407">
        <v>45.6</v>
      </c>
      <c r="BAB19" s="407">
        <v>45.26</v>
      </c>
      <c r="BAC19" s="407">
        <v>44.21</v>
      </c>
      <c r="BAD19" s="407">
        <v>44.11</v>
      </c>
      <c r="BAE19" s="407">
        <v>43.77</v>
      </c>
      <c r="BAF19" s="407">
        <v>42.57</v>
      </c>
      <c r="BAG19" s="407">
        <v>42.97</v>
      </c>
      <c r="BAH19" s="407">
        <v>42.77</v>
      </c>
      <c r="BAI19" s="407">
        <v>42.67</v>
      </c>
      <c r="BAJ19" s="407">
        <v>42.82</v>
      </c>
      <c r="BAK19" s="407">
        <v>42.92</v>
      </c>
      <c r="BAL19" s="407">
        <v>42.62</v>
      </c>
      <c r="BAM19" s="407">
        <v>42.81</v>
      </c>
      <c r="BAN19" s="407">
        <v>42.81</v>
      </c>
      <c r="BAO19" s="407">
        <v>42.78</v>
      </c>
      <c r="BAP19" s="407">
        <v>42.68</v>
      </c>
      <c r="BAQ19" s="407">
        <v>42.69</v>
      </c>
      <c r="BAR19" s="407">
        <v>42.85</v>
      </c>
      <c r="BAS19" s="407">
        <v>42.78</v>
      </c>
      <c r="BAT19" s="407">
        <v>42.7</v>
      </c>
      <c r="BAU19" s="407">
        <v>42.6</v>
      </c>
      <c r="BAV19" s="407">
        <v>42.75</v>
      </c>
      <c r="BAW19" s="407">
        <v>43.42</v>
      </c>
      <c r="BAX19" s="407">
        <v>43.43</v>
      </c>
      <c r="BAY19" s="407">
        <v>43.66</v>
      </c>
      <c r="BAZ19" s="407">
        <v>43.94</v>
      </c>
      <c r="BBA19" s="407">
        <v>45.27</v>
      </c>
      <c r="BBB19" s="407">
        <v>45.24</v>
      </c>
      <c r="BBC19" s="407">
        <v>44.68</v>
      </c>
      <c r="BBD19" s="407">
        <v>44.94</v>
      </c>
      <c r="BBE19" s="407">
        <v>46.04</v>
      </c>
      <c r="BBF19" s="407">
        <v>44.86</v>
      </c>
      <c r="BBG19" s="407">
        <v>43.68</v>
      </c>
      <c r="BBH19" s="407">
        <v>43.34</v>
      </c>
      <c r="BBI19" s="407">
        <v>42.87</v>
      </c>
      <c r="BBJ19" s="407">
        <v>43.07</v>
      </c>
      <c r="BBK19" s="407">
        <v>43.25</v>
      </c>
      <c r="BBL19" s="407">
        <v>43.22</v>
      </c>
      <c r="BBM19" s="407">
        <v>43.09</v>
      </c>
      <c r="BBN19" s="407">
        <v>43.17</v>
      </c>
      <c r="BGD19" s="198"/>
      <c r="BGE19" s="196"/>
      <c r="BGF19" s="197"/>
      <c r="BIK19" s="188"/>
      <c r="BIL19" s="176"/>
      <c r="BIM19" s="176"/>
    </row>
    <row r="20" spans="1:1731" ht="12" customHeight="1">
      <c r="A20" s="193" t="s">
        <v>142</v>
      </c>
      <c r="B20" s="241">
        <v>371.39</v>
      </c>
      <c r="C20" s="241">
        <v>371.95</v>
      </c>
      <c r="D20" s="241">
        <v>370.65</v>
      </c>
      <c r="E20" s="241">
        <v>369.86</v>
      </c>
      <c r="F20" s="241">
        <v>370.28</v>
      </c>
      <c r="G20" s="241">
        <v>369.74</v>
      </c>
      <c r="H20" s="241">
        <v>369.86</v>
      </c>
      <c r="I20" s="241">
        <v>369.13</v>
      </c>
      <c r="J20" s="241">
        <v>369</v>
      </c>
      <c r="K20" s="241">
        <v>369.09</v>
      </c>
      <c r="L20" s="241">
        <v>368.64</v>
      </c>
      <c r="M20" s="241">
        <v>368.32</v>
      </c>
      <c r="N20" s="241">
        <v>368.56</v>
      </c>
      <c r="O20" s="241">
        <v>368.69</v>
      </c>
      <c r="P20" s="241">
        <v>368.3</v>
      </c>
      <c r="Q20" s="241">
        <v>369.45</v>
      </c>
      <c r="R20" s="241">
        <v>370.95</v>
      </c>
      <c r="S20" s="241">
        <v>370.16</v>
      </c>
      <c r="T20" s="241">
        <v>370.44</v>
      </c>
      <c r="U20" s="241">
        <v>370.29</v>
      </c>
      <c r="V20" s="241">
        <v>370.56</v>
      </c>
      <c r="W20" s="241">
        <v>369.79</v>
      </c>
      <c r="X20" s="241">
        <v>369.84</v>
      </c>
      <c r="Y20" s="241">
        <v>369.04</v>
      </c>
      <c r="Z20" s="241">
        <v>369.25</v>
      </c>
      <c r="AA20" s="241">
        <v>369.01</v>
      </c>
      <c r="AB20" s="241">
        <v>368.74</v>
      </c>
      <c r="AC20" s="241">
        <v>368.44</v>
      </c>
      <c r="AD20" s="241">
        <v>368.36</v>
      </c>
      <c r="AE20" s="241">
        <v>368.26</v>
      </c>
      <c r="AF20" s="241">
        <v>367.98</v>
      </c>
      <c r="AG20" s="241">
        <v>368.56</v>
      </c>
      <c r="AH20" s="241">
        <v>368.44</v>
      </c>
      <c r="AI20" s="241">
        <v>366.83</v>
      </c>
      <c r="AJ20" s="241">
        <v>367.22</v>
      </c>
      <c r="AK20" s="241">
        <v>368.61</v>
      </c>
      <c r="AL20" s="241">
        <v>368.65</v>
      </c>
      <c r="AM20" s="241">
        <v>368.91</v>
      </c>
      <c r="AN20" s="241">
        <v>371.1</v>
      </c>
      <c r="AO20" s="241">
        <v>370.88</v>
      </c>
      <c r="AP20" s="241">
        <v>370.22</v>
      </c>
      <c r="AQ20" s="241">
        <v>371.58</v>
      </c>
      <c r="AR20" s="241">
        <v>373.79</v>
      </c>
      <c r="AS20" s="241">
        <v>373.42</v>
      </c>
      <c r="AT20" s="241">
        <v>373.9</v>
      </c>
      <c r="AU20" s="241">
        <v>374.81</v>
      </c>
      <c r="AV20" s="241">
        <v>374.71</v>
      </c>
      <c r="AW20" s="241">
        <v>373.27</v>
      </c>
      <c r="AX20" s="241">
        <v>372.95</v>
      </c>
      <c r="AY20" s="241">
        <v>374.01</v>
      </c>
      <c r="AZ20" s="241">
        <v>375.73</v>
      </c>
      <c r="BA20" s="241">
        <v>377.72</v>
      </c>
      <c r="BB20" s="241">
        <v>377.55</v>
      </c>
      <c r="BC20" s="241">
        <v>376.73</v>
      </c>
      <c r="BD20" s="241">
        <v>376.85</v>
      </c>
      <c r="BE20" s="241">
        <v>378.55</v>
      </c>
      <c r="BF20" s="241">
        <v>378.19</v>
      </c>
      <c r="BG20" s="241">
        <v>378.1</v>
      </c>
      <c r="BH20" s="241">
        <v>378.64</v>
      </c>
      <c r="BI20" s="241">
        <v>382.15</v>
      </c>
      <c r="BJ20" s="241">
        <v>382.62</v>
      </c>
      <c r="BK20" s="241">
        <v>382.39</v>
      </c>
      <c r="BL20" s="241">
        <v>381.86</v>
      </c>
      <c r="BM20" s="241">
        <v>383.92</v>
      </c>
      <c r="BN20" s="241">
        <v>383.46</v>
      </c>
      <c r="BO20" s="241">
        <v>384.93</v>
      </c>
      <c r="BP20" s="241">
        <v>383.66</v>
      </c>
      <c r="BQ20" s="241">
        <v>383.98</v>
      </c>
      <c r="BR20" s="241">
        <v>385.23</v>
      </c>
      <c r="BS20" s="241">
        <v>381.21</v>
      </c>
      <c r="BT20" s="241">
        <v>381.66</v>
      </c>
      <c r="BU20" s="241">
        <v>379.66</v>
      </c>
      <c r="BV20" s="241">
        <v>378.17</v>
      </c>
      <c r="BW20" s="241">
        <v>378.03</v>
      </c>
      <c r="BX20" s="241">
        <v>377.41</v>
      </c>
      <c r="BY20" s="241">
        <v>377.69</v>
      </c>
      <c r="BZ20" s="241">
        <v>377.78</v>
      </c>
      <c r="CA20" s="241">
        <v>377.79</v>
      </c>
      <c r="CB20" s="241">
        <v>377.03</v>
      </c>
      <c r="CC20" s="241">
        <v>378.25</v>
      </c>
      <c r="CD20" s="241">
        <v>379.85</v>
      </c>
      <c r="CE20" s="241">
        <v>379.67</v>
      </c>
      <c r="CF20" s="241">
        <v>378.15</v>
      </c>
      <c r="CG20" s="241">
        <v>377.42</v>
      </c>
      <c r="CH20" s="241">
        <v>376.96</v>
      </c>
      <c r="CI20" s="241">
        <v>377.5</v>
      </c>
      <c r="CJ20" s="241">
        <v>377.43</v>
      </c>
      <c r="CK20" s="241">
        <v>378.45</v>
      </c>
      <c r="CL20" s="241">
        <v>378.03</v>
      </c>
      <c r="CM20" s="241">
        <v>378.82</v>
      </c>
      <c r="CN20" s="241">
        <v>378.43</v>
      </c>
      <c r="CO20" s="241">
        <v>379.18</v>
      </c>
      <c r="CP20" s="241">
        <v>378.86</v>
      </c>
      <c r="CQ20" s="241">
        <v>378.99</v>
      </c>
      <c r="CR20" s="241">
        <v>378.89</v>
      </c>
      <c r="CS20" s="241">
        <v>378.84</v>
      </c>
      <c r="CT20" s="241">
        <v>378.84</v>
      </c>
      <c r="CU20" s="241">
        <v>379.28</v>
      </c>
      <c r="CV20" s="241">
        <v>378.71</v>
      </c>
      <c r="CW20" s="241">
        <v>380.41</v>
      </c>
      <c r="CX20" s="241">
        <v>382.82</v>
      </c>
      <c r="CY20" s="241">
        <v>381.1</v>
      </c>
      <c r="CZ20" s="241">
        <v>380.34</v>
      </c>
      <c r="DA20" s="241">
        <v>381.39</v>
      </c>
      <c r="DB20" s="241">
        <v>381.09</v>
      </c>
      <c r="DC20" s="241">
        <v>380.38</v>
      </c>
      <c r="DD20" s="241">
        <v>379.32</v>
      </c>
      <c r="DE20" s="241">
        <v>379.23</v>
      </c>
      <c r="DF20" s="241">
        <v>379.3</v>
      </c>
      <c r="DG20" s="241">
        <v>379.12</v>
      </c>
      <c r="DH20" s="241">
        <v>379.91</v>
      </c>
      <c r="DI20" s="241">
        <v>380.83</v>
      </c>
      <c r="DJ20" s="241">
        <v>380.69</v>
      </c>
      <c r="DK20" s="241">
        <v>380.71</v>
      </c>
      <c r="DL20" s="241">
        <v>381.54</v>
      </c>
      <c r="DM20" s="241">
        <v>381.3</v>
      </c>
      <c r="DN20" s="241">
        <v>380.96</v>
      </c>
      <c r="DO20" s="241">
        <v>381.33</v>
      </c>
      <c r="DP20" s="241">
        <v>380.91</v>
      </c>
      <c r="DQ20" s="241">
        <v>380.03</v>
      </c>
      <c r="DR20" s="241">
        <v>379.61</v>
      </c>
      <c r="DS20" s="241">
        <v>379.31</v>
      </c>
      <c r="DT20" s="241">
        <v>378.64</v>
      </c>
      <c r="DU20" s="241">
        <v>378.73</v>
      </c>
      <c r="DV20" s="241">
        <v>379.4</v>
      </c>
      <c r="DW20" s="241">
        <v>379.29</v>
      </c>
      <c r="DX20" s="241">
        <v>377.72</v>
      </c>
      <c r="DY20" s="241">
        <v>377.97</v>
      </c>
      <c r="DZ20" s="241">
        <v>378.1</v>
      </c>
      <c r="EA20" s="241">
        <v>377.39</v>
      </c>
      <c r="EB20" s="241">
        <v>377.37</v>
      </c>
      <c r="EC20" s="241">
        <v>376.54</v>
      </c>
      <c r="ED20" s="241">
        <v>377.33</v>
      </c>
      <c r="EE20" s="241">
        <v>378.56</v>
      </c>
      <c r="EF20" s="241">
        <v>378.81</v>
      </c>
      <c r="EG20" s="241">
        <v>377.77</v>
      </c>
      <c r="EH20" s="241">
        <v>377.06</v>
      </c>
      <c r="EI20" s="241">
        <v>377.69</v>
      </c>
      <c r="EJ20" s="241">
        <v>377.46</v>
      </c>
      <c r="EK20" s="241">
        <v>376.45</v>
      </c>
      <c r="EL20" s="241">
        <v>378.18</v>
      </c>
      <c r="EM20" s="241">
        <v>377.37</v>
      </c>
      <c r="EN20" s="241">
        <v>377.59</v>
      </c>
      <c r="EO20" s="241">
        <v>377.23</v>
      </c>
      <c r="EP20" s="241">
        <v>377.03</v>
      </c>
      <c r="EQ20" s="241">
        <v>375.6</v>
      </c>
      <c r="ER20" s="241">
        <v>375.15</v>
      </c>
      <c r="ES20" s="241">
        <v>376.4</v>
      </c>
      <c r="ET20" s="241">
        <v>375.66</v>
      </c>
      <c r="EU20" s="241">
        <v>376.37</v>
      </c>
      <c r="EV20" s="241">
        <v>377.08</v>
      </c>
      <c r="EW20" s="241">
        <v>377.28</v>
      </c>
      <c r="EX20" s="241">
        <v>376.39</v>
      </c>
      <c r="EY20" s="241">
        <v>377.14</v>
      </c>
      <c r="EZ20" s="241">
        <v>377.1</v>
      </c>
      <c r="FA20" s="241">
        <v>376.97</v>
      </c>
      <c r="FB20" s="241">
        <v>377.85</v>
      </c>
      <c r="FC20" s="241">
        <v>377.07</v>
      </c>
      <c r="FD20" s="241">
        <v>376.38</v>
      </c>
      <c r="FE20" s="241">
        <v>375.2</v>
      </c>
      <c r="FF20" s="241">
        <v>377.43</v>
      </c>
      <c r="FG20" s="241">
        <v>377.07</v>
      </c>
      <c r="FH20" s="241">
        <v>377.76</v>
      </c>
      <c r="FI20" s="241">
        <v>376.65</v>
      </c>
      <c r="FJ20" s="241">
        <v>375.66</v>
      </c>
      <c r="FK20" s="241">
        <v>373.67</v>
      </c>
      <c r="FL20" s="241">
        <v>371.8</v>
      </c>
      <c r="FM20" s="241">
        <v>371.78</v>
      </c>
      <c r="FN20" s="241">
        <v>370.14</v>
      </c>
      <c r="FO20" s="241">
        <v>369.63</v>
      </c>
      <c r="FP20" s="241">
        <v>372.34</v>
      </c>
      <c r="FQ20" s="241">
        <v>371.41</v>
      </c>
      <c r="FR20" s="241">
        <v>370.35</v>
      </c>
      <c r="FS20" s="241">
        <v>372.14</v>
      </c>
      <c r="FT20" s="241">
        <v>372.02</v>
      </c>
      <c r="FU20" s="241">
        <v>368.45</v>
      </c>
      <c r="FV20" s="241">
        <v>368.6</v>
      </c>
      <c r="FW20" s="241">
        <v>366.8</v>
      </c>
      <c r="FX20" s="241">
        <v>364.21</v>
      </c>
      <c r="FY20" s="241">
        <v>363.06</v>
      </c>
      <c r="FZ20" s="241">
        <v>363.32</v>
      </c>
      <c r="GA20" s="241">
        <v>361.5</v>
      </c>
      <c r="GB20" s="241">
        <v>363.34</v>
      </c>
      <c r="GC20" s="241">
        <v>363.56</v>
      </c>
      <c r="GD20" s="241">
        <v>361.81</v>
      </c>
      <c r="GE20" s="241">
        <v>360.92</v>
      </c>
      <c r="GF20" s="241">
        <v>360.61</v>
      </c>
      <c r="GG20" s="241">
        <v>361.86</v>
      </c>
      <c r="GH20" s="241">
        <v>360.43</v>
      </c>
      <c r="GI20" s="241">
        <v>356.55</v>
      </c>
      <c r="GJ20" s="241">
        <v>359.12</v>
      </c>
      <c r="GK20" s="241">
        <v>359.04</v>
      </c>
      <c r="GL20" s="241">
        <v>359.83</v>
      </c>
      <c r="GM20" s="241">
        <v>359.81</v>
      </c>
      <c r="GN20" s="241">
        <v>358.24</v>
      </c>
      <c r="GO20" s="241">
        <v>357.29</v>
      </c>
      <c r="GP20" s="241">
        <v>357.22</v>
      </c>
      <c r="GQ20" s="241">
        <v>356.28</v>
      </c>
      <c r="GR20" s="241">
        <v>356.47</v>
      </c>
      <c r="GS20" s="241">
        <v>357.78</v>
      </c>
      <c r="GT20" s="241">
        <v>360.14</v>
      </c>
      <c r="GU20" s="241">
        <v>360.94</v>
      </c>
      <c r="GV20" s="241">
        <v>360.58</v>
      </c>
      <c r="GW20" s="241">
        <v>359.49</v>
      </c>
      <c r="GX20" s="241">
        <v>358.82</v>
      </c>
      <c r="GY20" s="241">
        <v>362.64</v>
      </c>
      <c r="GZ20" s="241">
        <v>363.07</v>
      </c>
      <c r="HA20" s="241">
        <v>362.5</v>
      </c>
      <c r="HB20" s="241">
        <v>361.85</v>
      </c>
      <c r="HC20" s="241">
        <v>361.99</v>
      </c>
      <c r="HD20" s="241">
        <v>362.73</v>
      </c>
      <c r="HE20" s="241">
        <v>362.18</v>
      </c>
      <c r="HF20" s="241">
        <v>362.01</v>
      </c>
      <c r="HG20" s="241">
        <v>362.12</v>
      </c>
      <c r="HH20" s="241">
        <v>362.64</v>
      </c>
      <c r="HI20" s="241">
        <v>361.68</v>
      </c>
      <c r="HJ20" s="241">
        <v>362.13</v>
      </c>
      <c r="HK20" s="241">
        <v>362.03</v>
      </c>
      <c r="HL20" s="241">
        <v>364.04</v>
      </c>
      <c r="HM20" s="241">
        <v>364.73</v>
      </c>
      <c r="HN20" s="241">
        <v>364.08</v>
      </c>
      <c r="HO20" s="241">
        <v>364.76</v>
      </c>
      <c r="HP20" s="241">
        <v>366.44</v>
      </c>
      <c r="HQ20" s="241">
        <v>367.09</v>
      </c>
      <c r="HR20" s="241">
        <v>368.57</v>
      </c>
      <c r="HS20" s="241">
        <v>367.95</v>
      </c>
      <c r="HT20" s="241">
        <v>368.72</v>
      </c>
      <c r="HU20" s="241">
        <v>369.14</v>
      </c>
      <c r="HV20" s="241">
        <v>370.11</v>
      </c>
      <c r="HW20" s="241">
        <v>370.83</v>
      </c>
      <c r="HX20" s="241">
        <v>371.25</v>
      </c>
      <c r="HY20" s="241">
        <v>373.34</v>
      </c>
      <c r="HZ20" s="241">
        <v>373.75</v>
      </c>
      <c r="IA20" s="241">
        <v>373.87</v>
      </c>
      <c r="IB20" s="241">
        <v>373.74</v>
      </c>
      <c r="IC20" s="241">
        <v>371.46</v>
      </c>
      <c r="ID20" s="241">
        <v>370.69</v>
      </c>
      <c r="IE20" s="241">
        <v>370.7</v>
      </c>
      <c r="IF20" s="241">
        <v>370.06</v>
      </c>
      <c r="IG20" s="241">
        <v>370.77</v>
      </c>
      <c r="IH20" s="241">
        <v>370.22</v>
      </c>
      <c r="II20" s="241">
        <v>370.71</v>
      </c>
      <c r="IJ20" s="241">
        <v>370.47</v>
      </c>
      <c r="IK20" s="241">
        <v>369.41</v>
      </c>
      <c r="IL20" s="241">
        <v>369.86</v>
      </c>
      <c r="IM20" s="241">
        <v>369.67</v>
      </c>
      <c r="IN20" s="241">
        <v>369.45</v>
      </c>
      <c r="IO20" s="241">
        <v>369.49</v>
      </c>
      <c r="IP20" s="241">
        <v>368.97</v>
      </c>
      <c r="IQ20" s="241">
        <v>369.44</v>
      </c>
      <c r="IR20" s="241">
        <v>368.77</v>
      </c>
      <c r="IS20" s="241">
        <v>368.32</v>
      </c>
      <c r="IT20" s="241">
        <v>367.86</v>
      </c>
      <c r="IU20" s="241">
        <v>368.86</v>
      </c>
      <c r="IV20" s="241">
        <v>372.02</v>
      </c>
      <c r="IW20" s="241">
        <v>370.47</v>
      </c>
      <c r="IX20" s="241">
        <v>370.56</v>
      </c>
      <c r="IY20" s="241">
        <v>370.42</v>
      </c>
      <c r="IZ20" s="241">
        <v>368.64</v>
      </c>
      <c r="JA20" s="241">
        <v>369.5</v>
      </c>
      <c r="JB20" s="241">
        <v>369.6</v>
      </c>
      <c r="JC20" s="241">
        <v>370.38</v>
      </c>
      <c r="JD20" s="241">
        <v>370.18</v>
      </c>
      <c r="JE20" s="241">
        <v>371.09</v>
      </c>
      <c r="JF20" s="241">
        <v>371.4</v>
      </c>
      <c r="JG20" s="241">
        <v>371.81</v>
      </c>
      <c r="JH20" s="241">
        <v>372.57</v>
      </c>
      <c r="JI20" s="241">
        <v>373.8</v>
      </c>
      <c r="JJ20" s="241">
        <v>374.11</v>
      </c>
      <c r="JK20" s="241">
        <v>374.58</v>
      </c>
      <c r="JL20" s="241">
        <v>374.61</v>
      </c>
      <c r="JM20" s="241">
        <v>377.14</v>
      </c>
      <c r="JN20" s="241">
        <v>378.32</v>
      </c>
      <c r="JO20" s="241">
        <v>382.13</v>
      </c>
      <c r="JP20" s="241">
        <v>385.55</v>
      </c>
      <c r="JQ20" s="241">
        <v>383.53</v>
      </c>
      <c r="JR20" s="241">
        <v>382.62</v>
      </c>
      <c r="JS20" s="241">
        <v>382.72</v>
      </c>
      <c r="JT20" s="241">
        <v>381.31</v>
      </c>
      <c r="JU20" s="241">
        <v>381.84</v>
      </c>
      <c r="JV20" s="241">
        <v>382.52</v>
      </c>
      <c r="JW20" s="241">
        <v>383.62</v>
      </c>
      <c r="JX20" s="241">
        <v>382.22</v>
      </c>
      <c r="JY20" s="241">
        <v>382.09</v>
      </c>
      <c r="JZ20" s="241">
        <v>382.19</v>
      </c>
      <c r="KA20" s="241">
        <v>382.31</v>
      </c>
      <c r="KB20" s="241">
        <v>382.25</v>
      </c>
      <c r="KC20" s="241">
        <v>382.45</v>
      </c>
      <c r="KD20" s="241">
        <v>382.65</v>
      </c>
      <c r="KE20" s="241">
        <v>383.85</v>
      </c>
      <c r="KF20" s="241">
        <v>384.07</v>
      </c>
      <c r="KG20" s="241">
        <v>383.56</v>
      </c>
      <c r="KH20" s="241">
        <v>385.73</v>
      </c>
      <c r="KI20" s="241">
        <v>384.34</v>
      </c>
      <c r="KJ20" s="241">
        <v>386.28</v>
      </c>
      <c r="KK20" s="241">
        <v>385.97</v>
      </c>
      <c r="KL20" s="241">
        <v>386.11</v>
      </c>
      <c r="KM20" s="241">
        <v>388.13</v>
      </c>
      <c r="KN20" s="241">
        <v>388.33</v>
      </c>
      <c r="KO20" s="241">
        <v>390.08</v>
      </c>
      <c r="KP20" s="241">
        <v>392.67</v>
      </c>
      <c r="KQ20" s="241">
        <v>395.17</v>
      </c>
      <c r="KR20" s="241">
        <v>394.11</v>
      </c>
      <c r="KS20" s="241">
        <v>394.36</v>
      </c>
      <c r="KT20" s="241">
        <v>393.49</v>
      </c>
      <c r="KU20" s="241">
        <v>392.39</v>
      </c>
      <c r="KV20" s="241">
        <v>391.34</v>
      </c>
      <c r="KW20" s="241">
        <v>390.09</v>
      </c>
      <c r="KX20" s="241">
        <v>388.72</v>
      </c>
      <c r="KY20" s="241">
        <v>388.93</v>
      </c>
      <c r="KZ20" s="241">
        <v>388</v>
      </c>
      <c r="LA20" s="241">
        <v>389.26</v>
      </c>
      <c r="LB20" s="241">
        <v>390.6</v>
      </c>
      <c r="LC20" s="241">
        <v>390.49</v>
      </c>
      <c r="LD20" s="241">
        <v>391.79</v>
      </c>
      <c r="LE20" s="241">
        <v>391.95</v>
      </c>
      <c r="LF20" s="241">
        <v>390.39</v>
      </c>
      <c r="LG20" s="241">
        <v>389.99</v>
      </c>
      <c r="LH20" s="241">
        <v>390.07</v>
      </c>
      <c r="LI20" s="241">
        <v>388.28</v>
      </c>
      <c r="LJ20" s="241">
        <v>388.24</v>
      </c>
      <c r="LK20" s="241">
        <v>389.49</v>
      </c>
      <c r="LL20" s="241">
        <v>389</v>
      </c>
      <c r="LM20" s="241">
        <v>388.36</v>
      </c>
      <c r="LN20" s="241">
        <v>389.17</v>
      </c>
      <c r="LO20" s="241">
        <v>389.07</v>
      </c>
      <c r="LP20" s="241">
        <v>391.93</v>
      </c>
      <c r="LQ20" s="241">
        <v>392.7</v>
      </c>
      <c r="LR20" s="241">
        <v>392.12</v>
      </c>
      <c r="LS20" s="241">
        <v>393.34</v>
      </c>
      <c r="LT20" s="241">
        <v>393.44</v>
      </c>
      <c r="LU20" s="241">
        <v>394.23</v>
      </c>
      <c r="LV20" s="241">
        <v>394.01</v>
      </c>
      <c r="LW20" s="241">
        <v>393.28</v>
      </c>
      <c r="LX20" s="241">
        <v>393.48</v>
      </c>
      <c r="LY20" s="241">
        <v>393.11</v>
      </c>
      <c r="LZ20" s="241">
        <v>392.73</v>
      </c>
      <c r="MA20" s="241">
        <v>392.74</v>
      </c>
      <c r="MB20" s="241">
        <v>391.75</v>
      </c>
      <c r="MC20" s="241">
        <v>392.24</v>
      </c>
      <c r="MD20" s="241">
        <v>392.3</v>
      </c>
      <c r="ME20" s="241">
        <v>391.69</v>
      </c>
      <c r="MF20" s="241">
        <v>391.83</v>
      </c>
      <c r="MG20" s="241">
        <v>391.97</v>
      </c>
      <c r="MH20" s="241">
        <v>391.82</v>
      </c>
      <c r="MI20" s="241">
        <v>392.44</v>
      </c>
      <c r="MJ20" s="241">
        <v>393.68</v>
      </c>
      <c r="MK20" s="241">
        <v>392.59</v>
      </c>
      <c r="ML20" s="241">
        <v>391.96</v>
      </c>
      <c r="MM20" s="241">
        <v>391.95</v>
      </c>
      <c r="MN20" s="241">
        <v>391.95</v>
      </c>
      <c r="MO20" s="241">
        <v>391.14</v>
      </c>
      <c r="MP20" s="241">
        <v>391.61</v>
      </c>
      <c r="MQ20" s="241">
        <v>392.04</v>
      </c>
      <c r="MR20" s="241">
        <v>391.62</v>
      </c>
      <c r="MS20" s="241">
        <v>392.5</v>
      </c>
      <c r="MT20" s="241">
        <v>391.71</v>
      </c>
      <c r="MU20" s="241">
        <v>391.76</v>
      </c>
      <c r="MV20" s="241">
        <v>391.58</v>
      </c>
      <c r="MW20" s="241">
        <v>391.97</v>
      </c>
      <c r="MX20" s="241">
        <v>391.86</v>
      </c>
      <c r="MY20" s="241">
        <v>391.83</v>
      </c>
      <c r="MZ20" s="241">
        <v>391.71</v>
      </c>
      <c r="NA20" s="241">
        <v>392.53</v>
      </c>
      <c r="NB20" s="241">
        <v>392.64</v>
      </c>
      <c r="NC20" s="241">
        <v>393.84</v>
      </c>
      <c r="ND20" s="241">
        <v>393.24</v>
      </c>
      <c r="NE20" s="241">
        <v>393.17</v>
      </c>
      <c r="NF20" s="241">
        <v>392.84</v>
      </c>
      <c r="NG20" s="241">
        <v>392.68</v>
      </c>
      <c r="NH20" s="241">
        <v>392.55</v>
      </c>
      <c r="NI20" s="241">
        <v>391.84</v>
      </c>
      <c r="NJ20" s="241">
        <v>391.78</v>
      </c>
      <c r="NK20" s="241">
        <v>392.48</v>
      </c>
      <c r="NL20" s="241">
        <v>392.05</v>
      </c>
      <c r="NM20" s="241">
        <v>392.44</v>
      </c>
      <c r="NN20" s="241">
        <v>392.44</v>
      </c>
      <c r="NO20" s="241">
        <v>392.24</v>
      </c>
      <c r="NP20" s="241">
        <v>390.38</v>
      </c>
      <c r="NQ20" s="241">
        <v>390.63</v>
      </c>
      <c r="NR20" s="241">
        <v>390.35</v>
      </c>
      <c r="NS20" s="241">
        <v>387.86</v>
      </c>
      <c r="NT20" s="241">
        <v>388.03</v>
      </c>
      <c r="NU20" s="241">
        <v>384.48</v>
      </c>
      <c r="NV20" s="241">
        <v>383.97</v>
      </c>
      <c r="NW20" s="241">
        <v>384.94</v>
      </c>
      <c r="NX20" s="241">
        <v>384.19</v>
      </c>
      <c r="NY20" s="241">
        <v>382.84</v>
      </c>
      <c r="NZ20" s="241">
        <v>382.98</v>
      </c>
      <c r="OA20" s="241">
        <v>382.94</v>
      </c>
      <c r="OB20" s="241">
        <v>382.93</v>
      </c>
      <c r="OC20" s="241">
        <v>382.85</v>
      </c>
      <c r="OD20" s="241">
        <v>383.38</v>
      </c>
      <c r="OE20" s="241">
        <v>384.03</v>
      </c>
      <c r="OF20" s="241">
        <v>383.13</v>
      </c>
      <c r="OG20" s="241">
        <v>382.98</v>
      </c>
      <c r="OH20" s="241">
        <v>383.58</v>
      </c>
      <c r="OI20" s="241">
        <v>383.79</v>
      </c>
      <c r="OJ20" s="241">
        <v>383.74</v>
      </c>
      <c r="OK20" s="241">
        <v>383.41</v>
      </c>
      <c r="OL20" s="241">
        <v>383.64</v>
      </c>
      <c r="OM20" s="241">
        <v>383.47</v>
      </c>
      <c r="ON20" s="241">
        <v>383.83</v>
      </c>
      <c r="OO20" s="241">
        <v>382.43</v>
      </c>
      <c r="OP20" s="241">
        <v>383.48</v>
      </c>
      <c r="OQ20" s="241">
        <v>383.78</v>
      </c>
      <c r="OR20" s="241">
        <v>383.49</v>
      </c>
      <c r="OS20" s="241">
        <v>383.35</v>
      </c>
      <c r="OT20" s="241">
        <v>383.45</v>
      </c>
      <c r="OU20" s="241">
        <v>383.44</v>
      </c>
      <c r="OV20" s="241">
        <v>384.75</v>
      </c>
      <c r="OW20" s="241">
        <v>388.06</v>
      </c>
      <c r="OX20" s="241">
        <v>386.37</v>
      </c>
      <c r="OY20" s="241">
        <v>386.11</v>
      </c>
      <c r="OZ20" s="241">
        <v>386.26</v>
      </c>
      <c r="PA20" s="241">
        <v>385.92</v>
      </c>
      <c r="PB20" s="241">
        <v>386.38</v>
      </c>
      <c r="PC20" s="241">
        <v>387.03</v>
      </c>
      <c r="PD20" s="241">
        <v>388.43</v>
      </c>
      <c r="PE20" s="241">
        <v>386.77</v>
      </c>
      <c r="PF20" s="241">
        <v>386.07</v>
      </c>
      <c r="PG20" s="241">
        <v>386.87</v>
      </c>
      <c r="PH20" s="241">
        <v>386.5</v>
      </c>
      <c r="PI20" s="241">
        <v>386.25</v>
      </c>
      <c r="PJ20" s="241">
        <v>386.46</v>
      </c>
      <c r="PK20" s="241">
        <v>386.31</v>
      </c>
      <c r="PL20" s="241">
        <v>386.96</v>
      </c>
      <c r="PM20" s="241">
        <v>386.75</v>
      </c>
      <c r="PN20" s="241">
        <v>387.1</v>
      </c>
      <c r="PO20" s="241">
        <v>387.22</v>
      </c>
      <c r="PP20" s="241">
        <v>387.08</v>
      </c>
      <c r="PQ20" s="241">
        <v>387.19</v>
      </c>
      <c r="PR20" s="241">
        <v>387.19</v>
      </c>
      <c r="PS20" s="241">
        <v>387.59</v>
      </c>
      <c r="PT20" s="241">
        <v>387.47</v>
      </c>
      <c r="PU20" s="241">
        <v>386.75</v>
      </c>
      <c r="PV20" s="241">
        <v>387.32</v>
      </c>
      <c r="PW20" s="241">
        <v>387.29</v>
      </c>
      <c r="PX20" s="241">
        <v>386.44</v>
      </c>
      <c r="PY20" s="241">
        <v>384.47</v>
      </c>
      <c r="PZ20" s="241">
        <v>378.94</v>
      </c>
      <c r="QA20" s="241">
        <v>379.12</v>
      </c>
      <c r="QB20" s="241">
        <v>378.67</v>
      </c>
      <c r="QC20" s="241">
        <v>378.6</v>
      </c>
      <c r="QD20" s="241">
        <v>378.46</v>
      </c>
      <c r="QE20" s="241">
        <v>377.96</v>
      </c>
      <c r="QF20" s="241">
        <v>378.13</v>
      </c>
      <c r="QG20" s="241">
        <v>381</v>
      </c>
      <c r="QH20" s="241">
        <v>380.27</v>
      </c>
      <c r="QI20" s="241">
        <v>379.38</v>
      </c>
      <c r="QJ20" s="241">
        <v>379.25</v>
      </c>
      <c r="QK20" s="241">
        <v>378.45</v>
      </c>
      <c r="QL20" s="241">
        <v>378.65</v>
      </c>
      <c r="QM20" s="241">
        <v>377.6</v>
      </c>
      <c r="QN20" s="241">
        <v>376.98</v>
      </c>
      <c r="QO20" s="241">
        <v>373.87</v>
      </c>
      <c r="QP20" s="241">
        <v>372.93</v>
      </c>
      <c r="QQ20" s="241">
        <v>372.9</v>
      </c>
      <c r="QR20" s="241">
        <v>373.42</v>
      </c>
      <c r="QS20" s="241">
        <v>374.11</v>
      </c>
      <c r="QT20" s="241">
        <v>372.7</v>
      </c>
      <c r="QU20" s="241">
        <v>373.42</v>
      </c>
      <c r="QV20" s="241">
        <v>374.01</v>
      </c>
      <c r="QW20" s="241">
        <v>375.09</v>
      </c>
      <c r="QX20" s="241">
        <v>375.45</v>
      </c>
      <c r="QY20" s="241">
        <v>374.49</v>
      </c>
      <c r="QZ20" s="241">
        <v>376.09</v>
      </c>
      <c r="RA20" s="241">
        <v>375.39</v>
      </c>
      <c r="RB20" s="241">
        <v>376.93</v>
      </c>
      <c r="RC20" s="241">
        <v>377.27</v>
      </c>
      <c r="RD20" s="241">
        <v>377.94</v>
      </c>
      <c r="RE20" s="241">
        <v>376.44</v>
      </c>
      <c r="RF20" s="241">
        <v>376.38</v>
      </c>
      <c r="RG20" s="241">
        <v>375.97</v>
      </c>
      <c r="RH20" s="241">
        <v>376.38</v>
      </c>
      <c r="RI20" s="241">
        <v>374.56</v>
      </c>
      <c r="RJ20" s="241">
        <v>375.32</v>
      </c>
      <c r="RK20" s="241">
        <v>374.41</v>
      </c>
      <c r="RL20" s="241">
        <v>374.09</v>
      </c>
      <c r="RM20" s="241">
        <v>374.51</v>
      </c>
      <c r="RN20" s="241">
        <v>374.1</v>
      </c>
      <c r="RO20" s="241">
        <v>373.1</v>
      </c>
      <c r="RP20" s="241">
        <v>373.18</v>
      </c>
      <c r="RQ20" s="241">
        <v>373.13</v>
      </c>
      <c r="RR20" s="241">
        <v>373.19</v>
      </c>
      <c r="RS20" s="241">
        <v>373.28</v>
      </c>
      <c r="RT20" s="241">
        <v>374.53</v>
      </c>
      <c r="RU20" s="241">
        <v>373.92</v>
      </c>
      <c r="RV20" s="241">
        <v>374.81</v>
      </c>
      <c r="RW20" s="241">
        <v>376.07</v>
      </c>
      <c r="RX20" s="241">
        <v>377.86</v>
      </c>
      <c r="RY20" s="241">
        <v>377.44</v>
      </c>
      <c r="RZ20" s="241">
        <v>376.75</v>
      </c>
      <c r="SA20" s="241">
        <v>377.55</v>
      </c>
      <c r="SB20" s="241">
        <v>378.48</v>
      </c>
      <c r="SC20" s="241">
        <v>379.54</v>
      </c>
      <c r="SD20" s="241">
        <v>379.06</v>
      </c>
      <c r="SE20" s="241">
        <v>379.34</v>
      </c>
      <c r="SF20" s="241">
        <v>379.99</v>
      </c>
      <c r="SG20" s="241">
        <v>379.81</v>
      </c>
      <c r="SH20" s="241">
        <v>381.08</v>
      </c>
      <c r="SI20" s="241">
        <v>381.34</v>
      </c>
      <c r="SJ20" s="241">
        <v>382.27</v>
      </c>
      <c r="SK20" s="241">
        <v>383.96</v>
      </c>
      <c r="SL20" s="242">
        <v>383.69</v>
      </c>
      <c r="SM20" s="242">
        <v>384.56</v>
      </c>
      <c r="SN20" s="242">
        <v>385.9</v>
      </c>
      <c r="SO20" s="242">
        <v>386.15</v>
      </c>
      <c r="SP20" s="242">
        <v>386.54</v>
      </c>
      <c r="SQ20" s="242">
        <v>386.99</v>
      </c>
      <c r="SR20" s="242">
        <v>385.57</v>
      </c>
      <c r="SS20" s="242">
        <v>386.05</v>
      </c>
      <c r="ST20" s="242">
        <v>385.16</v>
      </c>
      <c r="SU20" s="242">
        <v>385.08</v>
      </c>
      <c r="SV20" s="242">
        <v>385.45</v>
      </c>
      <c r="SW20" s="242">
        <v>385.53</v>
      </c>
      <c r="SX20" s="242">
        <v>385.21</v>
      </c>
      <c r="SY20" s="242">
        <v>384.65</v>
      </c>
      <c r="SZ20" s="242">
        <v>384.77</v>
      </c>
      <c r="TA20" s="242">
        <v>384.77</v>
      </c>
      <c r="TB20" s="242">
        <v>385.43</v>
      </c>
      <c r="TC20" s="242">
        <v>385.98</v>
      </c>
      <c r="TD20" s="242">
        <v>386.41</v>
      </c>
      <c r="TE20" s="243">
        <v>385.87</v>
      </c>
      <c r="TF20" s="243">
        <v>385.91</v>
      </c>
      <c r="TG20" s="243">
        <v>384.68</v>
      </c>
      <c r="TH20" s="243">
        <v>386.28</v>
      </c>
      <c r="TI20" s="243">
        <v>387.11</v>
      </c>
      <c r="TJ20" s="243">
        <v>386.79</v>
      </c>
      <c r="TK20" s="243">
        <v>387.08</v>
      </c>
      <c r="TL20" s="243">
        <v>386.92</v>
      </c>
      <c r="TM20" s="243">
        <v>387.41</v>
      </c>
      <c r="TN20" s="243">
        <v>390.3</v>
      </c>
      <c r="TO20" s="243">
        <v>389.45</v>
      </c>
      <c r="TP20" s="243">
        <v>389.78</v>
      </c>
      <c r="TQ20" s="243">
        <v>390.19</v>
      </c>
      <c r="TR20" s="243">
        <v>389.71</v>
      </c>
      <c r="TS20" s="243">
        <v>389.74</v>
      </c>
      <c r="TT20" s="243">
        <v>389.71</v>
      </c>
      <c r="TU20" s="243">
        <v>390</v>
      </c>
      <c r="TV20" s="243">
        <v>391.08</v>
      </c>
      <c r="TW20" s="243">
        <v>390.46</v>
      </c>
      <c r="TX20" s="243">
        <v>390.61</v>
      </c>
      <c r="TY20" s="243">
        <v>391.12</v>
      </c>
      <c r="TZ20" s="243">
        <v>392.39</v>
      </c>
      <c r="UA20" s="243">
        <v>392.55</v>
      </c>
      <c r="UB20" s="243">
        <v>392.29</v>
      </c>
      <c r="UC20" s="243">
        <v>392.34</v>
      </c>
      <c r="UD20" s="243">
        <v>394.14</v>
      </c>
      <c r="UE20" s="243">
        <v>394.51</v>
      </c>
      <c r="UF20" s="243">
        <v>395.29</v>
      </c>
      <c r="UG20" s="243">
        <v>395.12</v>
      </c>
      <c r="UH20" s="243">
        <v>397.34</v>
      </c>
      <c r="UI20" s="243">
        <v>398.51</v>
      </c>
      <c r="UJ20" s="243">
        <v>398.21</v>
      </c>
      <c r="UK20" s="243">
        <v>398.45</v>
      </c>
      <c r="UL20" s="243">
        <v>400.42</v>
      </c>
      <c r="UM20" s="243">
        <v>400.66</v>
      </c>
      <c r="UN20" s="243">
        <v>398.08</v>
      </c>
      <c r="UO20" s="243">
        <v>398.26</v>
      </c>
      <c r="UP20" s="243">
        <v>396.68</v>
      </c>
      <c r="UQ20" s="243">
        <v>396.35</v>
      </c>
      <c r="UR20" s="243">
        <v>396.49</v>
      </c>
      <c r="US20" s="243">
        <v>396.56</v>
      </c>
      <c r="UT20" s="243">
        <v>396.62</v>
      </c>
      <c r="UU20" s="243">
        <v>396.68</v>
      </c>
      <c r="UV20" s="243">
        <v>396.67</v>
      </c>
      <c r="UW20" s="243">
        <v>392.01</v>
      </c>
      <c r="UX20" s="243">
        <v>393.6</v>
      </c>
      <c r="UY20" s="243">
        <v>393.23</v>
      </c>
      <c r="UZ20" s="243">
        <v>395.08</v>
      </c>
      <c r="VA20" s="243">
        <v>394.31</v>
      </c>
      <c r="VB20" s="243">
        <v>394.45</v>
      </c>
      <c r="VC20" s="243">
        <v>394.76</v>
      </c>
      <c r="VD20" s="243">
        <v>395.14</v>
      </c>
      <c r="VE20" s="243">
        <v>394.72</v>
      </c>
      <c r="VF20" s="191">
        <v>394.68</v>
      </c>
      <c r="VG20" s="191">
        <v>395.15</v>
      </c>
      <c r="VH20" s="191">
        <v>393.95</v>
      </c>
      <c r="VI20" s="191">
        <v>394.36</v>
      </c>
      <c r="VJ20" s="191">
        <v>393.66</v>
      </c>
      <c r="VK20" s="191">
        <v>392.55</v>
      </c>
      <c r="VL20" s="191">
        <v>393.73</v>
      </c>
      <c r="VM20" s="191">
        <v>394.75</v>
      </c>
      <c r="VN20" s="243">
        <v>396.88</v>
      </c>
      <c r="VO20" s="243">
        <v>395.87</v>
      </c>
      <c r="VP20" s="243">
        <v>398.75</v>
      </c>
      <c r="VQ20" s="243">
        <v>398.35</v>
      </c>
      <c r="VR20" s="243">
        <v>397.89</v>
      </c>
      <c r="VS20" s="243">
        <v>397.87</v>
      </c>
      <c r="VT20" s="243">
        <v>398.4</v>
      </c>
      <c r="VU20" s="243">
        <v>397.81</v>
      </c>
      <c r="VV20" s="243">
        <v>396.33</v>
      </c>
      <c r="VW20" s="243">
        <v>396.07</v>
      </c>
      <c r="VX20" s="243">
        <v>395.12</v>
      </c>
      <c r="VY20" s="243">
        <v>395.38</v>
      </c>
      <c r="VZ20" s="243">
        <v>394.37</v>
      </c>
      <c r="WA20" s="243">
        <v>390.99</v>
      </c>
      <c r="WB20" s="243">
        <v>392.69</v>
      </c>
      <c r="WC20" s="243">
        <v>389.74</v>
      </c>
      <c r="WD20" s="243">
        <v>391.57</v>
      </c>
      <c r="WE20" s="243">
        <v>390.84</v>
      </c>
      <c r="WF20" s="243">
        <v>390.97</v>
      </c>
      <c r="WG20" s="243">
        <v>391.56</v>
      </c>
      <c r="WH20" s="243">
        <v>391.43</v>
      </c>
      <c r="WI20" s="191">
        <v>391.62</v>
      </c>
      <c r="WJ20" s="243">
        <v>390.89</v>
      </c>
      <c r="WK20" s="243">
        <v>391.68</v>
      </c>
      <c r="WL20" s="243">
        <v>391.86</v>
      </c>
      <c r="WM20" s="243">
        <v>392.04</v>
      </c>
      <c r="WN20" s="243">
        <v>394.12</v>
      </c>
      <c r="WO20" s="243">
        <v>393.7</v>
      </c>
      <c r="WP20" s="243">
        <v>394.06</v>
      </c>
      <c r="WQ20" s="243">
        <v>395.4</v>
      </c>
      <c r="WR20" s="243">
        <v>394.59</v>
      </c>
      <c r="WS20" s="243">
        <v>394.65</v>
      </c>
      <c r="WT20" s="243">
        <v>393.81</v>
      </c>
      <c r="WU20" s="243">
        <v>393.16</v>
      </c>
      <c r="WV20" s="243">
        <v>393.38</v>
      </c>
      <c r="WW20" s="243">
        <v>393.61</v>
      </c>
      <c r="WX20" s="243">
        <v>392.85</v>
      </c>
      <c r="WY20" s="243">
        <v>393.3</v>
      </c>
      <c r="WZ20" s="243">
        <v>393.55</v>
      </c>
      <c r="XA20" s="243">
        <v>393.29</v>
      </c>
      <c r="XB20" s="243">
        <v>393.45</v>
      </c>
      <c r="XC20" s="243">
        <v>393.33</v>
      </c>
      <c r="XD20" s="243">
        <v>394.11</v>
      </c>
      <c r="XE20" s="243">
        <v>395.38</v>
      </c>
      <c r="XF20" s="243">
        <v>395.38</v>
      </c>
      <c r="XG20" s="243">
        <v>394.91</v>
      </c>
      <c r="XH20" s="243">
        <v>394.99</v>
      </c>
      <c r="XI20" s="243">
        <v>395.15</v>
      </c>
      <c r="XJ20" s="243">
        <v>393.44</v>
      </c>
      <c r="XK20" s="243">
        <v>393.77</v>
      </c>
      <c r="XL20" s="243">
        <v>394.47</v>
      </c>
      <c r="XM20" s="243">
        <v>394.25</v>
      </c>
      <c r="XN20" s="243">
        <v>393.95</v>
      </c>
      <c r="XO20" s="243">
        <v>393.91</v>
      </c>
      <c r="XP20" s="243">
        <v>393.88</v>
      </c>
      <c r="XQ20" s="243">
        <v>394</v>
      </c>
      <c r="XR20" s="243">
        <v>394</v>
      </c>
      <c r="XS20" s="243">
        <v>393.31</v>
      </c>
      <c r="XT20" s="243">
        <v>393.84</v>
      </c>
      <c r="XU20" s="243">
        <v>393.81</v>
      </c>
      <c r="XV20" s="243">
        <v>394.64</v>
      </c>
      <c r="XW20" s="243">
        <v>393.13</v>
      </c>
      <c r="XX20" s="243">
        <v>391.75</v>
      </c>
      <c r="XY20" s="243">
        <v>392.2</v>
      </c>
      <c r="XZ20" s="243">
        <v>392.59</v>
      </c>
      <c r="YA20" s="243">
        <v>394.77</v>
      </c>
      <c r="YB20" s="243">
        <v>395.02</v>
      </c>
      <c r="YC20" s="243">
        <v>394.61</v>
      </c>
      <c r="YD20" s="243">
        <v>396.97</v>
      </c>
      <c r="YE20" s="243">
        <v>396.92</v>
      </c>
      <c r="YF20" s="243">
        <v>397.64</v>
      </c>
      <c r="YG20" s="243">
        <v>397.75</v>
      </c>
      <c r="YH20" s="243">
        <v>397.56</v>
      </c>
      <c r="YI20" s="243">
        <v>397.16</v>
      </c>
      <c r="YJ20" s="243">
        <v>397.75</v>
      </c>
      <c r="YK20" s="243">
        <v>397.71</v>
      </c>
      <c r="YL20" s="243">
        <v>398.4</v>
      </c>
      <c r="YM20" s="243">
        <v>398.33</v>
      </c>
      <c r="YN20" s="243">
        <v>398.48</v>
      </c>
      <c r="YO20" s="243">
        <v>399.2</v>
      </c>
      <c r="YP20" s="243">
        <v>398.85</v>
      </c>
      <c r="YQ20" s="243">
        <v>398.56</v>
      </c>
      <c r="YR20" s="243">
        <v>398.85</v>
      </c>
      <c r="YS20" s="243">
        <v>399.52</v>
      </c>
      <c r="YT20" s="243">
        <v>399.9</v>
      </c>
      <c r="YU20" s="243">
        <v>400.18</v>
      </c>
      <c r="YV20" s="243">
        <v>399.92</v>
      </c>
      <c r="YW20" s="243">
        <v>402.05</v>
      </c>
      <c r="YX20" s="243">
        <v>403.1</v>
      </c>
      <c r="YY20" s="243">
        <v>403.24</v>
      </c>
      <c r="YZ20" s="243">
        <v>405.2</v>
      </c>
      <c r="ZA20" s="243">
        <v>404.12</v>
      </c>
      <c r="ZB20" s="243">
        <v>405.11</v>
      </c>
      <c r="ZC20" s="243">
        <v>404.91</v>
      </c>
      <c r="ZD20" s="243">
        <v>406.18</v>
      </c>
      <c r="ZE20" s="243">
        <v>406.27</v>
      </c>
      <c r="ZF20" s="243">
        <v>405.77</v>
      </c>
      <c r="ZG20" s="243">
        <v>406.34</v>
      </c>
      <c r="ZH20" s="243">
        <v>404.84</v>
      </c>
      <c r="ZI20" s="243">
        <v>406.2</v>
      </c>
      <c r="ZJ20" s="243">
        <v>405.9</v>
      </c>
      <c r="ZK20" s="243">
        <v>406.5</v>
      </c>
      <c r="ZL20" s="243">
        <v>406.38</v>
      </c>
      <c r="ZM20" s="243">
        <v>407.72</v>
      </c>
      <c r="ZN20" s="243">
        <v>407.98</v>
      </c>
      <c r="ZO20" s="243">
        <v>407.49</v>
      </c>
      <c r="ZP20" s="243">
        <v>409.39</v>
      </c>
      <c r="ZQ20" s="243">
        <v>409.74</v>
      </c>
      <c r="ZR20" s="243">
        <v>408.89</v>
      </c>
      <c r="ZS20" s="243">
        <v>408.55</v>
      </c>
      <c r="ZT20" s="243">
        <v>409.53</v>
      </c>
      <c r="ZU20" s="243">
        <v>409.82</v>
      </c>
      <c r="ZV20" s="243">
        <v>410.21</v>
      </c>
      <c r="ZW20" s="243">
        <v>409.91</v>
      </c>
      <c r="ZX20" s="243">
        <v>410.39</v>
      </c>
      <c r="ZY20" s="243">
        <v>411.43</v>
      </c>
      <c r="ZZ20" s="243">
        <v>411.91</v>
      </c>
      <c r="AAA20" s="243">
        <v>411.99</v>
      </c>
      <c r="AAB20" s="243">
        <v>412.51</v>
      </c>
      <c r="AAC20" s="243">
        <v>412.35</v>
      </c>
      <c r="AAD20" s="243">
        <v>412.66</v>
      </c>
      <c r="AAE20" s="243">
        <v>413.52</v>
      </c>
      <c r="AAF20" s="243">
        <v>414.98</v>
      </c>
      <c r="AAG20" s="243">
        <v>415.42</v>
      </c>
      <c r="AAH20" s="243">
        <v>416.06</v>
      </c>
      <c r="AAI20" s="191">
        <v>418.01</v>
      </c>
      <c r="AAJ20" s="191">
        <v>418.02</v>
      </c>
      <c r="AAK20" s="191">
        <v>417.65</v>
      </c>
      <c r="AAL20" s="191">
        <v>417.16</v>
      </c>
      <c r="AAM20" s="191">
        <v>417.58</v>
      </c>
      <c r="AAN20" s="191">
        <v>417.78</v>
      </c>
      <c r="AAO20" s="191">
        <v>416.83</v>
      </c>
      <c r="AAP20" s="191">
        <v>417.24</v>
      </c>
      <c r="AAQ20" s="191">
        <v>417.56</v>
      </c>
      <c r="AAR20" s="191">
        <v>417.87</v>
      </c>
      <c r="AAS20" s="191">
        <v>420.84</v>
      </c>
      <c r="AAT20" s="191">
        <v>422.08</v>
      </c>
      <c r="AAU20" s="191">
        <v>421.78</v>
      </c>
      <c r="AAV20" s="191">
        <v>422.24</v>
      </c>
      <c r="AAW20" s="191">
        <v>421.68</v>
      </c>
      <c r="AAX20" s="191">
        <v>420.06</v>
      </c>
      <c r="AAY20" s="191">
        <v>420.39</v>
      </c>
      <c r="AAZ20" s="191">
        <v>418.49</v>
      </c>
      <c r="ABA20" s="191">
        <v>418.71</v>
      </c>
      <c r="ABB20" s="191">
        <v>418.29</v>
      </c>
      <c r="ABC20" s="191">
        <v>418.45</v>
      </c>
      <c r="ABD20" s="191">
        <v>419.28</v>
      </c>
      <c r="ABE20" s="191">
        <v>420.38</v>
      </c>
      <c r="ABF20" s="191">
        <v>420.41</v>
      </c>
      <c r="ABG20" s="191">
        <v>420.38</v>
      </c>
      <c r="ABH20" s="191">
        <v>420.36</v>
      </c>
      <c r="ABI20" s="191">
        <v>420.36</v>
      </c>
      <c r="ABJ20" s="191">
        <v>420.41</v>
      </c>
      <c r="ABK20" s="191">
        <v>425.09</v>
      </c>
      <c r="ABL20" s="191">
        <v>424.93</v>
      </c>
      <c r="ABM20" s="191">
        <v>423.78</v>
      </c>
      <c r="ABN20" s="191">
        <v>423.39</v>
      </c>
      <c r="ABO20" s="191">
        <v>425.7</v>
      </c>
      <c r="ABP20" s="191">
        <v>425.65</v>
      </c>
      <c r="ABQ20" s="191">
        <v>426.89</v>
      </c>
      <c r="ABR20" s="191">
        <v>428.8</v>
      </c>
      <c r="ABS20" s="191">
        <v>427.68</v>
      </c>
      <c r="ABT20" s="191">
        <v>427.65</v>
      </c>
      <c r="ABU20" s="191">
        <v>426</v>
      </c>
      <c r="ABV20" s="191">
        <v>425.13</v>
      </c>
      <c r="ABW20" s="191">
        <v>425</v>
      </c>
      <c r="ABX20" s="191">
        <v>425.38</v>
      </c>
      <c r="ABY20" s="191">
        <v>425.88</v>
      </c>
      <c r="ABZ20" s="191">
        <v>425.76</v>
      </c>
      <c r="ACA20" s="191">
        <v>425.96</v>
      </c>
      <c r="ACB20" s="191">
        <v>424.46</v>
      </c>
      <c r="ACC20" s="191">
        <v>429.05</v>
      </c>
      <c r="ACD20" s="191">
        <v>430.24</v>
      </c>
      <c r="ACE20" s="191">
        <v>433.87</v>
      </c>
      <c r="ACF20" s="191">
        <v>430.94</v>
      </c>
      <c r="ACG20" s="191">
        <v>431.36</v>
      </c>
      <c r="ACH20" s="191">
        <v>429.9</v>
      </c>
      <c r="ACI20" s="191">
        <v>430.58</v>
      </c>
      <c r="ACJ20" s="191">
        <v>434.1</v>
      </c>
      <c r="ACK20" s="191">
        <v>435.58</v>
      </c>
      <c r="ACL20" s="191">
        <v>433.32</v>
      </c>
      <c r="ACM20" s="191">
        <v>433.52</v>
      </c>
      <c r="ACN20" s="191">
        <v>433.67</v>
      </c>
      <c r="ACO20" s="191">
        <v>433.23</v>
      </c>
      <c r="ACP20" s="191">
        <v>433.17</v>
      </c>
      <c r="ACQ20" s="191">
        <v>432.91</v>
      </c>
      <c r="ACR20" s="191">
        <v>432.74</v>
      </c>
      <c r="ACS20" s="244">
        <v>434.22</v>
      </c>
      <c r="ACT20" s="244">
        <v>434.12</v>
      </c>
      <c r="ACU20" s="244">
        <v>434.45</v>
      </c>
      <c r="ACV20" s="244">
        <v>436.13</v>
      </c>
      <c r="ACW20" s="244">
        <v>436.06</v>
      </c>
      <c r="ACX20" s="244">
        <v>435.97</v>
      </c>
      <c r="ACY20" s="244">
        <v>436.29</v>
      </c>
      <c r="ACZ20" s="244">
        <v>434.98</v>
      </c>
      <c r="ADA20" s="244">
        <v>435.86</v>
      </c>
      <c r="ADB20" s="244">
        <v>435.72</v>
      </c>
      <c r="ADC20" s="244">
        <v>435.12</v>
      </c>
      <c r="ADD20" s="244">
        <v>435.64</v>
      </c>
      <c r="ADE20" s="244">
        <v>436.17</v>
      </c>
      <c r="ADF20" s="244">
        <v>435.6</v>
      </c>
      <c r="ADG20" s="244">
        <v>435.05</v>
      </c>
      <c r="ADH20" s="244">
        <v>435.13</v>
      </c>
      <c r="ADI20" s="244">
        <v>435.99</v>
      </c>
      <c r="ADJ20" s="244">
        <v>436.17</v>
      </c>
      <c r="ADK20" s="244">
        <v>436.81</v>
      </c>
      <c r="ADL20" s="244">
        <v>436.19</v>
      </c>
      <c r="ADM20" s="244">
        <v>436.13</v>
      </c>
      <c r="ADN20" s="244">
        <v>436.23</v>
      </c>
      <c r="ADO20" s="244">
        <v>440.65</v>
      </c>
      <c r="ADP20" s="244">
        <v>440.95</v>
      </c>
      <c r="ADQ20" s="244">
        <v>441.53</v>
      </c>
      <c r="ADR20" s="244">
        <v>441.32</v>
      </c>
      <c r="ADS20" s="244">
        <v>440.56</v>
      </c>
      <c r="ADT20" s="244">
        <v>440.12</v>
      </c>
      <c r="ADU20" s="244">
        <v>441.01</v>
      </c>
      <c r="ADV20" s="244">
        <v>441.09</v>
      </c>
      <c r="ADW20" s="244">
        <v>440.76</v>
      </c>
      <c r="ADX20" s="244">
        <v>440.56</v>
      </c>
      <c r="ADY20" s="244">
        <v>439.36</v>
      </c>
      <c r="ADZ20" s="244">
        <v>439.12</v>
      </c>
      <c r="AEA20" s="244">
        <v>440.75</v>
      </c>
      <c r="AEB20" s="244">
        <v>440.88</v>
      </c>
      <c r="AEC20" s="244">
        <v>440.08</v>
      </c>
      <c r="AED20" s="244">
        <v>440.09</v>
      </c>
      <c r="AEE20" s="244">
        <v>439.93</v>
      </c>
      <c r="AEF20" s="244">
        <v>440.77</v>
      </c>
      <c r="AEG20" s="244">
        <v>439.54</v>
      </c>
      <c r="AEH20" s="244">
        <v>441.09</v>
      </c>
      <c r="AEI20" s="244">
        <v>441.11</v>
      </c>
      <c r="AEJ20" s="244">
        <v>441.15</v>
      </c>
      <c r="AEK20" s="244">
        <v>441.22</v>
      </c>
      <c r="AEL20" s="244">
        <v>441.15</v>
      </c>
      <c r="AEM20" s="244">
        <v>440.06</v>
      </c>
      <c r="AEN20" s="244">
        <v>441.31</v>
      </c>
      <c r="AEO20" s="244">
        <v>441.85</v>
      </c>
      <c r="AEP20" s="244">
        <v>442.66</v>
      </c>
      <c r="AEQ20" s="244">
        <v>441.21</v>
      </c>
      <c r="AER20" s="244">
        <v>441.27</v>
      </c>
      <c r="AES20" s="244">
        <v>441.25</v>
      </c>
      <c r="AET20" s="244">
        <v>441.3</v>
      </c>
      <c r="AEU20" s="191">
        <v>440.73</v>
      </c>
      <c r="AEV20" s="191">
        <v>441.08</v>
      </c>
      <c r="AEW20" s="191">
        <v>440.57</v>
      </c>
      <c r="AEX20" s="191">
        <v>441.05</v>
      </c>
      <c r="AEY20" s="191">
        <v>441.15</v>
      </c>
      <c r="AEZ20" s="191">
        <v>441.7</v>
      </c>
      <c r="AFA20" s="191">
        <v>440.63</v>
      </c>
      <c r="AFB20" s="245">
        <v>440.86</v>
      </c>
      <c r="AFC20" s="245">
        <v>440.27</v>
      </c>
      <c r="AFD20" s="245">
        <v>441.03</v>
      </c>
      <c r="AFE20" s="245">
        <v>440.43</v>
      </c>
      <c r="AFF20" s="245">
        <v>439.96</v>
      </c>
      <c r="AFG20" s="245">
        <v>437.03</v>
      </c>
      <c r="AFH20" s="245">
        <v>437.86</v>
      </c>
      <c r="AFI20" s="245">
        <v>438.66</v>
      </c>
      <c r="AFJ20" s="245">
        <v>438.19</v>
      </c>
      <c r="AFK20" s="245">
        <v>438.12</v>
      </c>
      <c r="AFL20" s="245">
        <v>438.27</v>
      </c>
      <c r="AFM20" s="245">
        <v>438.28</v>
      </c>
      <c r="AFN20" s="245">
        <v>438.25</v>
      </c>
      <c r="AFO20" s="245">
        <v>438.26</v>
      </c>
      <c r="AFP20" s="245">
        <v>437.8</v>
      </c>
      <c r="AFQ20" s="245">
        <v>437.63</v>
      </c>
      <c r="AFR20" s="245">
        <v>436.76</v>
      </c>
      <c r="AFS20" s="245">
        <v>435.94</v>
      </c>
      <c r="AFT20" s="245">
        <v>435.48</v>
      </c>
      <c r="AFU20" s="245">
        <v>434.66</v>
      </c>
      <c r="AFV20" s="245">
        <v>433.59</v>
      </c>
      <c r="AFW20" s="245">
        <v>434.44</v>
      </c>
      <c r="AFX20" s="245">
        <v>433.66</v>
      </c>
      <c r="AFY20" s="245">
        <v>434.33</v>
      </c>
      <c r="AFZ20" s="245">
        <v>433.94</v>
      </c>
      <c r="AGA20" s="245">
        <v>435.15</v>
      </c>
      <c r="AGB20" s="245">
        <v>435.65</v>
      </c>
      <c r="AGC20" s="245">
        <v>434.99</v>
      </c>
      <c r="AGD20" s="245">
        <v>434.55</v>
      </c>
      <c r="AGE20" s="245">
        <v>434.94</v>
      </c>
      <c r="AGF20" s="245">
        <v>435.14</v>
      </c>
      <c r="AGG20" s="245">
        <v>435.91</v>
      </c>
      <c r="AGH20" s="245">
        <v>436.28</v>
      </c>
      <c r="AGI20" s="245">
        <v>437.01</v>
      </c>
      <c r="AGJ20" s="245">
        <v>438.04</v>
      </c>
      <c r="AGK20" s="245">
        <v>438.82</v>
      </c>
      <c r="AGL20" s="245">
        <v>438.74</v>
      </c>
      <c r="AGM20" s="245">
        <v>439.39</v>
      </c>
      <c r="AGN20" s="245">
        <v>438.82</v>
      </c>
      <c r="AGO20" s="245">
        <v>439.27</v>
      </c>
      <c r="AGP20" s="245">
        <v>439.51</v>
      </c>
      <c r="AGQ20" s="245">
        <v>439.36</v>
      </c>
      <c r="AGR20" s="245">
        <v>440.61</v>
      </c>
      <c r="AGS20" s="245">
        <v>440.13</v>
      </c>
      <c r="AGT20" s="245">
        <v>440.25</v>
      </c>
      <c r="AGU20" s="245">
        <v>440.22</v>
      </c>
      <c r="AGV20" s="245">
        <v>440.22</v>
      </c>
      <c r="AGW20" s="245">
        <v>440.08</v>
      </c>
      <c r="AGX20" s="245">
        <v>441.04</v>
      </c>
      <c r="AGY20" s="245">
        <v>443.31</v>
      </c>
      <c r="AGZ20" s="245">
        <v>443.54</v>
      </c>
      <c r="AHA20" s="245">
        <v>442.5</v>
      </c>
      <c r="AHB20" s="245">
        <v>441.64</v>
      </c>
      <c r="AHC20" s="245">
        <v>443.08</v>
      </c>
      <c r="AHD20" s="245">
        <v>442.53</v>
      </c>
      <c r="AHE20" s="245">
        <v>443.39</v>
      </c>
      <c r="AHF20" s="245">
        <v>443.08</v>
      </c>
      <c r="AHG20" s="245">
        <v>442.79</v>
      </c>
      <c r="AHH20" s="245">
        <v>442.68</v>
      </c>
      <c r="AHI20" s="245">
        <v>443.09</v>
      </c>
      <c r="AHJ20" s="245">
        <v>444.78</v>
      </c>
      <c r="AHK20" s="245">
        <v>446.75</v>
      </c>
      <c r="AHL20" s="245">
        <v>447.18</v>
      </c>
      <c r="AHM20" s="245">
        <v>447.73</v>
      </c>
      <c r="AHN20" s="245">
        <v>445.96</v>
      </c>
      <c r="AHO20" s="245">
        <v>445.4</v>
      </c>
      <c r="AHP20" s="245">
        <v>444.68</v>
      </c>
      <c r="AHQ20" s="245">
        <v>445.55</v>
      </c>
      <c r="AHR20" s="245">
        <v>445.67</v>
      </c>
      <c r="AHS20" s="245">
        <v>445.81</v>
      </c>
      <c r="AHT20" s="245">
        <v>445.9</v>
      </c>
      <c r="AHU20" s="245">
        <v>445.25</v>
      </c>
      <c r="AHV20" s="245">
        <v>445.05</v>
      </c>
      <c r="AHW20" s="245">
        <v>445.36</v>
      </c>
      <c r="AHX20" s="245">
        <v>443.25</v>
      </c>
      <c r="AHY20" s="245">
        <v>442.26</v>
      </c>
      <c r="AHZ20" s="245">
        <v>440.55</v>
      </c>
      <c r="AIA20" s="245">
        <v>440.3</v>
      </c>
      <c r="AIB20" s="245">
        <v>439.49</v>
      </c>
      <c r="AIC20" s="245">
        <v>440.03</v>
      </c>
      <c r="AID20" s="245">
        <v>441.61</v>
      </c>
      <c r="AIE20" s="245">
        <v>441.27</v>
      </c>
      <c r="AIF20" s="245">
        <v>441.34</v>
      </c>
      <c r="AIG20" s="245">
        <v>441.09</v>
      </c>
      <c r="AIH20" s="245">
        <v>441</v>
      </c>
      <c r="AII20" s="245">
        <v>439.33</v>
      </c>
      <c r="AIJ20" s="245">
        <v>441.1</v>
      </c>
      <c r="AIK20" s="245">
        <v>441.05</v>
      </c>
      <c r="AIL20" s="245">
        <v>440.73</v>
      </c>
      <c r="AIM20" s="245">
        <v>439.6</v>
      </c>
      <c r="AIN20" s="245">
        <v>439.22</v>
      </c>
      <c r="AIO20" s="245">
        <v>439.46</v>
      </c>
      <c r="AIP20" s="245">
        <v>439.43</v>
      </c>
      <c r="AIQ20" s="245">
        <v>440.14</v>
      </c>
      <c r="AIR20" s="245">
        <v>440.64</v>
      </c>
      <c r="AIS20" s="245">
        <v>439.78</v>
      </c>
      <c r="AIT20" s="245">
        <v>439.59</v>
      </c>
      <c r="AIU20" s="245">
        <v>439.41</v>
      </c>
      <c r="AIV20" s="245">
        <v>437.73</v>
      </c>
      <c r="AIW20" s="245">
        <v>438.03</v>
      </c>
      <c r="AIX20" s="245">
        <v>440.61</v>
      </c>
      <c r="AIY20" s="245">
        <v>441.27</v>
      </c>
      <c r="AIZ20" s="245">
        <v>440.99</v>
      </c>
      <c r="AJA20" s="245">
        <v>440.7</v>
      </c>
      <c r="AJB20" s="245">
        <v>440.98</v>
      </c>
      <c r="AJC20" s="245">
        <v>440.87</v>
      </c>
      <c r="AJD20" s="245">
        <v>440.66</v>
      </c>
      <c r="AJE20" s="245">
        <v>439.93</v>
      </c>
      <c r="AJF20" s="245">
        <v>439.61</v>
      </c>
      <c r="AJG20" s="245">
        <v>439.2</v>
      </c>
      <c r="AJH20" s="245">
        <v>439.91</v>
      </c>
      <c r="AJI20" s="245">
        <v>439.62</v>
      </c>
      <c r="AJJ20" s="245">
        <v>439.85</v>
      </c>
      <c r="AJK20" s="245">
        <v>439.58</v>
      </c>
      <c r="AJL20" s="245">
        <v>439.54</v>
      </c>
      <c r="AJM20" s="245">
        <v>438.81</v>
      </c>
      <c r="AJN20" s="245">
        <v>438.28</v>
      </c>
      <c r="AJO20" s="245">
        <v>438.95</v>
      </c>
      <c r="AJP20" s="245">
        <v>439.82</v>
      </c>
      <c r="AJQ20" s="245">
        <v>439.9</v>
      </c>
      <c r="AJR20" s="245">
        <v>439.44</v>
      </c>
      <c r="AJS20" s="245">
        <v>439.72</v>
      </c>
      <c r="AJT20" s="245">
        <v>440.62</v>
      </c>
      <c r="AJU20" s="245">
        <v>441.08</v>
      </c>
      <c r="AJV20" s="245">
        <v>440.67</v>
      </c>
      <c r="AJW20" s="245">
        <v>441</v>
      </c>
      <c r="AJX20" s="245">
        <v>441.07</v>
      </c>
      <c r="AJY20" s="245">
        <v>441.38</v>
      </c>
      <c r="AJZ20" s="245">
        <v>441.16</v>
      </c>
      <c r="AKA20" s="245">
        <v>440.79</v>
      </c>
      <c r="AKB20" s="245">
        <v>441.21</v>
      </c>
      <c r="AKC20" s="245">
        <v>442.32</v>
      </c>
      <c r="AKD20" s="245">
        <v>441.49</v>
      </c>
      <c r="AKE20" s="245">
        <v>442.25</v>
      </c>
      <c r="AKF20" s="245">
        <v>442.62</v>
      </c>
      <c r="AKG20" s="245">
        <v>442.13</v>
      </c>
      <c r="AKH20" s="245">
        <v>441.49</v>
      </c>
      <c r="AKI20" s="245">
        <v>440.63</v>
      </c>
      <c r="AKJ20" s="245">
        <v>440.63</v>
      </c>
      <c r="AKK20" s="245">
        <v>440.37</v>
      </c>
      <c r="AKL20" s="245">
        <v>440.71</v>
      </c>
      <c r="AKM20" s="245">
        <v>440.81</v>
      </c>
      <c r="AKN20" s="245">
        <v>441.06</v>
      </c>
      <c r="AKO20" s="245">
        <v>441.3</v>
      </c>
      <c r="AKP20" s="245">
        <v>440.38</v>
      </c>
      <c r="AKQ20" s="245">
        <v>440.8</v>
      </c>
      <c r="AKR20" s="245">
        <v>441.89</v>
      </c>
      <c r="AKS20" s="245">
        <v>441.92</v>
      </c>
      <c r="AKT20" s="245">
        <v>441.95</v>
      </c>
      <c r="AKU20" s="245">
        <v>441.85</v>
      </c>
      <c r="AKV20" s="245">
        <v>441.99</v>
      </c>
      <c r="AKW20" s="245">
        <v>441.82</v>
      </c>
      <c r="AKX20" s="245">
        <v>442.67</v>
      </c>
      <c r="AKY20" s="245">
        <v>441.31</v>
      </c>
      <c r="AKZ20" s="245">
        <v>441.83</v>
      </c>
      <c r="ALA20" s="245">
        <v>442.67</v>
      </c>
      <c r="ALB20" s="245">
        <v>443.15</v>
      </c>
      <c r="ALC20" s="245">
        <v>442.92</v>
      </c>
      <c r="ALD20" s="245">
        <v>445.21</v>
      </c>
      <c r="ALE20" s="245">
        <v>445.53</v>
      </c>
      <c r="ALF20" s="245">
        <v>445.21</v>
      </c>
      <c r="ALG20" s="245">
        <v>445.69</v>
      </c>
      <c r="ALH20" s="245">
        <v>446.48</v>
      </c>
      <c r="ALI20" s="245">
        <v>446.33</v>
      </c>
      <c r="ALJ20" s="245">
        <v>446.09</v>
      </c>
      <c r="ALK20" s="245">
        <v>445.55</v>
      </c>
      <c r="ALL20" s="245">
        <v>445.78</v>
      </c>
      <c r="ALM20" s="245">
        <v>444.97</v>
      </c>
      <c r="ALN20" s="245">
        <v>445.16</v>
      </c>
      <c r="ALO20" s="245">
        <v>445.11</v>
      </c>
      <c r="ALP20" s="245">
        <v>445.5</v>
      </c>
      <c r="ALQ20" s="245">
        <v>445.23</v>
      </c>
      <c r="ALR20" s="245">
        <v>445.51</v>
      </c>
      <c r="ALS20" s="245">
        <v>445.64</v>
      </c>
      <c r="ALT20" s="245">
        <v>444.89</v>
      </c>
      <c r="ALU20" s="245">
        <v>445.61</v>
      </c>
      <c r="ALV20" s="245">
        <v>446.45</v>
      </c>
      <c r="ALW20" s="245">
        <v>446.62</v>
      </c>
      <c r="ALX20" s="245">
        <v>446.06</v>
      </c>
      <c r="ALY20" s="245">
        <v>446.79</v>
      </c>
      <c r="ALZ20" s="245">
        <v>446.26</v>
      </c>
      <c r="AMA20" s="245">
        <v>446.39</v>
      </c>
      <c r="AMB20" s="245">
        <v>446.31</v>
      </c>
      <c r="AMC20" s="245">
        <v>445.85</v>
      </c>
      <c r="AMD20" s="245">
        <v>445.98</v>
      </c>
      <c r="AME20" s="245">
        <v>446.2</v>
      </c>
      <c r="AMF20" s="245">
        <v>447.19</v>
      </c>
      <c r="AMG20" s="245">
        <v>447.45</v>
      </c>
      <c r="AMH20" s="245">
        <v>446.92</v>
      </c>
      <c r="AMI20" s="245">
        <v>447.2</v>
      </c>
      <c r="AMJ20" s="245">
        <v>447.18</v>
      </c>
      <c r="AMK20" s="245">
        <v>447.46</v>
      </c>
      <c r="AML20" s="245">
        <v>448.18</v>
      </c>
      <c r="AMM20" s="245">
        <v>449.15</v>
      </c>
      <c r="AMN20" s="245">
        <v>447.4</v>
      </c>
      <c r="AMO20" s="245">
        <v>447.78</v>
      </c>
      <c r="AMP20" s="245">
        <v>447.73</v>
      </c>
      <c r="AMQ20" s="245">
        <v>447.56</v>
      </c>
      <c r="AMR20" s="245">
        <v>447.53</v>
      </c>
      <c r="AMS20" s="245">
        <v>447.08</v>
      </c>
      <c r="AMT20" s="245">
        <v>446.71</v>
      </c>
      <c r="AMU20" s="245">
        <v>447.18</v>
      </c>
      <c r="AMV20" s="245">
        <v>447.06</v>
      </c>
      <c r="AMW20" s="245">
        <v>447.16</v>
      </c>
      <c r="AMX20" s="245">
        <v>447.28</v>
      </c>
      <c r="AMY20" s="245">
        <v>447.18</v>
      </c>
      <c r="AMZ20" s="245">
        <v>447.13</v>
      </c>
      <c r="ANA20" s="245">
        <v>447.15</v>
      </c>
      <c r="ANB20" s="245">
        <v>446.96</v>
      </c>
      <c r="ANC20" s="245">
        <v>448.31</v>
      </c>
      <c r="AND20" s="245">
        <v>446.84</v>
      </c>
      <c r="ANE20" s="245">
        <v>447.15</v>
      </c>
      <c r="ANF20" s="245">
        <v>446.92</v>
      </c>
      <c r="ANG20" s="245">
        <v>447.11</v>
      </c>
      <c r="ANH20" s="245">
        <v>447.12</v>
      </c>
      <c r="ANI20" s="245">
        <v>446.99</v>
      </c>
      <c r="ANJ20" s="245">
        <v>447.69</v>
      </c>
      <c r="ANK20" s="245">
        <v>447.93</v>
      </c>
      <c r="ANL20" s="245">
        <v>449.07</v>
      </c>
      <c r="ANM20" s="245">
        <v>448.89</v>
      </c>
      <c r="ANN20" s="245">
        <v>448.7</v>
      </c>
      <c r="ANO20" s="245">
        <v>448.59</v>
      </c>
      <c r="ANP20" s="245">
        <v>449.22</v>
      </c>
      <c r="ANQ20" s="245">
        <v>449.36</v>
      </c>
      <c r="ANR20" s="245">
        <v>450.05</v>
      </c>
      <c r="ANS20" s="245">
        <v>450.22</v>
      </c>
      <c r="ANT20" s="245">
        <v>450.66</v>
      </c>
      <c r="ANU20" s="245">
        <v>447.86</v>
      </c>
      <c r="ANV20" s="245">
        <v>447.8</v>
      </c>
      <c r="ANW20" s="245">
        <v>448.08</v>
      </c>
      <c r="ANX20" s="245">
        <v>448.17</v>
      </c>
      <c r="ANY20" s="245">
        <v>448.54</v>
      </c>
      <c r="ANZ20" s="245">
        <v>447.55</v>
      </c>
      <c r="AOA20" s="245">
        <v>448.38</v>
      </c>
      <c r="AOB20" s="245">
        <v>448.83</v>
      </c>
      <c r="AOC20" s="245">
        <v>448.67</v>
      </c>
      <c r="AOD20" s="245">
        <v>448.92</v>
      </c>
      <c r="AOE20" s="245">
        <v>449.51</v>
      </c>
      <c r="AOF20" s="245">
        <v>450.99</v>
      </c>
      <c r="AOG20" s="245">
        <v>451.23</v>
      </c>
      <c r="AOH20" s="245">
        <v>452.12</v>
      </c>
      <c r="AOI20" s="245">
        <v>451.33</v>
      </c>
      <c r="AOJ20" s="245">
        <v>451.15</v>
      </c>
      <c r="AOK20" s="245">
        <v>452.65</v>
      </c>
      <c r="AOL20" s="245">
        <v>452.97</v>
      </c>
      <c r="AOM20" s="245">
        <v>453.65</v>
      </c>
      <c r="AON20" s="245">
        <v>454.1</v>
      </c>
      <c r="AOO20" s="245">
        <v>454.21</v>
      </c>
      <c r="AOP20" s="245">
        <v>454.69</v>
      </c>
      <c r="AOQ20" s="245">
        <v>454.31</v>
      </c>
      <c r="AOR20" s="245">
        <v>454.57</v>
      </c>
      <c r="AOS20" s="245">
        <v>454.94</v>
      </c>
      <c r="AOT20" s="245">
        <v>455.27</v>
      </c>
      <c r="AOU20" s="245">
        <v>455.31</v>
      </c>
      <c r="AOV20" s="245">
        <v>456.16</v>
      </c>
      <c r="AOW20" s="245">
        <v>454.81</v>
      </c>
      <c r="AOX20" s="245">
        <v>453.58</v>
      </c>
      <c r="AOY20" s="245">
        <v>457.52</v>
      </c>
      <c r="AOZ20" s="245">
        <v>456.96</v>
      </c>
      <c r="APA20" s="245">
        <v>457.85</v>
      </c>
      <c r="APB20" s="245">
        <v>457.42</v>
      </c>
      <c r="APC20" s="245">
        <v>458.24</v>
      </c>
      <c r="APD20" s="245">
        <v>457.52</v>
      </c>
      <c r="APE20" s="245">
        <v>458.24</v>
      </c>
      <c r="APF20" s="245">
        <v>459.45</v>
      </c>
      <c r="APG20" s="245">
        <v>459.29</v>
      </c>
      <c r="APH20" s="245">
        <v>461.02</v>
      </c>
      <c r="API20" s="245">
        <v>463.37</v>
      </c>
      <c r="APJ20" s="245">
        <v>464.78</v>
      </c>
      <c r="APK20" s="245">
        <v>467.18</v>
      </c>
      <c r="APL20" s="245">
        <v>468.63</v>
      </c>
      <c r="APM20" s="245">
        <v>472.46</v>
      </c>
      <c r="APN20" s="245">
        <v>473.64</v>
      </c>
      <c r="APO20" s="245">
        <v>473.79</v>
      </c>
      <c r="APP20" s="245">
        <v>474.79</v>
      </c>
      <c r="APQ20" s="245">
        <v>474.68</v>
      </c>
      <c r="APR20" s="245">
        <v>476.4</v>
      </c>
      <c r="APS20" s="245">
        <v>477.7</v>
      </c>
      <c r="APT20" s="245">
        <v>477.4</v>
      </c>
      <c r="APU20" s="245">
        <v>478.16</v>
      </c>
      <c r="APV20" s="245">
        <v>478.74</v>
      </c>
      <c r="APW20" s="245">
        <v>479.26</v>
      </c>
      <c r="APX20" s="245">
        <v>477.14</v>
      </c>
      <c r="APY20" s="245">
        <v>475.12</v>
      </c>
      <c r="APZ20" s="245">
        <v>473.61</v>
      </c>
      <c r="AQA20" s="245">
        <v>468.94</v>
      </c>
      <c r="AQB20" s="245">
        <v>469.24</v>
      </c>
      <c r="AQC20" s="245">
        <v>468.56</v>
      </c>
      <c r="AQD20" s="245">
        <v>466.31</v>
      </c>
      <c r="AQE20" s="245">
        <v>468.23</v>
      </c>
      <c r="AQF20" s="245">
        <v>466.92</v>
      </c>
      <c r="AQG20" s="245">
        <v>467.65</v>
      </c>
      <c r="AQH20" s="245">
        <v>468.11</v>
      </c>
      <c r="AQI20" s="245">
        <v>467.91</v>
      </c>
      <c r="AQJ20" s="245">
        <v>463.95</v>
      </c>
      <c r="AQK20" s="245">
        <v>460.81</v>
      </c>
      <c r="AQL20" s="245">
        <v>461.75</v>
      </c>
      <c r="AQM20" s="245">
        <v>461.66</v>
      </c>
      <c r="AQN20" s="245">
        <v>458.25</v>
      </c>
      <c r="AQO20" s="245">
        <v>458.89</v>
      </c>
      <c r="AQP20" s="245">
        <v>457.49</v>
      </c>
      <c r="AQQ20" s="245">
        <v>461.36</v>
      </c>
      <c r="AQR20" s="245">
        <v>461.63</v>
      </c>
      <c r="AQS20" s="245">
        <v>461</v>
      </c>
      <c r="AQT20" s="245">
        <v>467.42</v>
      </c>
      <c r="AQU20" s="245">
        <v>467.96</v>
      </c>
      <c r="AQV20" s="245">
        <v>467.96</v>
      </c>
      <c r="AQW20" s="245">
        <v>467.91</v>
      </c>
      <c r="AQX20" s="245">
        <v>463.51</v>
      </c>
      <c r="AQY20" s="245">
        <v>463.71</v>
      </c>
      <c r="AQZ20" s="245">
        <v>468.4</v>
      </c>
      <c r="ARA20" s="245">
        <v>468.63</v>
      </c>
      <c r="ARB20" s="245">
        <v>467.46</v>
      </c>
      <c r="ARC20" s="245">
        <v>468.53</v>
      </c>
      <c r="ARD20" s="245">
        <v>469.57</v>
      </c>
      <c r="ARE20" s="245">
        <v>468.24</v>
      </c>
      <c r="ARF20" s="245">
        <v>467.39</v>
      </c>
      <c r="ARG20" s="245">
        <v>466.63</v>
      </c>
      <c r="ARH20" s="245">
        <v>466.59</v>
      </c>
      <c r="ARI20" s="245">
        <v>463.39</v>
      </c>
      <c r="ARJ20" s="245">
        <v>464.36</v>
      </c>
      <c r="ARK20" s="245">
        <v>464.83</v>
      </c>
      <c r="ARL20" s="245">
        <v>465.74</v>
      </c>
      <c r="ARM20" s="245">
        <v>466.83</v>
      </c>
      <c r="ARN20" s="245">
        <v>466.29</v>
      </c>
      <c r="ARO20" s="245">
        <v>464.95</v>
      </c>
      <c r="ARP20" s="245">
        <v>466.17</v>
      </c>
      <c r="ARQ20" s="245">
        <v>467.4</v>
      </c>
      <c r="ARR20" s="245">
        <v>468.31</v>
      </c>
      <c r="ARS20" s="245">
        <v>468.42</v>
      </c>
      <c r="ART20" s="245">
        <v>467.68</v>
      </c>
      <c r="ARU20" s="245">
        <v>468.09</v>
      </c>
      <c r="ARV20" s="245">
        <v>468.02</v>
      </c>
      <c r="ARW20" s="245">
        <v>468.95</v>
      </c>
      <c r="ARX20" s="245">
        <v>469.17</v>
      </c>
      <c r="ARY20" s="245">
        <v>468.89</v>
      </c>
      <c r="ARZ20" s="245">
        <v>468.81</v>
      </c>
      <c r="ASA20" s="245">
        <v>469.48</v>
      </c>
      <c r="ASB20" s="245">
        <v>467.23</v>
      </c>
      <c r="ASC20" s="245">
        <v>467.62</v>
      </c>
      <c r="ASD20" s="245">
        <v>467.21</v>
      </c>
      <c r="ASE20" s="245">
        <v>466.64</v>
      </c>
      <c r="ASF20" s="245">
        <v>466.42</v>
      </c>
      <c r="ASG20" s="245">
        <v>467.77</v>
      </c>
      <c r="ASH20" s="245">
        <v>467.77</v>
      </c>
      <c r="ASI20" s="245">
        <v>468.02</v>
      </c>
      <c r="ASJ20" s="245">
        <v>469.44</v>
      </c>
      <c r="ASK20" s="245">
        <v>470.8</v>
      </c>
      <c r="ASL20" s="245">
        <v>469.31</v>
      </c>
      <c r="ASM20" s="245">
        <v>468.85</v>
      </c>
      <c r="ASN20" s="245">
        <v>470.04</v>
      </c>
      <c r="ASO20" s="245">
        <v>470.08</v>
      </c>
      <c r="ASP20" s="245">
        <v>470.91</v>
      </c>
      <c r="ASQ20" s="245">
        <v>470.34</v>
      </c>
      <c r="ASR20" s="245">
        <v>470.64</v>
      </c>
      <c r="ASS20" s="245">
        <v>470.57</v>
      </c>
      <c r="AST20" s="245">
        <v>472.12</v>
      </c>
      <c r="ASU20" s="245">
        <v>472.68</v>
      </c>
      <c r="ASV20" s="245">
        <v>470.49</v>
      </c>
      <c r="ASW20" s="245">
        <v>469.27</v>
      </c>
      <c r="ASX20" s="245">
        <v>470.33</v>
      </c>
      <c r="ASY20" s="245">
        <v>469.34</v>
      </c>
      <c r="ASZ20" s="245">
        <v>468.47</v>
      </c>
      <c r="ATA20" s="245">
        <v>466.87</v>
      </c>
      <c r="ATB20" s="245">
        <v>465.47</v>
      </c>
      <c r="ATC20" s="245">
        <v>465.37</v>
      </c>
      <c r="ATD20" s="245">
        <v>466.2</v>
      </c>
      <c r="ATE20" s="245">
        <v>465.87</v>
      </c>
      <c r="ATF20" s="245">
        <v>465.87</v>
      </c>
      <c r="ATG20" s="245">
        <v>465.87</v>
      </c>
      <c r="ATH20" s="245">
        <v>462.09</v>
      </c>
      <c r="ATI20" s="245">
        <v>462.78</v>
      </c>
      <c r="ATJ20" s="245">
        <v>464.26</v>
      </c>
      <c r="ATK20" s="245">
        <v>463.9</v>
      </c>
      <c r="ATL20" s="245">
        <v>464.69</v>
      </c>
      <c r="ATM20" s="245">
        <v>464.69</v>
      </c>
      <c r="ATN20" s="245">
        <v>464.69</v>
      </c>
      <c r="ATO20" s="245">
        <v>462.33</v>
      </c>
      <c r="ATP20" s="245">
        <v>462.88</v>
      </c>
      <c r="ATQ20" s="245">
        <v>461.6</v>
      </c>
      <c r="ATR20" s="245">
        <v>462.37</v>
      </c>
      <c r="ATS20" s="245">
        <v>465.39</v>
      </c>
      <c r="ATT20" s="245">
        <v>465.39</v>
      </c>
      <c r="ATU20" s="245">
        <v>465.39</v>
      </c>
      <c r="ATV20" s="245">
        <v>466.07</v>
      </c>
      <c r="ATW20" s="245">
        <v>467.16</v>
      </c>
      <c r="ATX20" s="245">
        <v>464.64</v>
      </c>
      <c r="ATY20" s="245">
        <v>465.47</v>
      </c>
      <c r="ATZ20" s="245">
        <v>462.8</v>
      </c>
      <c r="AUA20" s="245">
        <v>462.8</v>
      </c>
      <c r="AUB20" s="245">
        <v>462.8</v>
      </c>
      <c r="AUC20" s="245">
        <v>465.04</v>
      </c>
      <c r="AUD20" s="245">
        <v>465.94</v>
      </c>
      <c r="AUE20" s="245">
        <v>463.43</v>
      </c>
      <c r="AUF20" s="245">
        <v>462.28</v>
      </c>
      <c r="AUG20" s="245">
        <v>462.35</v>
      </c>
      <c r="AUH20" s="245">
        <v>462.35</v>
      </c>
      <c r="AUI20" s="245">
        <v>462.35</v>
      </c>
      <c r="AUJ20" s="245">
        <v>461.58</v>
      </c>
      <c r="AUK20" s="245">
        <v>462.83</v>
      </c>
      <c r="AUL20" s="245">
        <v>459.11</v>
      </c>
      <c r="AUM20" s="245">
        <v>462.55</v>
      </c>
      <c r="AUN20" s="245">
        <v>471.29</v>
      </c>
      <c r="AUO20" s="245">
        <v>471.29</v>
      </c>
      <c r="AUP20" s="245">
        <v>471.29</v>
      </c>
      <c r="AUQ20" s="245">
        <v>468.79</v>
      </c>
      <c r="AUR20" s="245">
        <v>471.11</v>
      </c>
      <c r="AUS20" s="245">
        <v>471.08</v>
      </c>
      <c r="AUT20" s="245">
        <v>471.43</v>
      </c>
      <c r="AUU20" s="245">
        <v>472.15</v>
      </c>
      <c r="AUV20" s="245">
        <v>472.15</v>
      </c>
      <c r="AUW20" s="245">
        <v>472.15</v>
      </c>
      <c r="AUX20" s="245">
        <v>471.06</v>
      </c>
      <c r="AUY20" s="245">
        <v>468.35</v>
      </c>
      <c r="AUZ20" s="245">
        <v>469.6</v>
      </c>
      <c r="AVA20" s="245">
        <v>468.78</v>
      </c>
      <c r="AVB20" s="245">
        <v>469.31</v>
      </c>
      <c r="AVC20" s="245">
        <v>469.31</v>
      </c>
      <c r="AVD20" s="245">
        <v>469.31</v>
      </c>
      <c r="AVE20" s="245">
        <v>468</v>
      </c>
      <c r="AVF20" s="245">
        <v>468.96</v>
      </c>
      <c r="AVG20" s="245">
        <v>467.38</v>
      </c>
      <c r="AVH20" s="245">
        <v>466.53</v>
      </c>
      <c r="AVI20" s="245">
        <v>465.9</v>
      </c>
      <c r="AVJ20" s="245">
        <v>465.9</v>
      </c>
      <c r="AVK20" s="245">
        <v>465.9</v>
      </c>
      <c r="AVL20" s="245">
        <v>465.4</v>
      </c>
      <c r="AVM20" s="245">
        <v>462.9</v>
      </c>
      <c r="AVN20" s="245">
        <v>468.47</v>
      </c>
      <c r="AVO20" s="245">
        <v>468.19</v>
      </c>
      <c r="AVP20" s="245">
        <v>467.72</v>
      </c>
      <c r="AVQ20" s="245">
        <v>467.72</v>
      </c>
      <c r="AVR20" s="245">
        <v>467.72</v>
      </c>
      <c r="AVS20" s="245">
        <v>465.1</v>
      </c>
      <c r="AVT20" s="245">
        <v>466.17</v>
      </c>
      <c r="AVU20" s="245">
        <v>465.8</v>
      </c>
      <c r="AVV20" s="245">
        <v>463.72</v>
      </c>
      <c r="AVW20" s="245">
        <v>467.77</v>
      </c>
      <c r="AVX20" s="245">
        <v>467.77</v>
      </c>
      <c r="AVY20" s="245">
        <v>467.77</v>
      </c>
      <c r="AVZ20" s="245">
        <v>468.62</v>
      </c>
      <c r="AWA20" s="245">
        <v>468.37</v>
      </c>
      <c r="AWB20" s="245">
        <v>469.09</v>
      </c>
      <c r="AWC20" s="245">
        <v>469.14</v>
      </c>
      <c r="AWD20" s="245">
        <v>479.08</v>
      </c>
      <c r="AWE20" s="245">
        <v>479.08</v>
      </c>
      <c r="AWF20" s="245">
        <v>479.08</v>
      </c>
      <c r="AWG20" s="245">
        <v>484.35</v>
      </c>
      <c r="AWH20" s="245">
        <v>484.49</v>
      </c>
      <c r="AWI20" s="245">
        <v>482.06</v>
      </c>
      <c r="AWJ20" s="245">
        <v>478.51</v>
      </c>
      <c r="AWK20" s="245">
        <v>478.36</v>
      </c>
      <c r="AWL20" s="245">
        <v>478.36</v>
      </c>
      <c r="AWM20" s="245">
        <v>478.36</v>
      </c>
      <c r="AWN20" s="245">
        <v>476.38</v>
      </c>
      <c r="AWO20" s="245">
        <v>476.76</v>
      </c>
      <c r="AWP20" s="245">
        <v>477.81</v>
      </c>
      <c r="AWQ20" s="245">
        <v>477.81</v>
      </c>
      <c r="AWR20" s="245">
        <v>477.19</v>
      </c>
      <c r="AWS20" s="245">
        <v>477.19</v>
      </c>
      <c r="AWT20" s="245">
        <v>477.19</v>
      </c>
      <c r="AWU20" s="245">
        <v>474.83</v>
      </c>
      <c r="AWV20" s="245">
        <v>477.31</v>
      </c>
      <c r="AWW20" s="245">
        <v>479.06</v>
      </c>
      <c r="AWX20" s="182">
        <v>483.6</v>
      </c>
      <c r="AWY20" s="182">
        <v>485.92</v>
      </c>
      <c r="AWZ20" s="182">
        <v>491.39</v>
      </c>
      <c r="AXA20" s="182">
        <v>489.54</v>
      </c>
      <c r="AXB20" s="182">
        <v>490.38</v>
      </c>
      <c r="AXC20" s="182">
        <v>491.41</v>
      </c>
      <c r="AXD20" s="182">
        <v>493.06</v>
      </c>
      <c r="AXE20" s="182">
        <v>491.34</v>
      </c>
      <c r="AXF20" s="182">
        <v>491.31</v>
      </c>
      <c r="AXG20" s="182">
        <v>493.3</v>
      </c>
      <c r="AXH20" s="182">
        <v>492.44</v>
      </c>
      <c r="AXI20" s="182">
        <v>492.02</v>
      </c>
      <c r="AXJ20" s="182">
        <v>491.65</v>
      </c>
      <c r="AXK20" s="182">
        <v>492.18</v>
      </c>
      <c r="AXL20" s="182">
        <v>493.15</v>
      </c>
      <c r="AXM20" s="182">
        <v>492.3</v>
      </c>
      <c r="AXN20" s="182">
        <v>492.33</v>
      </c>
      <c r="AXO20" s="182">
        <v>494.03</v>
      </c>
      <c r="AXP20" s="182">
        <v>494.11</v>
      </c>
      <c r="AXQ20" s="182">
        <v>493.99</v>
      </c>
      <c r="AXR20" s="182">
        <v>495.4</v>
      </c>
      <c r="AXS20" s="182">
        <v>499.71</v>
      </c>
      <c r="AXT20" s="182">
        <v>500.38</v>
      </c>
      <c r="AXU20" s="182">
        <v>500.72</v>
      </c>
      <c r="AXV20" s="182">
        <v>501.94</v>
      </c>
      <c r="AXW20" s="182">
        <v>503.35</v>
      </c>
      <c r="AXX20" s="182">
        <v>509.48</v>
      </c>
      <c r="AXY20" s="182">
        <v>509.33</v>
      </c>
      <c r="AXZ20" s="182">
        <v>510.47</v>
      </c>
      <c r="AYA20" s="182">
        <v>511.93</v>
      </c>
      <c r="AYB20" s="182">
        <v>515.65</v>
      </c>
      <c r="AYC20" s="182">
        <v>516.25</v>
      </c>
      <c r="AYD20" s="182">
        <v>512.13</v>
      </c>
      <c r="AYE20" s="182">
        <v>512.28</v>
      </c>
      <c r="AYF20" s="182">
        <v>512.17999999999995</v>
      </c>
      <c r="AYG20" s="182">
        <v>513.04</v>
      </c>
      <c r="AYH20" s="182">
        <v>512.62</v>
      </c>
      <c r="AYI20" s="182">
        <v>512.78</v>
      </c>
      <c r="AYJ20" s="182">
        <v>513.37</v>
      </c>
      <c r="AYK20" s="182">
        <v>513.45000000000005</v>
      </c>
      <c r="AYL20" s="182">
        <v>513.87</v>
      </c>
      <c r="AYM20" s="182">
        <v>516.72</v>
      </c>
      <c r="AYN20" s="182">
        <v>517.05999999999995</v>
      </c>
      <c r="AYO20" s="182">
        <v>517.87</v>
      </c>
      <c r="AYP20" s="182">
        <v>519.75</v>
      </c>
      <c r="AYQ20" s="182">
        <v>518.45000000000005</v>
      </c>
      <c r="AYR20" s="182">
        <v>515.88</v>
      </c>
      <c r="AYS20" s="182">
        <v>515.62</v>
      </c>
      <c r="AYT20" s="182">
        <v>516.62</v>
      </c>
      <c r="AYU20" s="182">
        <v>516.42999999999995</v>
      </c>
      <c r="AYV20" s="182">
        <v>515.84</v>
      </c>
      <c r="AYW20" s="182">
        <v>514.22</v>
      </c>
      <c r="AYX20" s="182">
        <v>514.79999999999995</v>
      </c>
      <c r="AYY20" s="182">
        <v>513.19000000000005</v>
      </c>
      <c r="AYZ20" s="182">
        <v>512.58000000000004</v>
      </c>
      <c r="AZA20" s="182">
        <v>510.68</v>
      </c>
      <c r="AZB20" s="182">
        <v>512.75</v>
      </c>
      <c r="AZC20" s="182">
        <v>507.12</v>
      </c>
      <c r="AZD20" s="182">
        <v>505.6</v>
      </c>
      <c r="AZE20" s="182">
        <v>507.21</v>
      </c>
      <c r="BGD20" s="198"/>
      <c r="BGE20" s="196"/>
      <c r="BGF20" s="197"/>
      <c r="BIK20" s="188"/>
      <c r="BIL20" s="176"/>
      <c r="BIM20" s="176"/>
    </row>
    <row r="21" spans="1:1731" ht="12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  <c r="RH21" s="193"/>
      <c r="RI21" s="193"/>
      <c r="RJ21" s="193"/>
      <c r="RK21" s="193"/>
      <c r="RL21" s="193"/>
      <c r="RM21" s="193"/>
      <c r="RN21" s="193"/>
      <c r="RO21" s="193"/>
      <c r="RP21" s="193"/>
      <c r="RQ21" s="193"/>
      <c r="RR21" s="193"/>
      <c r="RS21" s="193"/>
      <c r="RT21" s="193"/>
      <c r="RU21" s="193"/>
      <c r="RV21" s="193"/>
      <c r="RW21" s="193"/>
      <c r="RX21" s="193"/>
      <c r="RY21" s="193"/>
      <c r="RZ21" s="193"/>
      <c r="SA21" s="193"/>
      <c r="SB21" s="193"/>
      <c r="SC21" s="193"/>
      <c r="SD21" s="192"/>
      <c r="SE21" s="192"/>
      <c r="SF21" s="192"/>
      <c r="SG21" s="192"/>
      <c r="SH21" s="192"/>
      <c r="SI21" s="192"/>
      <c r="SJ21" s="192"/>
      <c r="SK21" s="192"/>
      <c r="SL21" s="192"/>
      <c r="SM21" s="192"/>
      <c r="SN21" s="192"/>
      <c r="SO21" s="192"/>
      <c r="SP21" s="192"/>
      <c r="SQ21" s="192"/>
      <c r="SR21" s="192"/>
      <c r="SS21" s="192"/>
      <c r="ST21" s="192"/>
      <c r="SU21" s="192"/>
      <c r="SV21" s="192"/>
      <c r="SW21" s="192"/>
      <c r="SX21" s="192"/>
      <c r="SY21" s="192"/>
      <c r="SZ21" s="192"/>
      <c r="TA21" s="192"/>
      <c r="TB21" s="192"/>
      <c r="TC21" s="192"/>
      <c r="TD21" s="192"/>
      <c r="TE21" s="192"/>
      <c r="TF21" s="192"/>
      <c r="TG21" s="192"/>
      <c r="TH21" s="192"/>
      <c r="TI21" s="192"/>
      <c r="TJ21" s="192"/>
      <c r="TK21" s="192"/>
      <c r="TL21" s="192"/>
      <c r="TM21" s="192"/>
      <c r="TN21" s="192"/>
      <c r="TO21" s="192"/>
      <c r="TP21" s="192"/>
      <c r="TQ21" s="192"/>
      <c r="TR21" s="192"/>
      <c r="TS21" s="192"/>
      <c r="TT21" s="192"/>
      <c r="TU21" s="192"/>
      <c r="TV21" s="192"/>
      <c r="TW21" s="192"/>
      <c r="TX21" s="192"/>
      <c r="TY21" s="192"/>
      <c r="TZ21" s="192"/>
      <c r="UA21" s="192"/>
      <c r="UB21" s="192"/>
      <c r="UC21" s="192"/>
      <c r="UD21" s="192"/>
      <c r="UE21" s="192"/>
      <c r="UF21" s="192"/>
      <c r="UG21" s="192"/>
      <c r="UH21" s="192"/>
      <c r="UI21" s="192"/>
      <c r="UJ21" s="192"/>
      <c r="UK21" s="192"/>
      <c r="UL21" s="192"/>
      <c r="UM21" s="192"/>
      <c r="UN21" s="192"/>
      <c r="UO21" s="192"/>
      <c r="UP21" s="192"/>
      <c r="UQ21" s="192"/>
      <c r="UR21" s="192"/>
      <c r="US21" s="192"/>
      <c r="UT21" s="192"/>
      <c r="UU21" s="192"/>
      <c r="UV21" s="192"/>
      <c r="UW21" s="192"/>
      <c r="UX21" s="192"/>
      <c r="UY21" s="192"/>
      <c r="UZ21" s="192"/>
      <c r="VA21" s="192"/>
      <c r="VB21" s="192"/>
      <c r="VC21" s="192"/>
      <c r="VD21" s="192"/>
      <c r="VE21" s="192"/>
      <c r="VF21" s="192"/>
      <c r="VG21" s="192"/>
      <c r="VH21" s="192"/>
      <c r="VI21" s="192"/>
      <c r="VJ21" s="192"/>
      <c r="VK21" s="192"/>
      <c r="VL21" s="192"/>
      <c r="VM21" s="192"/>
      <c r="VN21" s="192"/>
      <c r="VO21" s="192"/>
      <c r="VP21" s="192"/>
      <c r="VQ21" s="192"/>
      <c r="VR21" s="192"/>
      <c r="VS21" s="192"/>
      <c r="VT21" s="192"/>
      <c r="VU21" s="192"/>
      <c r="VV21" s="192"/>
      <c r="VW21" s="192"/>
      <c r="VX21" s="192"/>
      <c r="VY21" s="192"/>
      <c r="VZ21" s="192"/>
      <c r="WA21" s="192"/>
      <c r="WB21" s="192"/>
      <c r="WC21" s="192"/>
      <c r="WD21" s="192"/>
      <c r="WE21" s="192"/>
      <c r="WF21" s="192"/>
      <c r="WG21" s="192"/>
      <c r="WH21" s="192"/>
      <c r="WI21" s="192"/>
      <c r="WJ21" s="192"/>
      <c r="WK21" s="192"/>
      <c r="WL21" s="192"/>
      <c r="WM21" s="192"/>
      <c r="WN21" s="192"/>
      <c r="WO21" s="192"/>
      <c r="WP21" s="192"/>
      <c r="WQ21" s="192"/>
      <c r="WR21" s="192"/>
      <c r="WS21" s="192"/>
      <c r="WT21" s="192"/>
      <c r="WU21" s="192"/>
      <c r="WV21" s="192"/>
      <c r="WW21" s="192"/>
      <c r="WX21" s="192"/>
      <c r="WY21" s="192"/>
      <c r="WZ21" s="192"/>
      <c r="XA21" s="192"/>
      <c r="XB21" s="192"/>
      <c r="XC21" s="192"/>
      <c r="XD21" s="192"/>
      <c r="XE21" s="192"/>
      <c r="XF21" s="192"/>
      <c r="XG21" s="192"/>
      <c r="XH21" s="192"/>
      <c r="XI21" s="192"/>
      <c r="XJ21" s="192"/>
      <c r="XK21" s="192"/>
      <c r="XL21" s="192"/>
      <c r="XM21" s="192"/>
      <c r="XN21" s="192"/>
      <c r="XO21" s="192"/>
      <c r="XP21" s="192"/>
      <c r="XQ21" s="192"/>
      <c r="XR21" s="192"/>
      <c r="XS21" s="192"/>
      <c r="XT21" s="192"/>
      <c r="XU21" s="192"/>
      <c r="XV21" s="192"/>
      <c r="XW21" s="192"/>
      <c r="XX21" s="192"/>
      <c r="XY21" s="192"/>
      <c r="XZ21" s="192"/>
      <c r="YA21" s="192"/>
      <c r="YB21" s="192"/>
      <c r="YC21" s="192"/>
      <c r="YD21" s="192"/>
      <c r="YE21" s="192"/>
      <c r="YF21" s="192"/>
      <c r="YG21" s="192"/>
      <c r="YH21" s="192"/>
      <c r="YI21" s="192"/>
      <c r="YJ21" s="192"/>
      <c r="YK21" s="192"/>
      <c r="YL21" s="192"/>
      <c r="YM21" s="192"/>
      <c r="YN21" s="192"/>
      <c r="YO21" s="192"/>
      <c r="YP21" s="192"/>
      <c r="YQ21" s="192"/>
      <c r="YR21" s="192"/>
      <c r="YS21" s="192"/>
      <c r="YT21" s="192"/>
      <c r="YU21" s="192"/>
      <c r="YV21" s="192"/>
      <c r="YW21" s="192"/>
      <c r="YX21" s="192"/>
      <c r="YY21" s="192"/>
      <c r="YZ21" s="192"/>
      <c r="ZA21" s="192"/>
      <c r="ZB21" s="192"/>
      <c r="ZC21" s="192"/>
      <c r="ZD21" s="192"/>
      <c r="ZE21" s="192"/>
      <c r="ZF21" s="192"/>
      <c r="ZG21" s="192"/>
      <c r="ZH21" s="192"/>
      <c r="ZI21" s="192"/>
      <c r="ZJ21" s="192"/>
      <c r="ZK21" s="192"/>
      <c r="ZL21" s="192"/>
      <c r="ZM21" s="192"/>
      <c r="ZN21" s="192"/>
      <c r="ZO21" s="192"/>
      <c r="ZP21" s="192"/>
      <c r="ZQ21" s="192"/>
      <c r="ZR21" s="192"/>
      <c r="ZS21" s="192"/>
      <c r="ZT21" s="192"/>
      <c r="ZU21" s="192"/>
      <c r="ZV21" s="192"/>
      <c r="ZW21" s="192"/>
      <c r="ZX21" s="192"/>
      <c r="ZY21" s="192"/>
      <c r="ZZ21" s="192"/>
      <c r="AAA21" s="192"/>
      <c r="AAB21" s="192"/>
      <c r="AAC21" s="192"/>
      <c r="AAD21" s="192"/>
      <c r="AAE21" s="192"/>
      <c r="AAF21" s="192"/>
      <c r="AAG21" s="192"/>
      <c r="AAH21" s="192"/>
      <c r="AAI21" s="192"/>
      <c r="AAJ21" s="192"/>
      <c r="AAK21" s="192"/>
      <c r="AAL21" s="192"/>
      <c r="AAM21" s="192"/>
      <c r="AAN21" s="192"/>
      <c r="AAO21" s="192"/>
      <c r="AAP21" s="192"/>
      <c r="AAQ21" s="192"/>
      <c r="AAR21" s="192"/>
      <c r="AAS21" s="192"/>
      <c r="AAT21" s="192"/>
      <c r="AAU21" s="192"/>
      <c r="AAV21" s="192"/>
      <c r="AAW21" s="192"/>
      <c r="AAX21" s="192"/>
      <c r="AAY21" s="192"/>
      <c r="AAZ21" s="192"/>
      <c r="ABA21" s="192"/>
      <c r="ABB21" s="192"/>
      <c r="ABC21" s="192"/>
      <c r="ABD21" s="192"/>
      <c r="ABE21" s="192"/>
      <c r="ABF21" s="192"/>
      <c r="ABG21" s="192"/>
      <c r="ABH21" s="192"/>
      <c r="ABI21" s="192"/>
      <c r="ABJ21" s="192"/>
      <c r="ABK21" s="192"/>
      <c r="ABL21" s="192"/>
      <c r="ABM21" s="192"/>
      <c r="ABN21" s="192"/>
      <c r="ABO21" s="192"/>
      <c r="ABP21" s="192"/>
      <c r="ABQ21" s="192"/>
      <c r="ABR21" s="192"/>
      <c r="ABS21" s="192"/>
      <c r="ABT21" s="192"/>
      <c r="ABU21" s="192"/>
      <c r="ABV21" s="192"/>
      <c r="ABW21" s="192"/>
      <c r="ABX21" s="192"/>
      <c r="ABY21" s="192"/>
      <c r="ABZ21" s="192"/>
      <c r="ACA21" s="192"/>
      <c r="ACB21" s="192"/>
      <c r="ACC21" s="192"/>
      <c r="ACD21" s="192"/>
      <c r="ACE21" s="192"/>
      <c r="ACF21" s="192"/>
      <c r="ACG21" s="192"/>
      <c r="ACH21" s="192"/>
      <c r="ACI21" s="192"/>
      <c r="ACJ21" s="192"/>
      <c r="ACK21" s="192"/>
      <c r="ACL21" s="192"/>
      <c r="ACM21" s="192"/>
      <c r="ACN21" s="192"/>
      <c r="ACO21" s="192"/>
      <c r="ACP21" s="192"/>
      <c r="ACQ21" s="192"/>
      <c r="ACR21" s="192"/>
      <c r="ACS21" s="192"/>
      <c r="ACT21" s="192"/>
      <c r="ACU21" s="192"/>
      <c r="ACV21" s="192"/>
      <c r="ACW21" s="192"/>
      <c r="ACX21" s="192"/>
      <c r="ACY21" s="192"/>
      <c r="ACZ21" s="192"/>
      <c r="ADA21" s="192"/>
      <c r="ADB21" s="192"/>
      <c r="ADC21" s="192"/>
      <c r="ADD21" s="192"/>
      <c r="ADE21" s="192"/>
      <c r="ADF21" s="192"/>
      <c r="ADG21" s="192"/>
      <c r="ADH21" s="192"/>
      <c r="ADI21" s="192"/>
      <c r="ADJ21" s="192"/>
      <c r="ADK21" s="192"/>
      <c r="ADL21" s="192"/>
      <c r="ADM21" s="192"/>
      <c r="ADN21" s="192"/>
      <c r="ADO21" s="192"/>
      <c r="ADP21" s="192"/>
      <c r="ADQ21" s="192"/>
      <c r="ADR21" s="192"/>
      <c r="ADS21" s="192"/>
      <c r="ADT21" s="192"/>
      <c r="ADU21" s="192"/>
      <c r="ADV21" s="192"/>
      <c r="ADW21" s="192"/>
      <c r="ADX21" s="192"/>
      <c r="ADY21" s="192"/>
      <c r="ADZ21" s="192"/>
      <c r="AEA21" s="192"/>
      <c r="AEB21" s="192"/>
      <c r="AEC21" s="192"/>
      <c r="AED21" s="192"/>
      <c r="AEE21" s="192"/>
      <c r="AEF21" s="192"/>
      <c r="AEG21" s="192"/>
      <c r="AEH21" s="192"/>
      <c r="AEI21" s="192"/>
      <c r="AEJ21" s="192"/>
      <c r="AEK21" s="192"/>
      <c r="AEL21" s="192"/>
      <c r="AEM21" s="192"/>
      <c r="AEN21" s="192"/>
      <c r="AEO21" s="192"/>
      <c r="AEP21" s="192"/>
      <c r="AEQ21" s="192"/>
      <c r="AER21" s="192"/>
      <c r="AES21" s="192"/>
      <c r="AET21" s="192"/>
      <c r="AEU21" s="192"/>
      <c r="AEV21" s="192"/>
      <c r="AEW21" s="192"/>
      <c r="AEX21" s="192"/>
      <c r="AEY21" s="192"/>
      <c r="AEZ21" s="192"/>
      <c r="AFA21" s="192"/>
      <c r="AFB21" s="192"/>
      <c r="AFC21" s="192"/>
      <c r="AFD21" s="192"/>
      <c r="AFE21" s="192"/>
      <c r="AFF21" s="192"/>
      <c r="AFG21" s="192"/>
      <c r="AFH21" s="192"/>
      <c r="AFI21" s="192"/>
      <c r="AFJ21" s="192"/>
      <c r="AFK21" s="192"/>
      <c r="AFL21" s="192"/>
      <c r="AFM21" s="192"/>
      <c r="AFN21" s="192"/>
      <c r="AFO21" s="192"/>
      <c r="AFP21" s="192"/>
      <c r="AFQ21" s="192"/>
      <c r="AFR21" s="192"/>
      <c r="AFS21" s="192"/>
      <c r="AFT21" s="192"/>
      <c r="AFU21" s="192"/>
      <c r="AFV21" s="192"/>
      <c r="AFW21" s="192"/>
      <c r="AFX21" s="192"/>
      <c r="AFY21" s="192"/>
      <c r="AFZ21" s="192"/>
      <c r="AGA21" s="192"/>
      <c r="AGB21" s="192"/>
      <c r="AGC21" s="192"/>
      <c r="AGD21" s="192"/>
      <c r="AGE21" s="192"/>
      <c r="AGF21" s="192"/>
      <c r="AGG21" s="192"/>
      <c r="AGH21" s="192"/>
      <c r="AGI21" s="192"/>
      <c r="AGJ21" s="192"/>
      <c r="AGK21" s="192"/>
      <c r="AGL21" s="192"/>
      <c r="AGM21" s="192"/>
      <c r="AGN21" s="192"/>
      <c r="AGO21" s="192"/>
      <c r="AGP21" s="192"/>
      <c r="AGQ21" s="192"/>
      <c r="AGR21" s="192"/>
      <c r="AGS21" s="192"/>
      <c r="AGT21" s="192"/>
      <c r="AGU21" s="192"/>
      <c r="AGV21" s="192"/>
      <c r="AGW21" s="192"/>
      <c r="AGX21" s="192"/>
      <c r="AGY21" s="192"/>
      <c r="AGZ21" s="192"/>
      <c r="AHA21" s="192"/>
      <c r="AHB21" s="192"/>
      <c r="AHC21" s="192"/>
      <c r="AHD21" s="192"/>
      <c r="AHE21" s="192"/>
      <c r="AHF21" s="192"/>
      <c r="AHG21" s="192"/>
      <c r="AHH21" s="192"/>
      <c r="AHI21" s="192"/>
      <c r="AHJ21" s="192"/>
      <c r="AHK21" s="192"/>
      <c r="AHL21" s="192"/>
      <c r="AHM21" s="192"/>
      <c r="AHN21" s="192"/>
      <c r="AHO21" s="192"/>
      <c r="AHP21" s="192"/>
      <c r="AHQ21" s="192"/>
      <c r="AHR21" s="192"/>
      <c r="AHS21" s="192"/>
      <c r="AHT21" s="192"/>
      <c r="AHU21" s="192"/>
      <c r="AHV21" s="192"/>
      <c r="AHW21" s="192"/>
      <c r="AHX21" s="192"/>
      <c r="AHY21" s="192"/>
      <c r="AHZ21" s="192"/>
      <c r="AIA21" s="192"/>
      <c r="AIB21" s="192"/>
      <c r="AIC21" s="192"/>
      <c r="AID21" s="192"/>
      <c r="AIE21" s="192"/>
      <c r="AIF21" s="192"/>
      <c r="AIG21" s="192"/>
      <c r="AIH21" s="192"/>
      <c r="AII21" s="192"/>
      <c r="AIJ21" s="192"/>
      <c r="AIK21" s="192"/>
      <c r="AIL21" s="192"/>
      <c r="AIM21" s="192"/>
      <c r="AIN21" s="192"/>
      <c r="AIO21" s="192"/>
      <c r="AIP21" s="192"/>
      <c r="AIQ21" s="192"/>
      <c r="AIR21" s="192"/>
      <c r="AIS21" s="192"/>
      <c r="AIT21" s="192"/>
      <c r="AIU21" s="192"/>
      <c r="AIV21" s="192"/>
      <c r="AIW21" s="192"/>
      <c r="AIX21" s="192"/>
      <c r="AIY21" s="192"/>
      <c r="AIZ21" s="192"/>
      <c r="AJA21" s="192"/>
      <c r="AJB21" s="192"/>
      <c r="AJC21" s="192"/>
      <c r="AJD21" s="192"/>
      <c r="AJE21" s="192"/>
      <c r="AJF21" s="192"/>
      <c r="AJG21" s="192"/>
      <c r="AJH21" s="192"/>
      <c r="AJI21" s="192"/>
      <c r="AJJ21" s="192"/>
      <c r="AJK21" s="192"/>
      <c r="AJL21" s="192"/>
      <c r="AJM21" s="192"/>
      <c r="AJN21" s="192"/>
      <c r="AJO21" s="192"/>
      <c r="AJP21" s="192"/>
      <c r="AJR21" s="199"/>
      <c r="AJS21" s="199"/>
      <c r="AJT21" s="199"/>
      <c r="AJU21" s="192"/>
      <c r="AJV21" s="192"/>
      <c r="AJW21" s="192"/>
      <c r="AJX21" s="192"/>
      <c r="AJY21" s="192"/>
      <c r="AJZ21" s="192"/>
      <c r="AKA21" s="192"/>
      <c r="AKB21" s="192"/>
      <c r="AKC21" s="192"/>
      <c r="AKD21" s="192"/>
      <c r="AKE21" s="192"/>
      <c r="AKF21" s="192"/>
      <c r="AKG21" s="192"/>
      <c r="AKH21" s="192"/>
      <c r="AKI21" s="192"/>
      <c r="AKJ21" s="192"/>
      <c r="AKK21" s="192"/>
      <c r="AKL21" s="192"/>
      <c r="AKM21" s="192"/>
      <c r="AKN21" s="192"/>
      <c r="AKO21" s="192"/>
      <c r="AKP21" s="192"/>
      <c r="AKQ21" s="192"/>
      <c r="AKR21" s="192"/>
      <c r="AKS21" s="192"/>
      <c r="AKT21" s="192"/>
      <c r="AKU21" s="192"/>
      <c r="AKV21" s="192"/>
      <c r="AKW21" s="192"/>
      <c r="AKX21" s="192"/>
      <c r="AKY21" s="192"/>
      <c r="AKZ21" s="192"/>
      <c r="ALA21" s="192"/>
      <c r="ALB21" s="192"/>
      <c r="ALC21" s="192"/>
      <c r="ALD21" s="192"/>
      <c r="ALE21" s="192"/>
      <c r="ALF21" s="192"/>
      <c r="ALG21" s="192"/>
      <c r="ALH21" s="192"/>
      <c r="ALI21" s="192"/>
      <c r="ALJ21" s="192"/>
      <c r="ALK21" s="192"/>
      <c r="ALL21" s="192"/>
      <c r="ALM21" s="192"/>
      <c r="ALN21" s="200"/>
      <c r="ALO21" s="201"/>
      <c r="ALP21" s="201"/>
      <c r="ALQ21" s="201"/>
      <c r="ALR21" s="201"/>
      <c r="ALS21" s="201"/>
      <c r="ALT21" s="201"/>
      <c r="ALU21" s="201"/>
      <c r="ALV21" s="201"/>
      <c r="ALW21" s="201"/>
      <c r="ALX21" s="201"/>
      <c r="ALY21" s="201"/>
      <c r="ALZ21" s="201"/>
      <c r="AMA21" s="201"/>
      <c r="AMB21" s="201"/>
      <c r="AMC21" s="201"/>
      <c r="AMD21" s="201"/>
      <c r="AME21" s="201"/>
      <c r="AMF21" s="201"/>
      <c r="AMG21" s="201"/>
      <c r="BGD21" s="198"/>
      <c r="BGE21" s="196"/>
      <c r="BGF21" s="197"/>
      <c r="BIK21" s="188"/>
      <c r="BIL21" s="176"/>
      <c r="BIM21" s="176"/>
    </row>
    <row r="22" spans="1:1731" s="206" customFormat="1" ht="12" customHeight="1">
      <c r="B22" s="189">
        <v>2013</v>
      </c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>
        <v>2014</v>
      </c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>
        <v>2015</v>
      </c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202">
        <v>2016</v>
      </c>
      <c r="AM22" s="202"/>
      <c r="AN22" s="202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>
        <v>2017</v>
      </c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4"/>
      <c r="BJ22" s="203">
        <v>2018</v>
      </c>
      <c r="BK22" s="203"/>
      <c r="BL22" s="203"/>
      <c r="BM22" s="203"/>
      <c r="BN22" s="203"/>
      <c r="BO22" s="203"/>
      <c r="BP22" s="203"/>
      <c r="BQ22" s="203"/>
      <c r="BR22" s="203"/>
      <c r="BS22" s="220"/>
      <c r="BT22" s="220"/>
      <c r="BU22" s="221"/>
      <c r="BV22" s="222">
        <v>2019</v>
      </c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3">
        <v>2020</v>
      </c>
      <c r="CI22" s="221"/>
      <c r="CM22" s="206">
        <v>2020</v>
      </c>
      <c r="CT22" s="206">
        <v>2021</v>
      </c>
      <c r="DF22" s="206">
        <v>2022</v>
      </c>
      <c r="DR22" s="206">
        <v>2023</v>
      </c>
      <c r="VL22" s="221"/>
      <c r="VM22" s="221"/>
      <c r="VN22" s="221"/>
      <c r="VO22" s="221"/>
      <c r="VP22" s="221"/>
      <c r="VQ22" s="221"/>
      <c r="VR22" s="221"/>
      <c r="VS22" s="221"/>
      <c r="VT22" s="221"/>
      <c r="VU22" s="221"/>
      <c r="VV22" s="221"/>
      <c r="VW22" s="221"/>
      <c r="VX22" s="221"/>
      <c r="VY22" s="221"/>
      <c r="VZ22" s="221"/>
      <c r="WA22" s="221"/>
      <c r="WB22" s="221"/>
      <c r="WC22" s="221"/>
      <c r="WD22" s="221"/>
      <c r="WE22" s="221"/>
      <c r="WF22" s="221"/>
      <c r="WG22" s="221"/>
      <c r="WH22" s="221"/>
      <c r="WI22" s="221"/>
      <c r="WJ22" s="221"/>
      <c r="WK22" s="221"/>
      <c r="WL22" s="221"/>
      <c r="WM22" s="221"/>
      <c r="WN22" s="221"/>
      <c r="WO22" s="221"/>
      <c r="WP22" s="224"/>
      <c r="WQ22" s="224"/>
      <c r="WR22" s="224"/>
      <c r="WS22" s="224"/>
      <c r="WT22" s="224"/>
      <c r="WU22" s="224"/>
      <c r="WV22" s="224"/>
      <c r="WW22" s="224"/>
      <c r="WX22" s="224"/>
      <c r="WY22" s="224"/>
      <c r="WZ22" s="224"/>
      <c r="XA22" s="224"/>
      <c r="XB22" s="224"/>
      <c r="XC22" s="224"/>
      <c r="XD22" s="224"/>
      <c r="XE22" s="224"/>
      <c r="XF22" s="224"/>
      <c r="XG22" s="224"/>
      <c r="XH22" s="224"/>
      <c r="XI22" s="224"/>
      <c r="XJ22" s="224"/>
      <c r="XK22" s="224"/>
      <c r="XL22" s="224"/>
      <c r="XM22" s="224"/>
      <c r="XN22" s="224"/>
      <c r="XO22" s="224"/>
      <c r="XP22" s="224"/>
      <c r="XQ22" s="224"/>
      <c r="XR22" s="224"/>
      <c r="XS22" s="224"/>
      <c r="XT22" s="224"/>
      <c r="XU22" s="224"/>
      <c r="XV22" s="224"/>
      <c r="XW22" s="224"/>
      <c r="XX22" s="224"/>
      <c r="XY22" s="224"/>
      <c r="XZ22" s="224"/>
      <c r="YA22" s="224"/>
      <c r="YB22" s="224"/>
      <c r="YC22" s="224"/>
      <c r="YD22" s="224"/>
      <c r="YE22" s="224"/>
      <c r="YF22" s="224"/>
      <c r="YG22" s="224"/>
      <c r="YH22" s="224"/>
      <c r="YI22" s="224"/>
      <c r="YJ22" s="224"/>
      <c r="YK22" s="224"/>
      <c r="YL22" s="224"/>
      <c r="YM22" s="224"/>
      <c r="YN22" s="224"/>
      <c r="YO22" s="224"/>
      <c r="YP22" s="224"/>
      <c r="YQ22" s="224"/>
      <c r="YR22" s="224"/>
      <c r="YS22" s="224"/>
      <c r="YT22" s="224"/>
      <c r="YU22" s="224"/>
      <c r="YV22" s="224"/>
      <c r="YW22" s="224"/>
      <c r="YX22" s="224"/>
      <c r="YY22" s="224"/>
      <c r="YZ22" s="224"/>
      <c r="ZA22" s="224"/>
      <c r="ZB22" s="224"/>
      <c r="ZC22" s="224"/>
      <c r="ZD22" s="224"/>
      <c r="ZE22" s="224"/>
      <c r="ZF22" s="224"/>
      <c r="ZG22" s="224"/>
      <c r="ZH22" s="224"/>
      <c r="ZI22" s="224"/>
      <c r="ZJ22" s="224"/>
      <c r="ZK22" s="224"/>
      <c r="ZL22" s="224"/>
      <c r="ZM22" s="224"/>
      <c r="ZN22" s="224"/>
      <c r="ZO22" s="224"/>
      <c r="ZP22" s="224"/>
      <c r="ZQ22" s="224"/>
      <c r="ZR22" s="224"/>
      <c r="ZS22" s="224"/>
      <c r="ZT22" s="224"/>
      <c r="ZU22" s="224"/>
      <c r="ZV22" s="224"/>
      <c r="ZW22" s="224"/>
      <c r="ZX22" s="224"/>
      <c r="ZY22" s="224"/>
      <c r="ZZ22" s="224"/>
      <c r="AAA22" s="224"/>
      <c r="AAB22" s="224"/>
      <c r="AAC22" s="224"/>
      <c r="AAD22" s="224"/>
      <c r="AAE22" s="224"/>
      <c r="AAF22" s="224"/>
      <c r="AAG22" s="224"/>
      <c r="AAH22" s="224"/>
      <c r="AAI22" s="224"/>
      <c r="AAJ22" s="224"/>
      <c r="AAK22" s="224"/>
      <c r="AAL22" s="224"/>
      <c r="AAM22" s="224"/>
      <c r="AAN22" s="224"/>
      <c r="AAO22" s="224"/>
      <c r="AAP22" s="224"/>
      <c r="AAQ22" s="224"/>
      <c r="AAR22" s="224"/>
      <c r="AAS22" s="224"/>
      <c r="AAT22" s="224"/>
      <c r="AAU22" s="224"/>
      <c r="AAV22" s="224"/>
      <c r="AAW22" s="224"/>
      <c r="AAX22" s="224"/>
      <c r="AAY22" s="224"/>
      <c r="AAZ22" s="224"/>
      <c r="ABA22" s="224"/>
      <c r="ABB22" s="224"/>
      <c r="ABC22" s="224"/>
      <c r="ABD22" s="224"/>
      <c r="ABE22" s="224"/>
      <c r="ABF22" s="224"/>
      <c r="ABG22" s="224"/>
      <c r="ABH22" s="224"/>
      <c r="ABI22" s="224"/>
      <c r="ABJ22" s="224"/>
      <c r="ABK22" s="224"/>
      <c r="ABL22" s="224"/>
      <c r="ABM22" s="224"/>
      <c r="ABN22" s="224"/>
      <c r="ABO22" s="224"/>
      <c r="ABP22" s="224"/>
      <c r="ABQ22" s="224"/>
      <c r="ABR22" s="224"/>
      <c r="ABS22" s="224"/>
      <c r="ABT22" s="224"/>
      <c r="ABU22" s="224"/>
      <c r="ABV22" s="224"/>
      <c r="ABW22" s="224"/>
      <c r="ABX22" s="224"/>
      <c r="ABY22" s="224"/>
      <c r="ABZ22" s="224"/>
      <c r="ACA22" s="224"/>
      <c r="ACB22" s="224"/>
      <c r="ACC22" s="224"/>
      <c r="ACD22" s="224"/>
      <c r="ACE22" s="224"/>
      <c r="ACF22" s="224"/>
      <c r="ACG22" s="224"/>
      <c r="ACH22" s="224"/>
      <c r="ACI22" s="224"/>
      <c r="ACJ22" s="224"/>
      <c r="ACK22" s="224"/>
      <c r="ACL22" s="224"/>
      <c r="ACM22" s="224"/>
      <c r="ACN22" s="224"/>
      <c r="ACO22" s="224"/>
      <c r="ACP22" s="224"/>
      <c r="ACQ22" s="224"/>
      <c r="ACR22" s="224"/>
      <c r="ACS22" s="224"/>
      <c r="ACT22" s="224"/>
      <c r="ACU22" s="224"/>
      <c r="ACV22" s="224"/>
      <c r="ACW22" s="224"/>
      <c r="ACX22" s="224"/>
      <c r="ACY22" s="224"/>
      <c r="ACZ22" s="224"/>
      <c r="ADA22" s="224"/>
      <c r="ADB22" s="224"/>
      <c r="ADC22" s="224"/>
      <c r="ADD22" s="224"/>
      <c r="ADE22" s="224"/>
      <c r="ADF22" s="224"/>
      <c r="ADG22" s="224"/>
      <c r="ADH22" s="224"/>
      <c r="ADI22" s="224"/>
      <c r="ADJ22" s="224"/>
      <c r="ADK22" s="224"/>
      <c r="ADL22" s="224"/>
      <c r="ADM22" s="224"/>
      <c r="ADN22" s="224"/>
      <c r="ADO22" s="224"/>
      <c r="ADP22" s="224"/>
      <c r="ADQ22" s="224"/>
      <c r="ADR22" s="224"/>
      <c r="ADS22" s="224"/>
      <c r="ADT22" s="224"/>
      <c r="ADU22" s="224"/>
      <c r="ADV22" s="224"/>
      <c r="ADW22" s="224"/>
      <c r="ADX22" s="224"/>
      <c r="ADY22" s="224"/>
      <c r="ADZ22" s="224"/>
      <c r="AEA22" s="224"/>
      <c r="AEB22" s="224"/>
      <c r="AEC22" s="224"/>
      <c r="AED22" s="224"/>
      <c r="AEE22" s="224"/>
      <c r="AEF22" s="224"/>
      <c r="AEG22" s="224"/>
      <c r="AEH22" s="224"/>
      <c r="AEI22" s="224"/>
      <c r="AEJ22" s="224"/>
      <c r="AEK22" s="225"/>
      <c r="AEL22" s="225"/>
      <c r="AEM22" s="225"/>
      <c r="AEN22" s="225"/>
      <c r="AEO22" s="225"/>
      <c r="AEP22" s="225"/>
      <c r="AEQ22" s="225"/>
      <c r="AER22" s="225"/>
      <c r="AES22" s="225"/>
      <c r="AET22" s="225"/>
      <c r="AEU22" s="225"/>
      <c r="AEV22" s="225"/>
      <c r="AEW22" s="225"/>
      <c r="AEX22" s="225"/>
      <c r="AEY22" s="225"/>
      <c r="AEZ22" s="225"/>
      <c r="AFA22" s="225"/>
      <c r="AFB22" s="225"/>
      <c r="AFC22" s="225"/>
      <c r="AFD22" s="225"/>
      <c r="AFE22" s="225"/>
      <c r="AFF22" s="225"/>
      <c r="AFG22" s="225"/>
      <c r="AFH22" s="225"/>
      <c r="AFI22" s="225"/>
      <c r="AFJ22" s="225"/>
      <c r="AFK22" s="225"/>
      <c r="AFL22" s="225"/>
      <c r="AFM22" s="225"/>
      <c r="AFN22" s="225"/>
      <c r="AFO22" s="225"/>
      <c r="AFP22" s="225"/>
      <c r="AFQ22" s="225"/>
      <c r="AFR22" s="225"/>
      <c r="AFS22" s="225"/>
      <c r="AFT22" s="225"/>
      <c r="AFU22" s="225"/>
      <c r="AFV22" s="225"/>
      <c r="AFW22" s="225"/>
      <c r="AFX22" s="225"/>
      <c r="AFY22" s="225"/>
      <c r="AFZ22" s="225"/>
      <c r="AGA22" s="225"/>
      <c r="AGB22" s="225"/>
      <c r="AGC22" s="225"/>
      <c r="AGD22" s="225"/>
      <c r="AGE22" s="225"/>
      <c r="AGF22" s="225"/>
      <c r="AGG22" s="225"/>
      <c r="AGH22" s="225"/>
      <c r="AGI22" s="225"/>
      <c r="AGJ22" s="225"/>
      <c r="AGK22" s="225"/>
      <c r="AGL22" s="225"/>
      <c r="AGM22" s="225"/>
      <c r="AGN22" s="225"/>
      <c r="AGO22" s="225"/>
      <c r="AGP22" s="225"/>
      <c r="AGQ22" s="225"/>
      <c r="AGR22" s="225"/>
      <c r="AGS22" s="225"/>
      <c r="AGT22" s="225"/>
      <c r="AGU22" s="225"/>
      <c r="AGV22" s="225"/>
      <c r="AGW22" s="225"/>
      <c r="AGX22" s="225"/>
      <c r="AGY22" s="225"/>
      <c r="AGZ22" s="225"/>
      <c r="AHA22" s="225"/>
      <c r="AHB22" s="225"/>
      <c r="AHC22" s="225"/>
      <c r="AHD22" s="225"/>
      <c r="AHE22" s="225"/>
      <c r="AHF22" s="225"/>
      <c r="AHG22" s="225"/>
      <c r="AHH22" s="225"/>
      <c r="AHI22" s="225"/>
      <c r="AHJ22" s="225"/>
      <c r="AHK22" s="225"/>
      <c r="AHL22" s="225"/>
      <c r="AHM22" s="225"/>
      <c r="AHN22" s="225"/>
      <c r="AHO22" s="225"/>
      <c r="AHP22" s="225"/>
      <c r="AHQ22" s="225"/>
      <c r="AHR22" s="225"/>
      <c r="AHS22" s="225"/>
      <c r="AHT22" s="225"/>
      <c r="AHU22" s="225"/>
      <c r="AHV22" s="225"/>
      <c r="AHW22" s="225"/>
      <c r="AHX22" s="225"/>
      <c r="AHY22" s="225"/>
      <c r="AHZ22" s="225"/>
      <c r="AIA22" s="225"/>
      <c r="AIB22" s="225"/>
      <c r="AIC22" s="225"/>
      <c r="AID22" s="225"/>
      <c r="AIE22" s="225"/>
      <c r="AIF22" s="225"/>
      <c r="AIG22" s="225"/>
      <c r="AIH22" s="225"/>
      <c r="AII22" s="225"/>
      <c r="AIJ22" s="225"/>
      <c r="AIK22" s="225"/>
      <c r="AIL22" s="225"/>
      <c r="AIM22" s="225"/>
      <c r="AIN22" s="225"/>
      <c r="AIO22" s="225"/>
      <c r="AIP22" s="225"/>
      <c r="AIQ22" s="225"/>
      <c r="AIR22" s="225"/>
      <c r="AIS22" s="225"/>
      <c r="AIT22" s="225"/>
      <c r="AIU22" s="225"/>
      <c r="AIV22" s="225"/>
      <c r="AIW22" s="225"/>
      <c r="AIX22" s="225"/>
      <c r="AIY22" s="225"/>
      <c r="AIZ22" s="225"/>
      <c r="AJA22" s="225"/>
      <c r="AJB22" s="225"/>
      <c r="AJC22" s="225"/>
      <c r="AJD22" s="225"/>
      <c r="AJE22" s="225"/>
      <c r="AJF22" s="225"/>
      <c r="AJG22" s="225"/>
      <c r="AJH22" s="225"/>
      <c r="AJI22" s="225"/>
      <c r="AJJ22" s="225"/>
      <c r="AJK22" s="225"/>
      <c r="AJL22" s="225"/>
      <c r="AJM22" s="225"/>
      <c r="AJN22" s="225"/>
      <c r="AJO22" s="225"/>
      <c r="AJP22" s="225"/>
      <c r="AJR22" s="226"/>
      <c r="AJS22" s="226"/>
      <c r="AJT22" s="226"/>
      <c r="AJU22" s="225"/>
      <c r="AJV22" s="225"/>
      <c r="AJW22" s="225"/>
      <c r="AJX22" s="225"/>
      <c r="AJY22" s="225"/>
      <c r="AJZ22" s="225"/>
      <c r="AKA22" s="225"/>
      <c r="AKB22" s="225"/>
      <c r="AKC22" s="225"/>
      <c r="AKD22" s="225"/>
      <c r="AKE22" s="225"/>
      <c r="AKF22" s="225"/>
      <c r="AKG22" s="225"/>
      <c r="AKH22" s="225"/>
      <c r="AKI22" s="225"/>
      <c r="AKJ22" s="225"/>
      <c r="AKK22" s="225"/>
      <c r="AKL22" s="225"/>
      <c r="AKM22" s="225"/>
      <c r="AKN22" s="225"/>
      <c r="AKO22" s="225"/>
      <c r="AKP22" s="225"/>
      <c r="AKQ22" s="225"/>
      <c r="AKR22" s="225"/>
      <c r="AKS22" s="225"/>
      <c r="AKT22" s="225"/>
      <c r="AKU22" s="225"/>
      <c r="AKV22" s="225"/>
      <c r="AKW22" s="225"/>
      <c r="AKX22" s="225"/>
      <c r="AKY22" s="225"/>
      <c r="AKZ22" s="225"/>
      <c r="ALA22" s="225"/>
      <c r="ALB22" s="225"/>
      <c r="ALC22" s="225"/>
      <c r="ALD22" s="225"/>
      <c r="ALE22" s="225"/>
      <c r="ALF22" s="225"/>
      <c r="ALG22" s="225"/>
      <c r="ALH22" s="225"/>
      <c r="ALI22" s="225"/>
      <c r="ALJ22" s="225"/>
      <c r="ALK22" s="225"/>
      <c r="ALL22" s="225"/>
      <c r="ALM22" s="225"/>
      <c r="ALN22" s="225"/>
      <c r="ALO22" s="225"/>
      <c r="ALP22" s="225"/>
      <c r="ALQ22" s="225"/>
      <c r="ALR22" s="225"/>
      <c r="ALS22" s="225"/>
      <c r="ALT22" s="225"/>
      <c r="ALU22" s="225"/>
      <c r="ALV22" s="225"/>
      <c r="ALW22" s="225"/>
      <c r="ALX22" s="225"/>
      <c r="ALY22" s="225"/>
      <c r="ALZ22" s="225"/>
      <c r="AMA22" s="225"/>
      <c r="AMB22" s="225"/>
      <c r="AMC22" s="225"/>
      <c r="AMD22" s="225"/>
      <c r="AME22" s="225"/>
      <c r="AMF22" s="225"/>
      <c r="AMG22" s="225"/>
      <c r="AMH22" s="225"/>
      <c r="AMI22" s="225"/>
      <c r="AMJ22" s="225"/>
      <c r="AMK22" s="225"/>
      <c r="AML22" s="225"/>
      <c r="AMM22" s="225"/>
      <c r="AMN22" s="225"/>
      <c r="AMO22" s="225"/>
      <c r="AMP22" s="225"/>
      <c r="AMQ22" s="225"/>
      <c r="AMR22" s="225"/>
      <c r="AMS22" s="225"/>
      <c r="AMT22" s="225"/>
      <c r="AMU22" s="225"/>
      <c r="AMV22" s="225"/>
      <c r="AMW22" s="225"/>
      <c r="AMX22" s="225"/>
      <c r="AMY22" s="225"/>
      <c r="AMZ22" s="225"/>
      <c r="ANA22" s="225"/>
      <c r="ANB22" s="225"/>
      <c r="ANC22" s="225"/>
      <c r="AND22" s="225"/>
      <c r="ANE22" s="225"/>
      <c r="ANF22" s="225"/>
      <c r="ANG22" s="225"/>
      <c r="ANH22" s="225"/>
      <c r="ANI22" s="225"/>
      <c r="ANJ22" s="225"/>
      <c r="ANK22" s="225"/>
      <c r="ANL22" s="225"/>
      <c r="ANM22" s="225"/>
      <c r="ANN22" s="225"/>
      <c r="ANO22" s="225"/>
      <c r="ANP22" s="225"/>
      <c r="ANQ22" s="225"/>
      <c r="ANR22" s="225"/>
      <c r="ANS22" s="225"/>
      <c r="ANT22" s="225"/>
      <c r="ANU22" s="225"/>
      <c r="ANV22" s="225"/>
      <c r="ANW22" s="225"/>
      <c r="ANX22" s="225"/>
      <c r="ANY22" s="225"/>
      <c r="ANZ22" s="225"/>
      <c r="AOA22" s="225"/>
      <c r="AOB22" s="225"/>
      <c r="AOC22" s="225"/>
      <c r="AOD22" s="225"/>
      <c r="AOE22" s="225"/>
      <c r="AOF22" s="225"/>
      <c r="AOG22" s="225"/>
      <c r="AOH22" s="225"/>
      <c r="AOI22" s="225"/>
      <c r="AOJ22" s="225"/>
      <c r="AOK22" s="225"/>
      <c r="AOL22" s="225"/>
      <c r="AOM22" s="225"/>
      <c r="AON22" s="225"/>
      <c r="AOO22" s="225"/>
      <c r="AOP22" s="225"/>
      <c r="AOQ22" s="225"/>
      <c r="AOR22" s="225"/>
      <c r="AOS22" s="225"/>
      <c r="AOT22" s="225"/>
      <c r="AOU22" s="225"/>
      <c r="AOV22" s="225"/>
      <c r="AOW22" s="225"/>
      <c r="AOX22" s="225"/>
      <c r="AOY22" s="225"/>
      <c r="AOZ22" s="225"/>
      <c r="APA22" s="225"/>
      <c r="APB22" s="225"/>
      <c r="APC22" s="225"/>
      <c r="APD22" s="225"/>
      <c r="APE22" s="225"/>
      <c r="APF22" s="225"/>
      <c r="APG22" s="225"/>
      <c r="APH22" s="225"/>
      <c r="API22" s="225"/>
      <c r="APJ22" s="225"/>
      <c r="APK22" s="225"/>
      <c r="APL22" s="225"/>
      <c r="APM22" s="225"/>
      <c r="APN22" s="225"/>
      <c r="APO22" s="225"/>
      <c r="APP22" s="225"/>
      <c r="APQ22" s="225"/>
      <c r="APR22" s="225"/>
      <c r="APS22" s="225"/>
      <c r="APT22" s="225"/>
      <c r="APU22" s="225"/>
      <c r="APV22" s="225"/>
      <c r="APW22" s="225"/>
      <c r="APX22" s="225"/>
      <c r="APY22" s="225"/>
      <c r="APZ22" s="225"/>
      <c r="AQA22" s="225"/>
      <c r="AQB22" s="225"/>
      <c r="AQC22" s="225"/>
      <c r="AQD22" s="225"/>
      <c r="AQE22" s="225"/>
      <c r="AQF22" s="225"/>
      <c r="AQG22" s="225"/>
      <c r="AQH22" s="225"/>
      <c r="AQI22" s="225"/>
      <c r="AQJ22" s="225"/>
      <c r="AQK22" s="225"/>
      <c r="AQL22" s="225"/>
      <c r="AQM22" s="225"/>
      <c r="AQN22" s="225"/>
      <c r="AQO22" s="225"/>
      <c r="AQP22" s="225"/>
      <c r="AQQ22" s="225"/>
      <c r="AQR22" s="225"/>
      <c r="AQS22" s="225"/>
      <c r="AQT22" s="225"/>
      <c r="AQU22" s="225"/>
      <c r="AQV22" s="225"/>
      <c r="AQW22" s="225"/>
      <c r="AQX22" s="225"/>
      <c r="AQY22" s="225"/>
      <c r="AQZ22" s="225"/>
      <c r="ARA22" s="225"/>
      <c r="ARB22" s="225"/>
      <c r="ARC22" s="225"/>
      <c r="ARD22" s="225"/>
      <c r="ARE22" s="225"/>
      <c r="ARF22" s="225"/>
      <c r="ARG22" s="225"/>
      <c r="ARH22" s="225"/>
      <c r="ARI22" s="225"/>
      <c r="ARJ22" s="225"/>
      <c r="ARK22" s="225"/>
      <c r="ARL22" s="225"/>
      <c r="ARM22" s="225"/>
      <c r="ARN22" s="225"/>
      <c r="ARO22" s="225"/>
      <c r="ARP22" s="225"/>
      <c r="ARQ22" s="225"/>
      <c r="ARR22" s="225"/>
      <c r="ARS22" s="225"/>
      <c r="ART22" s="225"/>
      <c r="ARU22" s="225"/>
      <c r="ARV22" s="225"/>
      <c r="ARW22" s="225"/>
      <c r="ARX22" s="225"/>
      <c r="ARY22" s="225"/>
      <c r="ARZ22" s="225"/>
      <c r="ASA22" s="225"/>
      <c r="ASB22" s="225"/>
      <c r="ASC22" s="225"/>
      <c r="ASD22" s="225"/>
      <c r="ASE22" s="225"/>
      <c r="ASF22" s="225"/>
      <c r="ASG22" s="225"/>
      <c r="ASH22" s="225"/>
      <c r="ASI22" s="225"/>
      <c r="ASJ22" s="225"/>
      <c r="ASK22" s="225"/>
      <c r="ASL22" s="225"/>
      <c r="ASM22" s="225"/>
      <c r="ASN22" s="225"/>
      <c r="ASO22" s="225"/>
      <c r="ASP22" s="225"/>
      <c r="ASQ22" s="225"/>
      <c r="ASR22" s="225"/>
      <c r="ASS22" s="225"/>
      <c r="AST22" s="225"/>
      <c r="ASU22" s="225"/>
      <c r="ASV22" s="225"/>
      <c r="ASW22" s="225"/>
      <c r="ASX22" s="225"/>
      <c r="ASY22" s="225"/>
      <c r="ASZ22" s="225"/>
      <c r="ATA22" s="225"/>
      <c r="ATB22" s="225"/>
      <c r="ATC22" s="225"/>
      <c r="ATD22" s="225"/>
      <c r="ATE22" s="225"/>
      <c r="ATF22" s="225"/>
      <c r="ATG22" s="225"/>
      <c r="ATH22" s="225"/>
      <c r="ATI22" s="225"/>
      <c r="ATJ22" s="225"/>
      <c r="ATK22" s="225"/>
      <c r="ATL22" s="225"/>
      <c r="ATM22" s="225"/>
      <c r="ATN22" s="225"/>
      <c r="ATO22" s="225"/>
      <c r="ATP22" s="225"/>
      <c r="ATQ22" s="225"/>
      <c r="ATR22" s="225"/>
      <c r="ATS22" s="225"/>
      <c r="ATT22" s="225"/>
      <c r="ATU22" s="225"/>
      <c r="ATV22" s="225"/>
      <c r="ATW22" s="225"/>
      <c r="ATX22" s="225"/>
      <c r="ATY22" s="225"/>
      <c r="ATZ22" s="225"/>
      <c r="AUA22" s="225"/>
      <c r="AUB22" s="227"/>
      <c r="AUC22" s="227"/>
      <c r="AUD22" s="227"/>
      <c r="AUE22" s="227"/>
      <c r="AUF22" s="228"/>
      <c r="AUG22" s="227"/>
      <c r="AUH22" s="227"/>
      <c r="AUI22" s="228"/>
      <c r="AUJ22" s="227"/>
      <c r="AUK22" s="227"/>
      <c r="AUL22" s="227"/>
      <c r="AUM22" s="227"/>
      <c r="AUN22" s="227"/>
      <c r="AUO22" s="227"/>
      <c r="AUP22" s="227"/>
      <c r="AUQ22" s="225"/>
      <c r="AUR22" s="225"/>
      <c r="AUS22" s="225"/>
      <c r="AUT22" s="225"/>
      <c r="AUU22" s="225"/>
      <c r="AUV22" s="225"/>
      <c r="AUW22" s="225"/>
      <c r="AUX22" s="225"/>
      <c r="AUY22" s="225"/>
      <c r="AUZ22" s="225"/>
      <c r="AVA22" s="225"/>
      <c r="AVB22" s="225"/>
      <c r="AVC22" s="225"/>
      <c r="AVD22" s="225"/>
      <c r="AVE22" s="225"/>
      <c r="AVF22" s="225"/>
      <c r="AVG22" s="225"/>
      <c r="AVH22" s="225"/>
      <c r="AVI22" s="225"/>
      <c r="AVJ22" s="225"/>
      <c r="AVK22" s="225"/>
      <c r="AVL22" s="225"/>
      <c r="AVM22" s="225"/>
      <c r="AVN22" s="225"/>
      <c r="AVO22" s="225"/>
      <c r="AVP22" s="225"/>
      <c r="AVQ22" s="225"/>
      <c r="AVR22" s="225"/>
      <c r="AVS22" s="225"/>
      <c r="AVT22" s="225"/>
      <c r="AVU22" s="225"/>
      <c r="AVV22" s="225"/>
      <c r="AVW22" s="225"/>
      <c r="AVX22" s="225"/>
      <c r="AVY22" s="225"/>
      <c r="AVZ22" s="225"/>
      <c r="AWA22" s="225"/>
      <c r="AWB22" s="225"/>
      <c r="AWC22" s="225"/>
      <c r="AWD22" s="225"/>
      <c r="AWE22" s="225"/>
      <c r="AWF22" s="225"/>
      <c r="AWG22" s="225"/>
      <c r="AWH22" s="225"/>
      <c r="AWI22" s="225"/>
      <c r="AWJ22" s="225"/>
      <c r="AWK22" s="225"/>
      <c r="AWL22" s="225"/>
      <c r="AWM22" s="225"/>
      <c r="AWN22" s="225"/>
      <c r="AWO22" s="225"/>
      <c r="AWP22" s="225"/>
      <c r="AWQ22" s="225"/>
      <c r="AWR22" s="225"/>
      <c r="AWS22" s="225"/>
      <c r="AWT22" s="225"/>
      <c r="AWU22" s="225"/>
      <c r="AWV22" s="225"/>
      <c r="AWW22" s="225"/>
      <c r="AWX22" s="225"/>
      <c r="AWY22" s="229"/>
      <c r="AWZ22" s="230"/>
      <c r="AXA22" s="229"/>
      <c r="AXB22" s="229"/>
      <c r="AXC22" s="229"/>
      <c r="AXD22" s="229"/>
      <c r="AXE22" s="229"/>
      <c r="AXF22" s="229"/>
      <c r="AXG22" s="229"/>
      <c r="AXH22" s="229"/>
      <c r="AXI22" s="229"/>
      <c r="AXJ22" s="229"/>
      <c r="AXK22" s="229"/>
      <c r="AXL22" s="229"/>
      <c r="AXM22" s="229"/>
      <c r="AXN22" s="229"/>
      <c r="AXO22" s="229"/>
      <c r="AXP22" s="229"/>
      <c r="AXQ22" s="229"/>
      <c r="AXR22" s="229"/>
      <c r="AXS22" s="229"/>
      <c r="AXT22" s="229"/>
      <c r="AXU22" s="229"/>
      <c r="AXV22" s="229"/>
      <c r="AXW22" s="229"/>
      <c r="AXX22" s="229"/>
      <c r="AXY22" s="229"/>
      <c r="AXZ22" s="229"/>
      <c r="AYA22" s="229"/>
      <c r="AYB22" s="229"/>
      <c r="AYC22" s="229"/>
      <c r="AYD22" s="229"/>
      <c r="AYE22" s="229"/>
      <c r="AYF22" s="229"/>
      <c r="AYG22" s="229"/>
      <c r="AYH22" s="229"/>
      <c r="AYI22" s="229"/>
      <c r="AYJ22" s="229"/>
      <c r="AYK22" s="229"/>
      <c r="AYL22" s="229"/>
      <c r="AYM22" s="229"/>
      <c r="AYN22" s="229"/>
      <c r="AYO22" s="229"/>
      <c r="AYP22" s="229"/>
      <c r="AYQ22" s="229"/>
      <c r="AYR22" s="229"/>
      <c r="AYS22" s="229"/>
      <c r="AYT22" s="229"/>
      <c r="AYU22" s="229"/>
      <c r="AYV22" s="229"/>
      <c r="AYW22" s="229"/>
      <c r="AYX22" s="229"/>
      <c r="AYY22" s="229"/>
      <c r="AYZ22" s="229"/>
      <c r="AZA22" s="229"/>
      <c r="AZB22" s="229"/>
      <c r="AZC22" s="229"/>
      <c r="AZD22" s="229"/>
      <c r="AZE22" s="229"/>
      <c r="AZF22" s="229"/>
      <c r="AZG22" s="229"/>
      <c r="AZH22" s="229"/>
      <c r="AZI22" s="229"/>
      <c r="AZJ22" s="229"/>
      <c r="AZK22" s="229"/>
      <c r="AZL22" s="229"/>
      <c r="AZM22" s="229"/>
      <c r="AZN22" s="229"/>
      <c r="AZO22" s="229"/>
      <c r="AZP22" s="229"/>
      <c r="AZQ22" s="229"/>
      <c r="AZR22" s="229"/>
      <c r="AZS22" s="229"/>
      <c r="AZT22" s="229"/>
      <c r="AZU22" s="225"/>
      <c r="AZV22" s="225"/>
      <c r="AZW22" s="225"/>
      <c r="AZX22" s="225"/>
      <c r="AZY22" s="225"/>
      <c r="AZZ22" s="225"/>
      <c r="BAA22" s="225"/>
      <c r="BAB22" s="225"/>
      <c r="BAC22" s="225"/>
      <c r="BAD22" s="225"/>
      <c r="BAE22" s="225"/>
      <c r="BAF22" s="225"/>
      <c r="BAG22" s="225"/>
      <c r="BAH22" s="225"/>
      <c r="BAI22" s="225"/>
      <c r="BAJ22" s="225"/>
      <c r="BAK22" s="225"/>
      <c r="BAL22" s="225"/>
      <c r="BAM22" s="225"/>
      <c r="BAN22" s="225"/>
      <c r="BAO22" s="225"/>
      <c r="BAP22" s="225"/>
      <c r="BAQ22" s="225"/>
      <c r="BAR22" s="225"/>
      <c r="BAS22" s="225"/>
      <c r="BAT22" s="225"/>
      <c r="BAU22" s="225"/>
      <c r="BAV22" s="225"/>
      <c r="BAW22" s="225"/>
      <c r="BAX22" s="225"/>
      <c r="BAY22" s="225"/>
      <c r="BAZ22" s="225"/>
      <c r="BBA22" s="225"/>
      <c r="BBB22" s="225"/>
      <c r="BBC22" s="225"/>
      <c r="BBD22" s="225"/>
      <c r="BBE22" s="225"/>
      <c r="BBF22" s="225"/>
      <c r="BBG22" s="225"/>
      <c r="BBH22" s="225"/>
      <c r="BBI22" s="225"/>
      <c r="BBJ22" s="225"/>
      <c r="BBK22" s="225"/>
      <c r="BBL22" s="225"/>
      <c r="BBM22" s="225"/>
      <c r="BBN22" s="225"/>
      <c r="BBO22" s="225"/>
      <c r="BBP22" s="225"/>
      <c r="BBQ22" s="225"/>
      <c r="BBR22" s="225"/>
      <c r="BBS22" s="225"/>
      <c r="BBT22" s="225"/>
      <c r="BBU22" s="225"/>
      <c r="BBV22" s="225"/>
      <c r="BBW22" s="225"/>
      <c r="BBX22" s="225"/>
      <c r="BBY22" s="225"/>
      <c r="BBZ22" s="225"/>
      <c r="BCA22" s="225"/>
      <c r="BCB22" s="225"/>
      <c r="BCC22" s="225"/>
      <c r="BCD22" s="225"/>
      <c r="BCE22" s="225"/>
      <c r="BCF22" s="225"/>
      <c r="BCG22" s="225"/>
      <c r="BCH22" s="225"/>
      <c r="BCI22" s="225"/>
      <c r="BCJ22" s="225"/>
      <c r="BCK22" s="225"/>
      <c r="BCL22" s="225"/>
      <c r="BCM22" s="225"/>
      <c r="BCN22" s="225"/>
      <c r="BCO22" s="225"/>
      <c r="BCP22" s="225"/>
      <c r="BCQ22" s="225"/>
      <c r="BCR22" s="225"/>
      <c r="BCS22" s="225"/>
      <c r="BCT22" s="225"/>
      <c r="BCU22" s="225"/>
      <c r="BCV22" s="225"/>
      <c r="BCW22" s="225"/>
      <c r="BCX22" s="225"/>
      <c r="BCY22" s="225"/>
      <c r="BCZ22" s="225"/>
      <c r="BDA22" s="225"/>
      <c r="BDB22" s="225"/>
      <c r="BDC22" s="225"/>
      <c r="BDD22" s="225"/>
      <c r="BDE22" s="225"/>
      <c r="BDF22" s="225"/>
      <c r="BDG22" s="225"/>
      <c r="BDH22" s="225"/>
      <c r="BDI22" s="225"/>
      <c r="BDJ22" s="225"/>
      <c r="BDK22" s="225"/>
      <c r="BDL22" s="225"/>
      <c r="BDM22" s="225"/>
      <c r="BDN22" s="225"/>
      <c r="BDO22" s="225"/>
      <c r="BDP22" s="225"/>
      <c r="BDQ22" s="225"/>
      <c r="BDR22" s="225"/>
      <c r="BDS22" s="225"/>
      <c r="BDT22" s="225"/>
      <c r="BDU22" s="225"/>
      <c r="BDV22" s="231"/>
      <c r="BDW22" s="231"/>
      <c r="BDX22" s="231"/>
      <c r="BDY22" s="231"/>
      <c r="BDZ22" s="231"/>
      <c r="BEA22" s="231"/>
      <c r="BEB22" s="231"/>
      <c r="BEC22" s="231"/>
      <c r="BED22" s="231"/>
      <c r="BEE22" s="231"/>
      <c r="BEF22" s="231"/>
      <c r="BEG22" s="231"/>
      <c r="BEH22" s="231"/>
      <c r="BEI22" s="231"/>
      <c r="BEJ22" s="231"/>
      <c r="BEK22" s="231"/>
      <c r="BEL22" s="231"/>
      <c r="BEM22" s="231"/>
      <c r="BEN22" s="231"/>
      <c r="BEO22" s="231"/>
      <c r="BEP22" s="231"/>
      <c r="BEQ22" s="231"/>
      <c r="BER22" s="231"/>
      <c r="BES22" s="231"/>
      <c r="BET22" s="231"/>
      <c r="BEU22" s="231"/>
      <c r="BEV22" s="231"/>
      <c r="BEW22" s="231"/>
      <c r="BEX22" s="231"/>
      <c r="BEY22" s="231"/>
      <c r="BEZ22" s="231"/>
      <c r="BFA22" s="231"/>
      <c r="BFB22" s="231"/>
      <c r="BFC22" s="231"/>
      <c r="BFD22" s="231"/>
      <c r="BFE22" s="231"/>
      <c r="BFF22" s="231"/>
      <c r="BFG22" s="231"/>
      <c r="BFH22" s="231"/>
      <c r="BFI22" s="231"/>
      <c r="BFJ22" s="231"/>
      <c r="BFK22" s="231"/>
      <c r="BFL22" s="231"/>
      <c r="BFM22" s="231"/>
      <c r="BFN22" s="231"/>
      <c r="BFO22" s="231"/>
      <c r="BFP22" s="231"/>
      <c r="BFQ22" s="231"/>
      <c r="BFR22" s="231"/>
      <c r="BFS22" s="231"/>
      <c r="BFT22" s="231"/>
      <c r="BFU22" s="231"/>
      <c r="BFV22" s="231"/>
      <c r="BFW22" s="231"/>
      <c r="BFX22" s="231"/>
      <c r="BFY22" s="231"/>
      <c r="BFZ22" s="231"/>
      <c r="BGA22" s="231"/>
      <c r="BGB22" s="231"/>
      <c r="BGC22" s="231"/>
      <c r="BGD22" s="198"/>
      <c r="BGE22" s="232"/>
      <c r="BGF22" s="233"/>
      <c r="BGG22" s="231"/>
      <c r="BGH22" s="231"/>
      <c r="BGI22" s="231"/>
      <c r="BGJ22" s="231"/>
      <c r="BGK22" s="231"/>
      <c r="BGL22" s="231"/>
      <c r="BGM22" s="231"/>
      <c r="BGN22" s="231"/>
      <c r="BGO22" s="231"/>
      <c r="BGP22" s="231"/>
      <c r="BGQ22" s="231"/>
      <c r="BGR22" s="231"/>
      <c r="BGS22" s="231"/>
      <c r="BGT22" s="231"/>
      <c r="BGU22" s="231"/>
      <c r="BGV22" s="231"/>
      <c r="BGW22" s="231"/>
      <c r="BGX22" s="231"/>
      <c r="BGY22" s="231"/>
      <c r="BGZ22" s="231"/>
      <c r="BHA22" s="231"/>
      <c r="BHB22" s="231"/>
      <c r="BHC22" s="231"/>
      <c r="BHD22" s="231"/>
      <c r="BHE22" s="231"/>
      <c r="BHF22" s="231"/>
      <c r="BHG22" s="231"/>
      <c r="BHH22" s="231"/>
      <c r="BHI22" s="231"/>
      <c r="BHJ22" s="231"/>
      <c r="BHK22" s="231"/>
      <c r="BHL22" s="231"/>
      <c r="BHM22" s="231"/>
      <c r="BHN22" s="231"/>
      <c r="BHO22" s="231"/>
      <c r="BHP22" s="231"/>
      <c r="BHQ22" s="231"/>
      <c r="BHR22" s="231"/>
      <c r="BHS22" s="231"/>
      <c r="BHT22" s="231"/>
      <c r="BHU22" s="231"/>
      <c r="BHV22" s="231"/>
      <c r="BHW22" s="231"/>
      <c r="BHX22" s="231"/>
      <c r="BHY22" s="231"/>
      <c r="BHZ22" s="231"/>
      <c r="BIA22" s="231"/>
      <c r="BIB22" s="231"/>
      <c r="BIC22" s="231"/>
      <c r="BID22" s="231"/>
      <c r="BIE22" s="231"/>
      <c r="BIF22" s="231"/>
      <c r="BIG22" s="231"/>
      <c r="BIH22" s="231"/>
      <c r="BII22" s="231"/>
      <c r="BIJ22" s="231"/>
      <c r="BIK22" s="188"/>
      <c r="BIL22" s="234"/>
      <c r="BIM22" s="234"/>
      <c r="BIN22" s="231"/>
      <c r="BIO22" s="231"/>
      <c r="BIP22" s="231"/>
      <c r="BIQ22" s="231"/>
      <c r="BIR22" s="231"/>
      <c r="BIS22" s="231"/>
      <c r="BIT22" s="231"/>
      <c r="BIU22" s="231"/>
      <c r="BIV22" s="231"/>
      <c r="BIW22" s="231"/>
      <c r="BIX22" s="231"/>
      <c r="BIY22" s="231"/>
      <c r="BIZ22" s="231"/>
      <c r="BJA22" s="231"/>
      <c r="BJB22" s="231"/>
      <c r="BJC22" s="231"/>
      <c r="BJD22" s="231"/>
      <c r="BJE22" s="231"/>
      <c r="BJF22" s="231"/>
      <c r="BJG22" s="231"/>
      <c r="BJH22" s="231"/>
      <c r="BJI22" s="231"/>
      <c r="BJJ22" s="231"/>
      <c r="BJK22" s="231"/>
      <c r="BJL22" s="231"/>
      <c r="BJM22" s="231"/>
      <c r="BJN22" s="231"/>
      <c r="BJO22" s="231"/>
      <c r="BJP22" s="231"/>
      <c r="BJQ22" s="231"/>
      <c r="BJR22" s="231"/>
      <c r="BJS22" s="231"/>
      <c r="BJT22" s="231"/>
      <c r="BJU22" s="231"/>
      <c r="BJV22" s="231"/>
      <c r="BJW22" s="231"/>
      <c r="BJX22" s="231"/>
      <c r="BJY22" s="231"/>
      <c r="BJZ22" s="235"/>
      <c r="BKA22" s="235"/>
      <c r="BKB22" s="235"/>
      <c r="BKC22" s="235"/>
      <c r="BKD22" s="235"/>
      <c r="BKE22" s="235"/>
      <c r="BKF22" s="235"/>
      <c r="BKG22" s="235"/>
      <c r="BKH22" s="235"/>
      <c r="BKI22" s="235"/>
      <c r="BKJ22" s="235"/>
      <c r="BKK22" s="231"/>
      <c r="BKL22" s="231"/>
      <c r="BKM22" s="231"/>
      <c r="BKN22" s="231"/>
      <c r="BKO22" s="231"/>
      <c r="BKP22" s="231"/>
      <c r="BKQ22" s="231"/>
      <c r="BKR22" s="231"/>
      <c r="BKS22" s="231"/>
      <c r="BKT22" s="231"/>
      <c r="BKU22" s="231"/>
      <c r="BKV22" s="231"/>
      <c r="BKW22" s="231"/>
      <c r="BKX22" s="231"/>
      <c r="BKY22" s="231"/>
      <c r="BKZ22" s="236"/>
      <c r="BLA22" s="236"/>
      <c r="BLB22" s="236"/>
      <c r="BLC22" s="236"/>
      <c r="BLD22" s="236"/>
      <c r="BLE22" s="236"/>
      <c r="BLF22" s="236"/>
      <c r="BLG22" s="236"/>
      <c r="BLH22" s="236"/>
      <c r="BLI22" s="236"/>
      <c r="BLJ22" s="236"/>
      <c r="BLK22" s="236"/>
      <c r="BLL22" s="236"/>
      <c r="BLM22" s="236"/>
      <c r="BLN22" s="236"/>
      <c r="BLO22" s="236"/>
      <c r="BLP22" s="236"/>
      <c r="BLQ22" s="236"/>
      <c r="BLR22" s="236"/>
      <c r="BLS22" s="236"/>
      <c r="BLT22" s="236"/>
      <c r="BLU22" s="236"/>
      <c r="BLV22" s="236"/>
      <c r="BLW22" s="236"/>
      <c r="BLX22" s="236"/>
      <c r="BLY22" s="236"/>
      <c r="BLZ22" s="236"/>
      <c r="BMA22" s="236"/>
      <c r="BMB22" s="236"/>
      <c r="BMC22" s="236"/>
      <c r="BMD22" s="236"/>
      <c r="BME22" s="236"/>
      <c r="BMF22" s="236"/>
      <c r="BMG22" s="236"/>
      <c r="BMH22" s="236"/>
      <c r="BMI22" s="236"/>
      <c r="BMJ22" s="236"/>
      <c r="BMK22" s="236"/>
      <c r="BML22" s="236"/>
      <c r="BMM22" s="236"/>
      <c r="BMN22" s="236"/>
      <c r="BMO22" s="236"/>
      <c r="BMP22" s="236"/>
      <c r="BMQ22" s="236"/>
      <c r="BMR22" s="236"/>
      <c r="BMS22" s="236"/>
      <c r="BMT22" s="236"/>
      <c r="BMU22" s="236"/>
      <c r="BMV22" s="236"/>
      <c r="BMW22" s="236"/>
      <c r="BMX22" s="236"/>
      <c r="BMY22" s="236"/>
      <c r="BMZ22" s="236"/>
      <c r="BNA22" s="236"/>
      <c r="BNB22" s="236"/>
      <c r="BNC22" s="236"/>
      <c r="BND22" s="236"/>
      <c r="BNE22" s="236"/>
      <c r="BNF22" s="236"/>
      <c r="BNG22" s="236"/>
      <c r="BNH22" s="236"/>
      <c r="BNI22" s="236"/>
      <c r="BNJ22" s="236"/>
      <c r="BNK22" s="236"/>
      <c r="BNL22" s="236"/>
      <c r="BNM22" s="236"/>
      <c r="BNN22" s="236"/>
      <c r="BNO22" s="236"/>
    </row>
    <row r="23" spans="1:1731" s="206" customFormat="1" ht="12" customHeight="1">
      <c r="A23" s="181" t="s">
        <v>331</v>
      </c>
      <c r="B23" s="205" t="s">
        <v>12</v>
      </c>
      <c r="C23" s="205"/>
      <c r="D23" s="205"/>
      <c r="E23" s="205" t="s">
        <v>13</v>
      </c>
      <c r="F23" s="205"/>
      <c r="G23" s="205"/>
      <c r="H23" s="205" t="s">
        <v>14</v>
      </c>
      <c r="I23" s="205"/>
      <c r="J23" s="205"/>
      <c r="K23" s="205" t="s">
        <v>15</v>
      </c>
      <c r="L23" s="205"/>
      <c r="M23" s="205"/>
      <c r="N23" s="205" t="s">
        <v>12</v>
      </c>
      <c r="O23" s="205"/>
      <c r="P23" s="205"/>
      <c r="Q23" s="205" t="s">
        <v>13</v>
      </c>
      <c r="R23" s="205"/>
      <c r="S23" s="205"/>
      <c r="T23" s="205" t="s">
        <v>14</v>
      </c>
      <c r="U23" s="205"/>
      <c r="V23" s="205"/>
      <c r="W23" s="205" t="s">
        <v>15</v>
      </c>
      <c r="X23" s="205"/>
      <c r="Y23" s="205"/>
      <c r="Z23" s="190">
        <v>1</v>
      </c>
      <c r="AA23" s="190"/>
      <c r="AB23" s="205" t="s">
        <v>143</v>
      </c>
      <c r="AC23" s="190"/>
      <c r="AD23" s="190"/>
      <c r="AE23" s="205" t="s">
        <v>144</v>
      </c>
      <c r="AF23" s="190"/>
      <c r="AG23" s="190"/>
      <c r="AH23" s="205" t="s">
        <v>145</v>
      </c>
      <c r="AI23" s="190"/>
      <c r="AJ23" s="190"/>
      <c r="AK23" s="205" t="s">
        <v>146</v>
      </c>
      <c r="AL23" s="190">
        <v>1</v>
      </c>
      <c r="AM23" s="190"/>
      <c r="AN23" s="205" t="s">
        <v>143</v>
      </c>
      <c r="AO23" s="203"/>
      <c r="AP23" s="190"/>
      <c r="AQ23" s="203">
        <v>6</v>
      </c>
      <c r="AR23" s="203"/>
      <c r="AS23" s="203"/>
      <c r="AT23" s="203">
        <v>9</v>
      </c>
      <c r="AU23" s="203"/>
      <c r="AV23" s="203"/>
      <c r="AW23" s="203">
        <v>12</v>
      </c>
      <c r="AX23" s="203">
        <v>1</v>
      </c>
      <c r="AY23" s="203"/>
      <c r="AZ23" s="203">
        <v>3</v>
      </c>
      <c r="BA23" s="203"/>
      <c r="BB23" s="203"/>
      <c r="BC23" s="203">
        <v>6</v>
      </c>
      <c r="BD23" s="203"/>
      <c r="BE23" s="203"/>
      <c r="BF23" s="203">
        <v>9</v>
      </c>
      <c r="BG23" s="203"/>
      <c r="BH23" s="203"/>
      <c r="BI23" s="204">
        <v>12</v>
      </c>
      <c r="BJ23" s="203"/>
      <c r="BK23" s="203"/>
      <c r="BL23" s="203">
        <v>3</v>
      </c>
      <c r="BM23" s="203"/>
      <c r="BN23" s="203"/>
      <c r="BO23" s="203">
        <v>6</v>
      </c>
      <c r="BP23" s="203"/>
      <c r="BQ23" s="203"/>
      <c r="BR23" s="203">
        <v>9</v>
      </c>
      <c r="BU23" s="206">
        <v>12</v>
      </c>
      <c r="BX23" s="206">
        <v>3</v>
      </c>
      <c r="CA23" s="206">
        <v>6</v>
      </c>
      <c r="CD23" s="206">
        <v>9</v>
      </c>
      <c r="CG23" s="206">
        <v>12</v>
      </c>
      <c r="CI23" s="206" t="s">
        <v>147</v>
      </c>
      <c r="CJ23" s="206">
        <v>3</v>
      </c>
      <c r="CM23" s="206">
        <v>6</v>
      </c>
      <c r="CN23" s="181"/>
      <c r="CO23" s="181"/>
      <c r="CP23" s="206">
        <v>9</v>
      </c>
      <c r="CQ23" s="181"/>
      <c r="CR23" s="181"/>
      <c r="CS23" s="206">
        <v>12</v>
      </c>
      <c r="CT23" s="181"/>
      <c r="CU23" s="206" t="s">
        <v>147</v>
      </c>
      <c r="CV23" s="206">
        <v>3</v>
      </c>
      <c r="CY23" s="206">
        <v>6</v>
      </c>
      <c r="CZ23" s="181"/>
      <c r="DA23" s="181"/>
      <c r="DB23" s="206">
        <v>9</v>
      </c>
      <c r="DC23" s="181"/>
      <c r="DD23" s="181"/>
      <c r="DE23" s="206">
        <v>12</v>
      </c>
      <c r="DF23" s="181"/>
      <c r="DG23" s="206" t="s">
        <v>147</v>
      </c>
      <c r="DH23" s="206">
        <v>3</v>
      </c>
      <c r="DK23" s="206">
        <v>6</v>
      </c>
      <c r="DM23" s="181"/>
      <c r="DN23" s="206">
        <v>9</v>
      </c>
      <c r="DP23" s="181"/>
      <c r="DQ23" s="206">
        <v>12</v>
      </c>
      <c r="DR23" s="181"/>
      <c r="DS23" s="181"/>
      <c r="DT23" s="181">
        <v>3</v>
      </c>
      <c r="DU23" s="181">
        <v>4</v>
      </c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81"/>
      <c r="EH23" s="181"/>
      <c r="EI23" s="181"/>
      <c r="EJ23" s="181"/>
      <c r="EK23" s="181"/>
      <c r="EL23" s="181"/>
      <c r="EM23" s="181"/>
      <c r="EN23" s="181"/>
      <c r="EO23" s="181"/>
      <c r="EP23" s="181"/>
      <c r="EQ23" s="181"/>
      <c r="ER23" s="181"/>
      <c r="ES23" s="181"/>
      <c r="ET23" s="181"/>
      <c r="EU23" s="181"/>
      <c r="EV23" s="181"/>
      <c r="EW23" s="181"/>
      <c r="EX23" s="181"/>
      <c r="EY23" s="181"/>
      <c r="EZ23" s="181"/>
      <c r="FA23" s="181"/>
      <c r="FB23" s="181"/>
      <c r="FC23" s="181"/>
      <c r="FD23" s="181"/>
      <c r="FE23" s="181"/>
      <c r="FF23" s="181"/>
      <c r="FG23" s="181"/>
      <c r="FH23" s="181"/>
      <c r="FI23" s="181"/>
      <c r="FJ23" s="181"/>
      <c r="FK23" s="181"/>
      <c r="FL23" s="181"/>
      <c r="FM23" s="181"/>
      <c r="FN23" s="181"/>
      <c r="FO23" s="181"/>
      <c r="FP23" s="181"/>
      <c r="FQ23" s="181"/>
      <c r="FR23" s="181"/>
      <c r="FS23" s="181"/>
      <c r="FT23" s="181"/>
      <c r="FU23" s="181"/>
      <c r="FV23" s="181"/>
      <c r="FW23" s="181"/>
      <c r="FX23" s="181"/>
      <c r="FY23" s="181"/>
      <c r="FZ23" s="181"/>
      <c r="GA23" s="181"/>
      <c r="GB23" s="181"/>
      <c r="GC23" s="181"/>
      <c r="GD23" s="181"/>
      <c r="GE23" s="181"/>
      <c r="GF23" s="181"/>
      <c r="GG23" s="181"/>
      <c r="GH23" s="181"/>
      <c r="GI23" s="181"/>
      <c r="GJ23" s="181"/>
      <c r="GK23" s="181"/>
      <c r="GL23" s="181"/>
      <c r="GM23" s="181"/>
      <c r="GN23" s="181"/>
      <c r="GO23" s="181"/>
      <c r="GP23" s="181"/>
      <c r="GQ23" s="181"/>
      <c r="GR23" s="181"/>
      <c r="GS23" s="181"/>
      <c r="GT23" s="181"/>
      <c r="GU23" s="181"/>
      <c r="GV23" s="181"/>
      <c r="GW23" s="181"/>
      <c r="GX23" s="181"/>
      <c r="GY23" s="181"/>
      <c r="GZ23" s="181"/>
      <c r="HA23" s="181"/>
      <c r="HB23" s="181"/>
      <c r="HC23" s="181"/>
      <c r="HD23" s="181"/>
      <c r="HE23" s="181"/>
      <c r="HF23" s="181"/>
      <c r="HG23" s="181"/>
      <c r="HH23" s="181"/>
      <c r="HI23" s="181"/>
      <c r="HJ23" s="181"/>
      <c r="HK23" s="181"/>
      <c r="HL23" s="181"/>
      <c r="HM23" s="181"/>
      <c r="HN23" s="181"/>
      <c r="HO23" s="181"/>
      <c r="HP23" s="181"/>
      <c r="HQ23" s="181"/>
      <c r="HR23" s="181"/>
      <c r="HS23" s="181"/>
      <c r="HT23" s="181"/>
      <c r="HU23" s="181"/>
      <c r="HV23" s="181"/>
      <c r="HW23" s="181"/>
      <c r="HX23" s="181"/>
      <c r="HY23" s="181"/>
      <c r="HZ23" s="181"/>
      <c r="IA23" s="181"/>
      <c r="IB23" s="181"/>
      <c r="IC23" s="181"/>
      <c r="ID23" s="181"/>
      <c r="IE23" s="181"/>
      <c r="IF23" s="181"/>
      <c r="IG23" s="181"/>
      <c r="IH23" s="181"/>
      <c r="II23" s="181"/>
      <c r="IJ23" s="181"/>
      <c r="IK23" s="181"/>
      <c r="IL23" s="181"/>
      <c r="IM23" s="181"/>
      <c r="IN23" s="181"/>
      <c r="IO23" s="181"/>
      <c r="IP23" s="181"/>
      <c r="IQ23" s="181"/>
      <c r="IR23" s="181"/>
      <c r="IS23" s="181"/>
      <c r="IT23" s="181"/>
      <c r="IU23" s="181"/>
      <c r="IV23" s="181"/>
      <c r="IW23" s="181"/>
      <c r="IX23" s="181"/>
      <c r="IY23" s="181"/>
      <c r="IZ23" s="181"/>
      <c r="JA23" s="181"/>
      <c r="JB23" s="181"/>
      <c r="JC23" s="181"/>
      <c r="JD23" s="181"/>
      <c r="JE23" s="181"/>
      <c r="JF23" s="181"/>
      <c r="JG23" s="181"/>
      <c r="JH23" s="181"/>
      <c r="JI23" s="181"/>
      <c r="JJ23" s="181"/>
      <c r="JK23" s="181"/>
      <c r="JL23" s="181"/>
      <c r="JM23" s="181"/>
      <c r="JN23" s="181"/>
      <c r="JO23" s="181"/>
      <c r="JP23" s="181"/>
      <c r="JQ23" s="181"/>
      <c r="JR23" s="181"/>
      <c r="JS23" s="181"/>
      <c r="JT23" s="181"/>
      <c r="JU23" s="181"/>
      <c r="JV23" s="181"/>
      <c r="JW23" s="181"/>
      <c r="JX23" s="181"/>
      <c r="JY23" s="181"/>
      <c r="JZ23" s="181"/>
      <c r="KA23" s="181"/>
      <c r="KB23" s="181"/>
      <c r="KC23" s="181"/>
      <c r="KD23" s="181"/>
      <c r="KE23" s="181"/>
      <c r="KF23" s="181"/>
      <c r="KG23" s="181"/>
      <c r="KH23" s="181"/>
      <c r="KI23" s="181"/>
      <c r="KJ23" s="181"/>
      <c r="KK23" s="181"/>
      <c r="KL23" s="181"/>
      <c r="KM23" s="181"/>
      <c r="KN23" s="181"/>
      <c r="KO23" s="181"/>
      <c r="KP23" s="181"/>
      <c r="KQ23" s="181"/>
      <c r="KR23" s="181"/>
      <c r="KS23" s="181"/>
      <c r="KT23" s="181"/>
      <c r="KU23" s="181"/>
      <c r="KV23" s="181"/>
      <c r="KW23" s="181"/>
      <c r="KX23" s="181"/>
      <c r="KY23" s="181"/>
      <c r="KZ23" s="181"/>
      <c r="LA23" s="181"/>
      <c r="LB23" s="181"/>
      <c r="LC23" s="181"/>
      <c r="LD23" s="181"/>
      <c r="LE23" s="181"/>
      <c r="LF23" s="181"/>
      <c r="LG23" s="181"/>
      <c r="LH23" s="181"/>
      <c r="LI23" s="181"/>
      <c r="LJ23" s="181"/>
      <c r="LK23" s="181"/>
      <c r="LL23" s="181"/>
      <c r="LM23" s="181"/>
      <c r="LN23" s="181"/>
      <c r="LO23" s="181"/>
      <c r="LP23" s="181"/>
      <c r="LQ23" s="181"/>
      <c r="LR23" s="181"/>
      <c r="LS23" s="181"/>
      <c r="LT23" s="181"/>
      <c r="LU23" s="181"/>
      <c r="LV23" s="181"/>
      <c r="LW23" s="181"/>
      <c r="LX23" s="181"/>
      <c r="LY23" s="181"/>
      <c r="LZ23" s="181"/>
      <c r="MA23" s="181"/>
      <c r="MB23" s="181"/>
      <c r="MC23" s="181"/>
      <c r="MD23" s="181"/>
      <c r="ME23" s="181"/>
      <c r="MF23" s="181"/>
      <c r="MG23" s="181"/>
      <c r="MH23" s="181"/>
      <c r="MI23" s="181"/>
      <c r="MJ23" s="181"/>
      <c r="MK23" s="181"/>
      <c r="ML23" s="181"/>
      <c r="MM23" s="181"/>
      <c r="MN23" s="181"/>
      <c r="MO23" s="181"/>
      <c r="MP23" s="181"/>
      <c r="MQ23" s="181"/>
      <c r="MR23" s="181"/>
      <c r="MS23" s="181"/>
      <c r="MT23" s="181"/>
      <c r="MU23" s="181"/>
      <c r="MV23" s="181"/>
      <c r="MW23" s="181"/>
      <c r="MX23" s="181"/>
      <c r="MY23" s="181"/>
      <c r="MZ23" s="181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  <c r="NZ23" s="181"/>
      <c r="OA23" s="181"/>
      <c r="OB23" s="181"/>
      <c r="OC23" s="181"/>
      <c r="OD23" s="181"/>
      <c r="OE23" s="181"/>
      <c r="OF23" s="181"/>
      <c r="OG23" s="181"/>
      <c r="OH23" s="181"/>
      <c r="OI23" s="181"/>
      <c r="OJ23" s="181"/>
      <c r="OK23" s="181"/>
      <c r="OL23" s="181"/>
      <c r="OM23" s="181"/>
      <c r="ON23" s="181"/>
      <c r="OO23" s="181"/>
      <c r="OP23" s="181"/>
      <c r="OQ23" s="181"/>
      <c r="OR23" s="181"/>
      <c r="OS23" s="181"/>
      <c r="OT23" s="181"/>
      <c r="OU23" s="181"/>
      <c r="OV23" s="181"/>
      <c r="OW23" s="181"/>
      <c r="OX23" s="181"/>
      <c r="OY23" s="181"/>
      <c r="OZ23" s="181"/>
      <c r="PA23" s="181"/>
      <c r="PB23" s="181"/>
      <c r="PC23" s="181"/>
      <c r="PD23" s="181"/>
      <c r="PE23" s="181"/>
      <c r="PF23" s="181"/>
      <c r="PG23" s="181"/>
      <c r="PH23" s="181"/>
      <c r="PI23" s="181"/>
      <c r="PJ23" s="181"/>
      <c r="PK23" s="181"/>
      <c r="PL23" s="181"/>
      <c r="PM23" s="181"/>
      <c r="PN23" s="181"/>
      <c r="PO23" s="181"/>
      <c r="PP23" s="181"/>
      <c r="PQ23" s="181"/>
      <c r="PR23" s="181"/>
      <c r="PS23" s="181"/>
      <c r="PT23" s="181"/>
      <c r="PU23" s="181"/>
      <c r="PV23" s="181"/>
      <c r="PW23" s="181"/>
      <c r="PX23" s="181"/>
      <c r="PY23" s="181"/>
      <c r="PZ23" s="181"/>
      <c r="QA23" s="181"/>
      <c r="QB23" s="181"/>
      <c r="QC23" s="181"/>
      <c r="QD23" s="181"/>
      <c r="QE23" s="181"/>
      <c r="QF23" s="181"/>
      <c r="QG23" s="181"/>
      <c r="QH23" s="181"/>
      <c r="QI23" s="181"/>
      <c r="QJ23" s="181"/>
      <c r="QK23" s="181"/>
      <c r="QL23" s="181"/>
      <c r="QM23" s="181"/>
      <c r="QN23" s="181"/>
      <c r="QO23" s="181"/>
      <c r="QP23" s="181"/>
      <c r="QQ23" s="181"/>
      <c r="QR23" s="181"/>
      <c r="QS23" s="181"/>
      <c r="QT23" s="181"/>
      <c r="QU23" s="181"/>
      <c r="QV23" s="181"/>
      <c r="QW23" s="181"/>
      <c r="QX23" s="181"/>
      <c r="QY23" s="181"/>
      <c r="QZ23" s="181"/>
      <c r="RA23" s="181"/>
      <c r="RB23" s="181"/>
      <c r="RC23" s="181"/>
      <c r="RD23" s="181"/>
      <c r="RE23" s="181"/>
      <c r="RF23" s="181"/>
      <c r="RG23" s="181"/>
      <c r="RH23" s="181"/>
      <c r="RI23" s="181"/>
      <c r="RJ23" s="181"/>
      <c r="RK23" s="181"/>
      <c r="RL23" s="181"/>
      <c r="RM23" s="181"/>
      <c r="RN23" s="181"/>
      <c r="RO23" s="181"/>
      <c r="RP23" s="181"/>
      <c r="RQ23" s="181"/>
      <c r="RR23" s="181"/>
      <c r="RS23" s="181"/>
      <c r="RT23" s="181"/>
      <c r="RU23" s="181"/>
      <c r="RV23" s="181"/>
      <c r="RW23" s="181"/>
      <c r="RX23" s="181"/>
      <c r="RY23" s="181"/>
      <c r="RZ23" s="181"/>
      <c r="SA23" s="181"/>
      <c r="SB23" s="181"/>
      <c r="SC23" s="181"/>
      <c r="AJR23" s="226"/>
      <c r="AJS23" s="226"/>
      <c r="AJT23" s="226"/>
      <c r="BGD23" s="198"/>
      <c r="BGE23" s="232"/>
      <c r="BGF23" s="233"/>
      <c r="BIK23" s="188"/>
      <c r="BIL23" s="234"/>
      <c r="BIM23" s="234"/>
    </row>
    <row r="24" spans="1:1731" ht="12" customHeight="1">
      <c r="A24" s="182" t="s">
        <v>148</v>
      </c>
      <c r="B24" s="191">
        <v>124.22662735931868</v>
      </c>
      <c r="C24" s="191">
        <v>125.1083316079074</v>
      </c>
      <c r="D24" s="191">
        <v>126.28803335831793</v>
      </c>
      <c r="E24" s="191">
        <v>125.9702897664196</v>
      </c>
      <c r="F24" s="191">
        <v>123.87791390325005</v>
      </c>
      <c r="G24" s="191">
        <v>123.81427766658987</v>
      </c>
      <c r="H24" s="191">
        <v>121.1322853716262</v>
      </c>
      <c r="I24" s="191">
        <v>116.1400968035306</v>
      </c>
      <c r="J24" s="191">
        <v>110.08748644148983</v>
      </c>
      <c r="K24" s="191">
        <v>108.83520405089064</v>
      </c>
      <c r="L24" s="191">
        <v>107.83733662519357</v>
      </c>
      <c r="M24" s="191">
        <v>113.42733806588518</v>
      </c>
      <c r="N24" s="191">
        <v>112.51949746969272</v>
      </c>
      <c r="O24" s="191">
        <v>111.76230869091619</v>
      </c>
      <c r="P24" s="191">
        <v>112.21038982640287</v>
      </c>
      <c r="Q24" s="191">
        <v>112.22059328004337</v>
      </c>
      <c r="R24" s="191">
        <v>110.97207322276977</v>
      </c>
      <c r="S24" s="191">
        <v>110.38338207032288</v>
      </c>
      <c r="T24" s="191">
        <v>109.67356076061159</v>
      </c>
      <c r="U24" s="191">
        <v>109.99940943476119</v>
      </c>
      <c r="V24" s="191">
        <v>113.82658776946732</v>
      </c>
      <c r="W24" s="191">
        <v>115.60084129797548</v>
      </c>
      <c r="X24" s="191">
        <v>118.15088098083073</v>
      </c>
      <c r="Y24" s="191">
        <v>123.46496607066268</v>
      </c>
      <c r="Z24" s="191">
        <v>122.96273904121389</v>
      </c>
      <c r="AA24" s="191">
        <v>121.3266268579348</v>
      </c>
      <c r="AB24" s="191">
        <v>119.93938237147022</v>
      </c>
      <c r="AC24" s="191">
        <v>118.06049934048288</v>
      </c>
      <c r="AD24" s="191">
        <v>119.19439630037596</v>
      </c>
      <c r="AE24" s="191">
        <v>123.51091362962887</v>
      </c>
      <c r="AF24" s="191">
        <v>120.00509161793727</v>
      </c>
      <c r="AG24" s="191">
        <v>122.15210352679016</v>
      </c>
      <c r="AH24" s="191">
        <v>121.85555024781544</v>
      </c>
      <c r="AI24" s="191">
        <v>118.87884071428832</v>
      </c>
      <c r="AJ24" s="191">
        <v>121.0591702457403</v>
      </c>
      <c r="AK24" s="191">
        <v>122.51199012899556</v>
      </c>
      <c r="AL24" s="191">
        <v>124.56682664281524</v>
      </c>
      <c r="AM24" s="191">
        <v>122.19564621339994</v>
      </c>
      <c r="AN24" s="191">
        <v>118.76127063851921</v>
      </c>
      <c r="AO24" s="191">
        <v>120.40811018280468</v>
      </c>
      <c r="AP24" s="191">
        <v>120.90854479521498</v>
      </c>
      <c r="AQ24" s="191">
        <v>123.85266708063416</v>
      </c>
      <c r="AR24" s="191">
        <v>120.54541907341894</v>
      </c>
      <c r="AS24" s="191">
        <v>110.72457067074572</v>
      </c>
      <c r="AT24" s="191">
        <v>106.67602349383441</v>
      </c>
      <c r="AU24" s="191">
        <v>103.09603005335693</v>
      </c>
      <c r="AV24" s="191">
        <v>100.05163563581587</v>
      </c>
      <c r="AW24" s="191">
        <v>99.266451630511483</v>
      </c>
      <c r="AX24" s="191">
        <v>98.94354486460827</v>
      </c>
      <c r="AY24" s="191">
        <v>98.992061356239304</v>
      </c>
      <c r="AZ24" s="191">
        <v>101.47997267354273</v>
      </c>
      <c r="BA24" s="191">
        <v>103.84575688071953</v>
      </c>
      <c r="BB24" s="191">
        <v>104.55132214602325</v>
      </c>
      <c r="BC24" s="191">
        <v>105.35178459088222</v>
      </c>
      <c r="BD24" s="191">
        <v>103.35825764693386</v>
      </c>
      <c r="BE24" s="191">
        <v>101.75750510037547</v>
      </c>
      <c r="BF24" s="191">
        <v>100.01666186357998</v>
      </c>
      <c r="BG24" s="191">
        <v>100.90119518052396</v>
      </c>
      <c r="BH24" s="191">
        <v>101.30862847084023</v>
      </c>
      <c r="BI24" s="191">
        <v>101.37987983361604</v>
      </c>
      <c r="BJ24" s="191">
        <v>99.91040785202307</v>
      </c>
      <c r="BK24" s="191">
        <v>99.628781227479507</v>
      </c>
      <c r="BL24" s="191">
        <v>101.60928160461388</v>
      </c>
      <c r="BM24" s="191">
        <v>102.89884136716401</v>
      </c>
      <c r="BN24" s="191">
        <v>104.77311836414907</v>
      </c>
      <c r="BO24" s="191">
        <v>105.52180214392992</v>
      </c>
      <c r="BP24" s="191">
        <v>107.14872019021209</v>
      </c>
      <c r="BQ24" s="191">
        <v>107.79276261894302</v>
      </c>
      <c r="BR24" s="191">
        <v>105.87295193923265</v>
      </c>
      <c r="BS24" s="191">
        <v>104.80084736465383</v>
      </c>
      <c r="BT24" s="191">
        <v>106.9399615678396</v>
      </c>
      <c r="BU24" s="191">
        <v>105.12595046689799</v>
      </c>
      <c r="BV24" s="191">
        <v>104.10957733694177</v>
      </c>
      <c r="BW24" s="191">
        <v>103.91540665855521</v>
      </c>
      <c r="BX24" s="191">
        <v>104.57599366327757</v>
      </c>
      <c r="BY24" s="191">
        <v>105.24752311765329</v>
      </c>
      <c r="BZ24" s="191">
        <v>107.75151942629439</v>
      </c>
      <c r="CA24" s="191">
        <v>108.93751111565713</v>
      </c>
      <c r="CB24" s="191">
        <v>107.96359889223197</v>
      </c>
      <c r="CC24" s="191">
        <v>110.08716736950272</v>
      </c>
      <c r="CD24" s="191">
        <v>109.84858242485234</v>
      </c>
      <c r="CE24" s="191">
        <v>107.71576464876362</v>
      </c>
      <c r="CF24" s="191">
        <v>104.47865185659786</v>
      </c>
      <c r="CG24" s="191">
        <v>103.73747931129797</v>
      </c>
      <c r="CH24" s="191">
        <v>101.46201869705773</v>
      </c>
      <c r="CI24" s="191">
        <v>103.39856858615812</v>
      </c>
      <c r="CJ24" s="191">
        <v>107.10564508803967</v>
      </c>
      <c r="CK24" s="191">
        <v>107.31560627265044</v>
      </c>
      <c r="CL24" s="240">
        <v>106.85787179362288</v>
      </c>
      <c r="CM24" s="191">
        <v>102.84</v>
      </c>
      <c r="CN24" s="191">
        <v>105.31</v>
      </c>
      <c r="CO24" s="191">
        <v>101.94</v>
      </c>
      <c r="CP24" s="191">
        <v>100.67</v>
      </c>
      <c r="CQ24" s="239">
        <v>100.61</v>
      </c>
      <c r="CR24" s="239">
        <v>100.41</v>
      </c>
      <c r="CS24" s="239">
        <v>96.67</v>
      </c>
      <c r="CT24" s="239">
        <v>97.99</v>
      </c>
      <c r="CU24" s="239">
        <v>99.42</v>
      </c>
      <c r="CV24" s="239">
        <v>100.31</v>
      </c>
      <c r="CW24" s="239">
        <v>103.46410689064101</v>
      </c>
      <c r="CX24" s="239">
        <v>102.481691238235</v>
      </c>
      <c r="CY24" s="239">
        <v>103.351835497823</v>
      </c>
      <c r="CZ24" s="239">
        <v>105.67</v>
      </c>
      <c r="DA24" s="239">
        <v>105.52</v>
      </c>
      <c r="DB24" s="239">
        <v>105.90923893637247</v>
      </c>
      <c r="DC24" s="239">
        <v>104.71636864862172</v>
      </c>
      <c r="DD24" s="239">
        <v>105.59763425449501</v>
      </c>
      <c r="DE24" s="239">
        <v>108.524527139659</v>
      </c>
      <c r="DF24" s="239">
        <v>109.703666561502</v>
      </c>
      <c r="DG24" s="239">
        <v>110.02</v>
      </c>
      <c r="DH24" s="239">
        <v>113.11</v>
      </c>
      <c r="DI24" s="239">
        <v>107.46</v>
      </c>
      <c r="DJ24" s="239">
        <v>106.35</v>
      </c>
      <c r="DK24" s="239">
        <v>105.83</v>
      </c>
      <c r="DL24" s="239">
        <v>106.61</v>
      </c>
      <c r="DM24" s="239">
        <v>105.99</v>
      </c>
      <c r="DN24" s="239">
        <v>106.07</v>
      </c>
      <c r="DO24" s="239">
        <v>105.44</v>
      </c>
      <c r="DP24" s="239">
        <v>103.8</v>
      </c>
      <c r="DQ24" s="239">
        <v>102.4</v>
      </c>
      <c r="DR24" s="239">
        <v>101.1</v>
      </c>
      <c r="DS24" s="239">
        <v>100.1</v>
      </c>
      <c r="DT24" s="408">
        <v>104.88</v>
      </c>
      <c r="AJR24" s="199"/>
      <c r="AJS24" s="199"/>
      <c r="AJT24" s="199"/>
      <c r="BGD24" s="198"/>
      <c r="BGE24" s="196"/>
      <c r="BGF24" s="197"/>
      <c r="BIK24" s="188"/>
      <c r="BIL24" s="176"/>
      <c r="BIM24" s="176"/>
    </row>
    <row r="25" spans="1:1731" ht="12" customHeight="1">
      <c r="A25" s="182" t="s">
        <v>149</v>
      </c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>
        <f>N24/B24-1</f>
        <v>-9.424010084217882E-2</v>
      </c>
      <c r="O25" s="208">
        <f t="shared" ref="O25:BZ25" si="151">O24/C24-1</f>
        <v>-0.10667573250691231</v>
      </c>
      <c r="P25" s="208">
        <f t="shared" si="151"/>
        <v>-0.11147250580720081</v>
      </c>
      <c r="Q25" s="208">
        <f t="shared" si="151"/>
        <v>-0.10915031244170037</v>
      </c>
      <c r="R25" s="208">
        <f t="shared" si="151"/>
        <v>-0.10418193424341871</v>
      </c>
      <c r="S25" s="208">
        <f t="shared" si="151"/>
        <v>-0.10847614547680873</v>
      </c>
      <c r="T25" s="208">
        <f t="shared" si="151"/>
        <v>-9.4596783804251405E-2</v>
      </c>
      <c r="U25" s="208">
        <f t="shared" si="151"/>
        <v>-5.2873103585898917E-2</v>
      </c>
      <c r="V25" s="208">
        <f t="shared" si="151"/>
        <v>3.3964816972769984E-2</v>
      </c>
      <c r="W25" s="208">
        <f t="shared" si="151"/>
        <v>6.2164051660354991E-2</v>
      </c>
      <c r="X25" s="208">
        <f t="shared" si="151"/>
        <v>9.5639828267305882E-2</v>
      </c>
      <c r="Y25" s="208">
        <f t="shared" si="151"/>
        <v>8.84939043438282E-2</v>
      </c>
      <c r="Z25" s="208">
        <f t="shared" si="151"/>
        <v>9.2812728516976195E-2</v>
      </c>
      <c r="AA25" s="208">
        <f t="shared" si="151"/>
        <v>8.5577313846201708E-2</v>
      </c>
      <c r="AB25" s="208">
        <f t="shared" si="151"/>
        <v>6.8879473255770929E-2</v>
      </c>
      <c r="AC25" s="208">
        <f t="shared" si="151"/>
        <v>5.2039522245851844E-2</v>
      </c>
      <c r="AD25" s="208">
        <f t="shared" si="151"/>
        <v>7.409362408775011E-2</v>
      </c>
      <c r="AE25" s="208">
        <f t="shared" si="151"/>
        <v>0.11892670176515097</v>
      </c>
      <c r="AF25" s="208">
        <f t="shared" si="151"/>
        <v>9.4202566103207541E-2</v>
      </c>
      <c r="AG25" s="208">
        <f t="shared" si="151"/>
        <v>0.11047963034052954</v>
      </c>
      <c r="AH25" s="208">
        <f t="shared" si="151"/>
        <v>7.0536793166541711E-2</v>
      </c>
      <c r="AI25" s="208">
        <f t="shared" si="151"/>
        <v>2.8356189968059109E-2</v>
      </c>
      <c r="AJ25" s="208">
        <f t="shared" si="151"/>
        <v>2.4615045108139499E-2</v>
      </c>
      <c r="AK25" s="208">
        <f t="shared" si="151"/>
        <v>-7.7185939622881339E-3</v>
      </c>
      <c r="AL25" s="208">
        <f t="shared" si="151"/>
        <v>1.3045314492089455E-2</v>
      </c>
      <c r="AM25" s="208">
        <f t="shared" si="151"/>
        <v>7.1626433370037823E-3</v>
      </c>
      <c r="AN25" s="208">
        <f t="shared" si="151"/>
        <v>-9.8225596101723101E-3</v>
      </c>
      <c r="AO25" s="208">
        <f t="shared" si="151"/>
        <v>1.9884812070389168E-2</v>
      </c>
      <c r="AP25" s="208">
        <f t="shared" si="151"/>
        <v>1.4381116462214294E-2</v>
      </c>
      <c r="AQ25" s="208">
        <f t="shared" si="151"/>
        <v>2.7669899036621981E-3</v>
      </c>
      <c r="AR25" s="208">
        <f t="shared" si="151"/>
        <v>4.5025377523306709E-3</v>
      </c>
      <c r="AS25" s="208">
        <f t="shared" si="151"/>
        <v>-9.3551666537925571E-2</v>
      </c>
      <c r="AT25" s="208">
        <f t="shared" si="151"/>
        <v>-0.12456984292558448</v>
      </c>
      <c r="AU25" s="208">
        <f t="shared" si="151"/>
        <v>-0.13276383388414403</v>
      </c>
      <c r="AV25" s="208">
        <f t="shared" si="151"/>
        <v>-0.17353113000263298</v>
      </c>
      <c r="AW25" s="208">
        <f t="shared" si="151"/>
        <v>-0.18974092636980544</v>
      </c>
      <c r="AX25" s="208">
        <f t="shared" si="151"/>
        <v>-0.20569908111795732</v>
      </c>
      <c r="AY25" s="208">
        <f t="shared" si="151"/>
        <v>-0.18988880190247026</v>
      </c>
      <c r="AZ25" s="208">
        <f t="shared" si="151"/>
        <v>-0.14551290898172176</v>
      </c>
      <c r="BA25" s="208">
        <f t="shared" si="151"/>
        <v>-0.1375518084034375</v>
      </c>
      <c r="BB25" s="208">
        <f t="shared" si="151"/>
        <v>-0.13528591115620703</v>
      </c>
      <c r="BC25" s="208">
        <f t="shared" si="151"/>
        <v>-0.14937815168491253</v>
      </c>
      <c r="BD25" s="208">
        <f t="shared" si="151"/>
        <v>-0.14257830416614281</v>
      </c>
      <c r="BE25" s="208">
        <f t="shared" si="151"/>
        <v>-8.0985327069228563E-2</v>
      </c>
      <c r="BF25" s="208">
        <f t="shared" si="151"/>
        <v>-6.2426039255571997E-2</v>
      </c>
      <c r="BG25" s="208">
        <f t="shared" si="151"/>
        <v>-2.1289227836387536E-2</v>
      </c>
      <c r="BH25" s="208">
        <f t="shared" si="151"/>
        <v>1.2563441137531939E-2</v>
      </c>
      <c r="BI25" s="208">
        <f t="shared" si="151"/>
        <v>2.1290457837368271E-2</v>
      </c>
      <c r="BJ25" s="208">
        <f t="shared" si="151"/>
        <v>9.771865246366751E-3</v>
      </c>
      <c r="BK25" s="208">
        <f t="shared" si="151"/>
        <v>6.4320296245661268E-3</v>
      </c>
      <c r="BL25" s="208">
        <f t="shared" si="151"/>
        <v>1.2742310395286172E-3</v>
      </c>
      <c r="BM25" s="208">
        <f t="shared" si="151"/>
        <v>-9.1184805426685056E-3</v>
      </c>
      <c r="BN25" s="208">
        <f t="shared" si="151"/>
        <v>2.1214099790727303E-3</v>
      </c>
      <c r="BO25" s="208">
        <f t="shared" si="151"/>
        <v>1.6138080024741264E-3</v>
      </c>
      <c r="BP25" s="208">
        <f t="shared" si="151"/>
        <v>3.6673049929171864E-2</v>
      </c>
      <c r="BQ25" s="208">
        <f t="shared" si="151"/>
        <v>5.9310195475156924E-2</v>
      </c>
      <c r="BR25" s="208">
        <f t="shared" si="151"/>
        <v>5.8553144711433136E-2</v>
      </c>
      <c r="BS25" s="208">
        <f t="shared" si="151"/>
        <v>3.8648225892200294E-2</v>
      </c>
      <c r="BT25" s="208">
        <f t="shared" si="151"/>
        <v>5.5585917823576469E-2</v>
      </c>
      <c r="BU25" s="208">
        <f t="shared" si="151"/>
        <v>3.6950829291078069E-2</v>
      </c>
      <c r="BV25" s="208">
        <f t="shared" si="151"/>
        <v>4.2029349846495201E-2</v>
      </c>
      <c r="BW25" s="208">
        <f t="shared" si="151"/>
        <v>4.3025974806297995E-2</v>
      </c>
      <c r="BX25" s="208">
        <f t="shared" si="151"/>
        <v>2.9197254540268114E-2</v>
      </c>
      <c r="BY25" s="208">
        <f t="shared" si="151"/>
        <v>2.2825152540918436E-2</v>
      </c>
      <c r="BZ25" s="208">
        <f t="shared" si="151"/>
        <v>2.8427149145199726E-2</v>
      </c>
      <c r="CA25" s="208">
        <f t="shared" ref="CA25:DS25" si="152">CA24/BO24-1</f>
        <v>3.2369698984748618E-2</v>
      </c>
      <c r="CB25" s="208">
        <f t="shared" si="152"/>
        <v>7.6051183866059358E-3</v>
      </c>
      <c r="CC25" s="208">
        <f t="shared" si="152"/>
        <v>2.1285332102217502E-2</v>
      </c>
      <c r="CD25" s="208">
        <f t="shared" si="152"/>
        <v>3.7550955298776945E-2</v>
      </c>
      <c r="CE25" s="208">
        <f t="shared" si="152"/>
        <v>2.7813871332236006E-2</v>
      </c>
      <c r="CF25" s="208">
        <f t="shared" si="152"/>
        <v>-2.3015808825406769E-2</v>
      </c>
      <c r="CG25" s="208">
        <f t="shared" si="152"/>
        <v>-1.3207691815706468E-2</v>
      </c>
      <c r="CH25" s="208">
        <f t="shared" si="152"/>
        <v>-2.54305003209786E-2</v>
      </c>
      <c r="CI25" s="208">
        <f t="shared" si="152"/>
        <v>-4.9736423983338662E-3</v>
      </c>
      <c r="CJ25" s="208">
        <f t="shared" si="152"/>
        <v>2.4189599698256403E-2</v>
      </c>
      <c r="CK25" s="208">
        <f t="shared" si="152"/>
        <v>1.9649708551195966E-2</v>
      </c>
      <c r="CL25" s="208">
        <f t="shared" si="152"/>
        <v>-8.2935965769169728E-3</v>
      </c>
      <c r="CM25" s="208">
        <f t="shared" si="152"/>
        <v>-5.5972557599406669E-2</v>
      </c>
      <c r="CN25" s="208">
        <f t="shared" si="152"/>
        <v>-2.457864427880696E-2</v>
      </c>
      <c r="CO25" s="208">
        <f t="shared" si="152"/>
        <v>-7.4006512876810815E-2</v>
      </c>
      <c r="CP25" s="208">
        <f t="shared" si="152"/>
        <v>-8.3556676128537455E-2</v>
      </c>
      <c r="CQ25" s="208">
        <f t="shared" si="152"/>
        <v>-6.5967731575168109E-2</v>
      </c>
      <c r="CR25" s="208">
        <f t="shared" si="152"/>
        <v>-3.8942423014629801E-2</v>
      </c>
      <c r="CS25" s="208">
        <f t="shared" si="152"/>
        <v>-6.8128504357520603E-2</v>
      </c>
      <c r="CT25" s="208">
        <f t="shared" si="152"/>
        <v>-3.4219885841463293E-2</v>
      </c>
      <c r="CU25" s="208">
        <f t="shared" si="152"/>
        <v>-3.8477985145828453E-2</v>
      </c>
      <c r="CV25" s="208">
        <f t="shared" si="152"/>
        <v>-6.3448057125781943E-2</v>
      </c>
      <c r="CW25" s="208">
        <f t="shared" si="152"/>
        <v>-3.5889462080884615E-2</v>
      </c>
      <c r="CX25" s="208">
        <f t="shared" si="152"/>
        <v>-4.0953281980383172E-2</v>
      </c>
      <c r="CY25" s="208">
        <f t="shared" si="152"/>
        <v>4.9770079523823174E-3</v>
      </c>
      <c r="CZ25" s="208">
        <f t="shared" si="152"/>
        <v>3.4184787769442337E-3</v>
      </c>
      <c r="DA25" s="208">
        <f t="shared" si="152"/>
        <v>3.5118697272905619E-2</v>
      </c>
      <c r="DB25" s="208">
        <f t="shared" si="152"/>
        <v>5.2043696596528077E-2</v>
      </c>
      <c r="DC25" s="208">
        <f t="shared" si="152"/>
        <v>4.0814716714260291E-2</v>
      </c>
      <c r="DD25" s="208">
        <f t="shared" si="152"/>
        <v>5.1664518021063754E-2</v>
      </c>
      <c r="DE25" s="208">
        <f t="shared" si="152"/>
        <v>0.12262881079610022</v>
      </c>
      <c r="DF25" s="208">
        <f t="shared" si="152"/>
        <v>0.11953940770999094</v>
      </c>
      <c r="DG25" s="208">
        <f t="shared" si="152"/>
        <v>0.10661838664252654</v>
      </c>
      <c r="DH25" s="208">
        <f t="shared" si="152"/>
        <v>0.12760442627853652</v>
      </c>
      <c r="DI25" s="208">
        <f t="shared" si="152"/>
        <v>3.8621056417009969E-2</v>
      </c>
      <c r="DJ25" s="208">
        <f t="shared" si="152"/>
        <v>3.7746340004991552E-2</v>
      </c>
      <c r="DK25" s="208">
        <f t="shared" si="152"/>
        <v>2.397794379016327E-2</v>
      </c>
      <c r="DL25" s="208">
        <f t="shared" si="152"/>
        <v>8.8956184347497302E-3</v>
      </c>
      <c r="DM25" s="208">
        <f t="shared" si="152"/>
        <v>4.4541319181197192E-3</v>
      </c>
      <c r="DN25" s="208">
        <f t="shared" si="152"/>
        <v>1.5179135006728739E-3</v>
      </c>
      <c r="DO25" s="208">
        <f t="shared" si="152"/>
        <v>6.9103938640808771E-3</v>
      </c>
      <c r="DP25" s="208">
        <f t="shared" si="152"/>
        <v>-1.7023433026564172E-2</v>
      </c>
      <c r="DQ25" s="208">
        <f t="shared" si="152"/>
        <v>-5.6434497353555879E-2</v>
      </c>
      <c r="DR25" s="208">
        <f t="shared" si="152"/>
        <v>-7.8426426674432337E-2</v>
      </c>
      <c r="DS25" s="208">
        <f t="shared" si="152"/>
        <v>-9.0165424468278466E-2</v>
      </c>
      <c r="DT25" s="409">
        <f>DT24/DH24-1</f>
        <v>-7.2761029086729767E-2</v>
      </c>
      <c r="AJR25" s="199"/>
      <c r="AJS25" s="199"/>
      <c r="AJT25" s="199"/>
      <c r="BGD25" s="198"/>
      <c r="BGE25" s="196"/>
      <c r="BGF25" s="197"/>
      <c r="BIK25" s="188"/>
      <c r="BIL25" s="176"/>
      <c r="BIM25" s="176"/>
    </row>
    <row r="26" spans="1:1731" ht="12" customHeight="1" thickBot="1">
      <c r="A26" s="182" t="s">
        <v>150</v>
      </c>
      <c r="B26" s="191">
        <v>66.947803181960907</v>
      </c>
      <c r="C26" s="191">
        <v>67.218928937342312</v>
      </c>
      <c r="D26" s="191">
        <v>67.094196510431615</v>
      </c>
      <c r="E26" s="191">
        <v>66.582523183943565</v>
      </c>
      <c r="F26" s="191">
        <v>65.579935947057763</v>
      </c>
      <c r="G26" s="191">
        <v>65.877867891242374</v>
      </c>
      <c r="H26" s="191">
        <v>64.556423724790235</v>
      </c>
      <c r="I26" s="191">
        <v>60.507270687399341</v>
      </c>
      <c r="J26" s="191">
        <v>56.954029437352247</v>
      </c>
      <c r="K26" s="191">
        <v>55.690313434816105</v>
      </c>
      <c r="L26" s="191">
        <v>54.50861838281417</v>
      </c>
      <c r="M26" s="191">
        <v>56.475325322527247</v>
      </c>
      <c r="N26" s="191">
        <v>55.705075670602334</v>
      </c>
      <c r="O26" s="191">
        <v>55.047305032199226</v>
      </c>
      <c r="P26" s="191">
        <v>55.03311463822029</v>
      </c>
      <c r="Q26" s="191">
        <v>54.700966242643609</v>
      </c>
      <c r="R26" s="191">
        <v>53.577137696217306</v>
      </c>
      <c r="S26" s="191">
        <v>53.092821957792616</v>
      </c>
      <c r="T26" s="191">
        <v>52.51424933762371</v>
      </c>
      <c r="U26" s="191">
        <v>52.385575804385176</v>
      </c>
      <c r="V26" s="191">
        <v>53.894127257609981</v>
      </c>
      <c r="W26" s="191">
        <v>54.38052625596044</v>
      </c>
      <c r="X26" s="191">
        <v>55.269073356761822</v>
      </c>
      <c r="Y26" s="191">
        <v>57.773474865140017</v>
      </c>
      <c r="Z26" s="191">
        <v>57.276030731060501</v>
      </c>
      <c r="AA26" s="191">
        <v>56.983964329608064</v>
      </c>
      <c r="AB26" s="191">
        <v>55.929265365156986</v>
      </c>
      <c r="AC26" s="191">
        <v>54.699144563659644</v>
      </c>
      <c r="AD26" s="191">
        <v>55.257909016364849</v>
      </c>
      <c r="AE26" s="191">
        <v>57.250019016588702</v>
      </c>
      <c r="AF26" s="191">
        <v>55.762972921032151</v>
      </c>
      <c r="AG26" s="191">
        <v>57.476642768831454</v>
      </c>
      <c r="AH26" s="191">
        <v>57.319430831171182</v>
      </c>
      <c r="AI26" s="191">
        <v>56.532566382354531</v>
      </c>
      <c r="AJ26" s="191">
        <v>57.258924265024127</v>
      </c>
      <c r="AK26" s="191">
        <v>58.277103609352501</v>
      </c>
      <c r="AL26" s="191">
        <v>59.796746733893968</v>
      </c>
      <c r="AM26" s="191">
        <v>58.958194314970079</v>
      </c>
      <c r="AN26" s="191">
        <v>56.994269024639699</v>
      </c>
      <c r="AO26" s="191">
        <v>57.07417448259212</v>
      </c>
      <c r="AP26" s="191">
        <v>57.263136482660883</v>
      </c>
      <c r="AQ26" s="191">
        <v>58.824121611181191</v>
      </c>
      <c r="AR26" s="191">
        <v>57.298427171050925</v>
      </c>
      <c r="AS26" s="191">
        <v>52.942994690896569</v>
      </c>
      <c r="AT26" s="191">
        <v>51.711356386779151</v>
      </c>
      <c r="AU26" s="191">
        <v>50.587144025744344</v>
      </c>
      <c r="AV26" s="191">
        <v>48.909440134998803</v>
      </c>
      <c r="AW26" s="191">
        <v>48.294309852697083</v>
      </c>
      <c r="AX26" s="191">
        <v>47.791752577046452</v>
      </c>
      <c r="AY26" s="191">
        <v>47.53418918619542</v>
      </c>
      <c r="AZ26" s="191">
        <v>47.910021064466129</v>
      </c>
      <c r="BA26" s="191">
        <v>48.36180108248859</v>
      </c>
      <c r="BB26" s="191">
        <v>48.465955526423485</v>
      </c>
      <c r="BC26" s="191">
        <v>49.116581854725332</v>
      </c>
      <c r="BD26" s="191">
        <v>48.226497161486833</v>
      </c>
      <c r="BE26" s="191">
        <v>47.00880807915771</v>
      </c>
      <c r="BF26" s="191">
        <v>46.146659248531961</v>
      </c>
      <c r="BG26" s="191">
        <v>46.418934352482907</v>
      </c>
      <c r="BH26" s="191">
        <v>46.668574051738496</v>
      </c>
      <c r="BI26" s="191">
        <v>46.697590426938774</v>
      </c>
      <c r="BJ26" s="191">
        <v>45.717310143240041</v>
      </c>
      <c r="BK26" s="191">
        <v>45.625995697636618</v>
      </c>
      <c r="BL26" s="191">
        <v>45.742583856961176</v>
      </c>
      <c r="BM26" s="191">
        <v>46.059494339618325</v>
      </c>
      <c r="BN26" s="191">
        <v>46.693358540383201</v>
      </c>
      <c r="BO26" s="191">
        <v>46.730713792812153</v>
      </c>
      <c r="BP26" s="191">
        <v>47.22548267853994</v>
      </c>
      <c r="BQ26" s="191">
        <v>48.182108062443362</v>
      </c>
      <c r="BR26" s="191">
        <v>47.543536025151504</v>
      </c>
      <c r="BS26" s="191">
        <v>46.599159688882864</v>
      </c>
      <c r="BT26" s="191">
        <v>46.432464683782207</v>
      </c>
      <c r="BU26" s="191">
        <v>45.380531504113442</v>
      </c>
      <c r="BV26" s="191">
        <v>44.676018467531748</v>
      </c>
      <c r="BW26" s="191">
        <v>44.700979664105432</v>
      </c>
      <c r="BX26" s="191">
        <v>44.583145607857865</v>
      </c>
      <c r="BY26" s="191">
        <v>44.574254987076834</v>
      </c>
      <c r="BZ26" s="191">
        <v>45.043435413591098</v>
      </c>
      <c r="CA26" s="191">
        <v>44.884916777013999</v>
      </c>
      <c r="CB26" s="191">
        <v>44.648979302183974</v>
      </c>
      <c r="CC26" s="191">
        <v>45.52629805842674</v>
      </c>
      <c r="CD26" s="191">
        <v>45.643527762673486</v>
      </c>
      <c r="CE26" s="191">
        <v>45.299480072054607</v>
      </c>
      <c r="CF26" s="191">
        <v>44.489162489038534</v>
      </c>
      <c r="CG26" s="191">
        <v>43.951457010155664</v>
      </c>
      <c r="CH26" s="191">
        <v>43.178706146151953</v>
      </c>
      <c r="CI26" s="191">
        <v>43.672546313419232</v>
      </c>
      <c r="CJ26" s="191">
        <v>44.626562695537721</v>
      </c>
      <c r="CK26" s="191">
        <v>44.733287188881015</v>
      </c>
      <c r="CL26" s="191">
        <v>44.399754424068838</v>
      </c>
      <c r="CM26" s="191">
        <v>42.559971563708316</v>
      </c>
      <c r="CN26" s="191">
        <v>43.25</v>
      </c>
      <c r="CO26" s="191">
        <v>42.61</v>
      </c>
      <c r="CP26" s="191">
        <v>42.32</v>
      </c>
      <c r="CQ26" s="191">
        <v>42.02</v>
      </c>
      <c r="CR26" s="239">
        <v>41.52</v>
      </c>
      <c r="CS26" s="239">
        <v>40.909999999999997</v>
      </c>
      <c r="CT26" s="239">
        <v>41.99</v>
      </c>
      <c r="CU26" s="239">
        <v>42</v>
      </c>
      <c r="CV26" s="239">
        <v>42.39</v>
      </c>
      <c r="CW26" s="239">
        <v>42.518682515974703</v>
      </c>
      <c r="CX26" s="239">
        <v>40.654196072170897</v>
      </c>
      <c r="CY26" s="239">
        <v>40.639146282031</v>
      </c>
      <c r="CZ26" s="239">
        <v>41.073869125904501</v>
      </c>
      <c r="DA26" s="239">
        <v>41.08</v>
      </c>
      <c r="DB26" s="239">
        <v>40.9687089568354</v>
      </c>
      <c r="DC26" s="239">
        <v>40.791420496354597</v>
      </c>
      <c r="DD26" s="239">
        <v>40.791420496354561</v>
      </c>
      <c r="DE26" s="239">
        <v>40.950169454358402</v>
      </c>
      <c r="DF26" s="239">
        <v>41.1223877787261</v>
      </c>
      <c r="DG26" s="239">
        <v>41.094819073595701</v>
      </c>
      <c r="DH26" s="239">
        <v>42.46</v>
      </c>
      <c r="DI26" s="239">
        <v>39.46</v>
      </c>
      <c r="DJ26" s="239">
        <v>38.57</v>
      </c>
      <c r="DK26" s="239">
        <v>37.869999999999997</v>
      </c>
      <c r="DL26" s="239">
        <v>38.08</v>
      </c>
      <c r="DM26" s="239">
        <v>37.99</v>
      </c>
      <c r="DN26" s="239">
        <v>38.14</v>
      </c>
      <c r="DO26" s="239">
        <v>37.79</v>
      </c>
      <c r="DP26" s="239">
        <v>36.89</v>
      </c>
      <c r="DQ26" s="239">
        <v>36.130000000000003</v>
      </c>
      <c r="DR26" s="239">
        <v>35.31</v>
      </c>
      <c r="DS26" s="239">
        <v>35.43</v>
      </c>
      <c r="DT26" s="408">
        <v>35.700000000000003</v>
      </c>
      <c r="DU26" s="112">
        <v>36.25</v>
      </c>
      <c r="AEZ26" s="210"/>
      <c r="AFA26" s="210"/>
      <c r="AFB26" s="210"/>
      <c r="AFC26" s="210"/>
      <c r="AJR26" s="199"/>
      <c r="AJS26" s="199"/>
      <c r="AJT26" s="199"/>
      <c r="BGD26" s="198"/>
      <c r="BGE26" s="196"/>
      <c r="BGF26" s="197"/>
      <c r="BIK26" s="188"/>
      <c r="BIL26" s="176"/>
      <c r="BIM26" s="176"/>
    </row>
    <row r="27" spans="1:1731" ht="12" customHeight="1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191"/>
      <c r="BT27" s="191"/>
      <c r="BU27" s="191"/>
      <c r="CB27" s="209"/>
      <c r="CC27" s="209"/>
      <c r="CD27" s="209"/>
      <c r="CE27" s="207"/>
      <c r="CF27" s="207"/>
      <c r="CG27" s="207"/>
      <c r="CH27" s="207"/>
      <c r="CI27" s="207"/>
      <c r="CJ27" s="207"/>
      <c r="CK27" s="207"/>
      <c r="CL27" s="207"/>
      <c r="DB27" s="194"/>
      <c r="DC27" s="194"/>
      <c r="AEZ27" s="210"/>
      <c r="AFA27" s="210"/>
      <c r="AFB27" s="210"/>
      <c r="AFC27" s="210"/>
      <c r="AJR27" s="199"/>
      <c r="AJS27" s="199"/>
      <c r="AJT27" s="199"/>
      <c r="BGD27" s="198"/>
      <c r="BGE27" s="196"/>
      <c r="BGF27" s="197"/>
      <c r="BIK27" s="188"/>
      <c r="BIL27" s="176"/>
      <c r="BIM27" s="176"/>
    </row>
    <row r="28" spans="1:1731" ht="12" customHeight="1">
      <c r="A28" s="182" t="s">
        <v>151</v>
      </c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11">
        <f>N25</f>
        <v>-9.424010084217882E-2</v>
      </c>
      <c r="O28" s="211">
        <f t="shared" ref="O28:BZ28" si="153">O25</f>
        <v>-0.10667573250691231</v>
      </c>
      <c r="P28" s="211">
        <f t="shared" si="153"/>
        <v>-0.11147250580720081</v>
      </c>
      <c r="Q28" s="211">
        <f t="shared" si="153"/>
        <v>-0.10915031244170037</v>
      </c>
      <c r="R28" s="211">
        <f t="shared" si="153"/>
        <v>-0.10418193424341871</v>
      </c>
      <c r="S28" s="211">
        <f t="shared" si="153"/>
        <v>-0.10847614547680873</v>
      </c>
      <c r="T28" s="211">
        <f t="shared" si="153"/>
        <v>-9.4596783804251405E-2</v>
      </c>
      <c r="U28" s="211">
        <f t="shared" si="153"/>
        <v>-5.2873103585898917E-2</v>
      </c>
      <c r="V28" s="211">
        <f t="shared" si="153"/>
        <v>3.3964816972769984E-2</v>
      </c>
      <c r="W28" s="211">
        <f t="shared" si="153"/>
        <v>6.2164051660354991E-2</v>
      </c>
      <c r="X28" s="211">
        <f t="shared" si="153"/>
        <v>9.5639828267305882E-2</v>
      </c>
      <c r="Y28" s="211">
        <f t="shared" si="153"/>
        <v>8.84939043438282E-2</v>
      </c>
      <c r="Z28" s="211">
        <f t="shared" si="153"/>
        <v>9.2812728516976195E-2</v>
      </c>
      <c r="AA28" s="211">
        <f t="shared" si="153"/>
        <v>8.5577313846201708E-2</v>
      </c>
      <c r="AB28" s="211">
        <f t="shared" si="153"/>
        <v>6.8879473255770929E-2</v>
      </c>
      <c r="AC28" s="211">
        <f t="shared" si="153"/>
        <v>5.2039522245851844E-2</v>
      </c>
      <c r="AD28" s="211">
        <f t="shared" si="153"/>
        <v>7.409362408775011E-2</v>
      </c>
      <c r="AE28" s="211">
        <f t="shared" si="153"/>
        <v>0.11892670176515097</v>
      </c>
      <c r="AF28" s="211">
        <f t="shared" si="153"/>
        <v>9.4202566103207541E-2</v>
      </c>
      <c r="AG28" s="211">
        <f t="shared" si="153"/>
        <v>0.11047963034052954</v>
      </c>
      <c r="AH28" s="211">
        <f t="shared" si="153"/>
        <v>7.0536793166541711E-2</v>
      </c>
      <c r="AI28" s="211">
        <f t="shared" si="153"/>
        <v>2.8356189968059109E-2</v>
      </c>
      <c r="AJ28" s="211">
        <f t="shared" si="153"/>
        <v>2.4615045108139499E-2</v>
      </c>
      <c r="AK28" s="211">
        <f t="shared" si="153"/>
        <v>-7.7185939622881339E-3</v>
      </c>
      <c r="AL28" s="211">
        <f t="shared" si="153"/>
        <v>1.3045314492089455E-2</v>
      </c>
      <c r="AM28" s="211">
        <f t="shared" si="153"/>
        <v>7.1626433370037823E-3</v>
      </c>
      <c r="AN28" s="211">
        <f t="shared" si="153"/>
        <v>-9.8225596101723101E-3</v>
      </c>
      <c r="AO28" s="211">
        <f t="shared" si="153"/>
        <v>1.9884812070389168E-2</v>
      </c>
      <c r="AP28" s="211">
        <f t="shared" si="153"/>
        <v>1.4381116462214294E-2</v>
      </c>
      <c r="AQ28" s="211">
        <f t="shared" si="153"/>
        <v>2.7669899036621981E-3</v>
      </c>
      <c r="AR28" s="211">
        <f t="shared" si="153"/>
        <v>4.5025377523306709E-3</v>
      </c>
      <c r="AS28" s="211">
        <f t="shared" si="153"/>
        <v>-9.3551666537925571E-2</v>
      </c>
      <c r="AT28" s="211">
        <f t="shared" si="153"/>
        <v>-0.12456984292558448</v>
      </c>
      <c r="AU28" s="211">
        <f t="shared" si="153"/>
        <v>-0.13276383388414403</v>
      </c>
      <c r="AV28" s="211">
        <f t="shared" si="153"/>
        <v>-0.17353113000263298</v>
      </c>
      <c r="AW28" s="211">
        <f t="shared" si="153"/>
        <v>-0.18974092636980544</v>
      </c>
      <c r="AX28" s="211">
        <f t="shared" si="153"/>
        <v>-0.20569908111795732</v>
      </c>
      <c r="AY28" s="211">
        <f t="shared" si="153"/>
        <v>-0.18988880190247026</v>
      </c>
      <c r="AZ28" s="211">
        <f t="shared" si="153"/>
        <v>-0.14551290898172176</v>
      </c>
      <c r="BA28" s="211">
        <f t="shared" si="153"/>
        <v>-0.1375518084034375</v>
      </c>
      <c r="BB28" s="211">
        <f t="shared" si="153"/>
        <v>-0.13528591115620703</v>
      </c>
      <c r="BC28" s="211">
        <f t="shared" si="153"/>
        <v>-0.14937815168491253</v>
      </c>
      <c r="BD28" s="211">
        <f t="shared" si="153"/>
        <v>-0.14257830416614281</v>
      </c>
      <c r="BE28" s="211">
        <f t="shared" si="153"/>
        <v>-8.0985327069228563E-2</v>
      </c>
      <c r="BF28" s="211">
        <f t="shared" si="153"/>
        <v>-6.2426039255571997E-2</v>
      </c>
      <c r="BG28" s="211">
        <f t="shared" si="153"/>
        <v>-2.1289227836387536E-2</v>
      </c>
      <c r="BH28" s="211">
        <f t="shared" si="153"/>
        <v>1.2563441137531939E-2</v>
      </c>
      <c r="BI28" s="211">
        <f t="shared" si="153"/>
        <v>2.1290457837368271E-2</v>
      </c>
      <c r="BJ28" s="211">
        <f t="shared" si="153"/>
        <v>9.771865246366751E-3</v>
      </c>
      <c r="BK28" s="211">
        <f t="shared" si="153"/>
        <v>6.4320296245661268E-3</v>
      </c>
      <c r="BL28" s="211">
        <f t="shared" si="153"/>
        <v>1.2742310395286172E-3</v>
      </c>
      <c r="BM28" s="211">
        <f t="shared" si="153"/>
        <v>-9.1184805426685056E-3</v>
      </c>
      <c r="BN28" s="211">
        <f t="shared" si="153"/>
        <v>2.1214099790727303E-3</v>
      </c>
      <c r="BO28" s="211">
        <f t="shared" si="153"/>
        <v>1.6138080024741264E-3</v>
      </c>
      <c r="BP28" s="211">
        <f t="shared" si="153"/>
        <v>3.6673049929171864E-2</v>
      </c>
      <c r="BQ28" s="211">
        <f t="shared" si="153"/>
        <v>5.9310195475156924E-2</v>
      </c>
      <c r="BR28" s="211">
        <f t="shared" si="153"/>
        <v>5.8553144711433136E-2</v>
      </c>
      <c r="BS28" s="211">
        <f t="shared" si="153"/>
        <v>3.8648225892200294E-2</v>
      </c>
      <c r="BT28" s="211">
        <f t="shared" si="153"/>
        <v>5.5585917823576469E-2</v>
      </c>
      <c r="BU28" s="211">
        <f t="shared" si="153"/>
        <v>3.6950829291078069E-2</v>
      </c>
      <c r="BV28" s="211">
        <f t="shared" si="153"/>
        <v>4.2029349846495201E-2</v>
      </c>
      <c r="BW28" s="211">
        <f t="shared" si="153"/>
        <v>4.3025974806297995E-2</v>
      </c>
      <c r="BX28" s="211">
        <f t="shared" si="153"/>
        <v>2.9197254540268114E-2</v>
      </c>
      <c r="BY28" s="211">
        <f t="shared" si="153"/>
        <v>2.2825152540918436E-2</v>
      </c>
      <c r="BZ28" s="211">
        <f t="shared" si="153"/>
        <v>2.8427149145199726E-2</v>
      </c>
      <c r="CA28" s="211">
        <f t="shared" ref="CA28:DD28" si="154">CA25</f>
        <v>3.2369698984748618E-2</v>
      </c>
      <c r="CB28" s="211">
        <f t="shared" si="154"/>
        <v>7.6051183866059358E-3</v>
      </c>
      <c r="CC28" s="211">
        <f t="shared" si="154"/>
        <v>2.1285332102217502E-2</v>
      </c>
      <c r="CD28" s="211">
        <f t="shared" si="154"/>
        <v>3.7550955298776945E-2</v>
      </c>
      <c r="CE28" s="211">
        <f t="shared" si="154"/>
        <v>2.7813871332236006E-2</v>
      </c>
      <c r="CF28" s="211">
        <f t="shared" si="154"/>
        <v>-2.3015808825406769E-2</v>
      </c>
      <c r="CG28" s="211">
        <f t="shared" si="154"/>
        <v>-1.3207691815706468E-2</v>
      </c>
      <c r="CH28" s="211">
        <f t="shared" si="154"/>
        <v>-2.54305003209786E-2</v>
      </c>
      <c r="CI28" s="211">
        <f t="shared" si="154"/>
        <v>-4.9736423983338662E-3</v>
      </c>
      <c r="CJ28" s="211">
        <f t="shared" si="154"/>
        <v>2.4189599698256403E-2</v>
      </c>
      <c r="CK28" s="211">
        <f t="shared" si="154"/>
        <v>1.9649708551195966E-2</v>
      </c>
      <c r="CL28" s="211">
        <f t="shared" si="154"/>
        <v>-8.2935965769169728E-3</v>
      </c>
      <c r="CM28" s="211">
        <f t="shared" si="154"/>
        <v>-5.5972557599406669E-2</v>
      </c>
      <c r="CN28" s="211">
        <f>CN25</f>
        <v>-2.457864427880696E-2</v>
      </c>
      <c r="CO28" s="211">
        <f t="shared" si="154"/>
        <v>-7.4006512876810815E-2</v>
      </c>
      <c r="CP28" s="211">
        <f t="shared" si="154"/>
        <v>-8.3556676128537455E-2</v>
      </c>
      <c r="CQ28" s="211">
        <f t="shared" si="154"/>
        <v>-6.5967731575168109E-2</v>
      </c>
      <c r="CR28" s="211">
        <f t="shared" si="154"/>
        <v>-3.8942423014629801E-2</v>
      </c>
      <c r="CS28" s="211">
        <f t="shared" si="154"/>
        <v>-6.8128504357520603E-2</v>
      </c>
      <c r="CT28" s="211">
        <f t="shared" si="154"/>
        <v>-3.4219885841463293E-2</v>
      </c>
      <c r="CU28" s="211">
        <f t="shared" si="154"/>
        <v>-3.8477985145828453E-2</v>
      </c>
      <c r="CV28" s="211">
        <f t="shared" si="154"/>
        <v>-6.3448057125781943E-2</v>
      </c>
      <c r="CW28" s="211">
        <f t="shared" si="154"/>
        <v>-3.5889462080884615E-2</v>
      </c>
      <c r="CX28" s="211">
        <f t="shared" si="154"/>
        <v>-4.0953281980383172E-2</v>
      </c>
      <c r="CY28" s="211">
        <f t="shared" si="154"/>
        <v>4.9770079523823174E-3</v>
      </c>
      <c r="CZ28" s="211">
        <f t="shared" si="154"/>
        <v>3.4184787769442337E-3</v>
      </c>
      <c r="DA28" s="211">
        <f t="shared" si="154"/>
        <v>3.5118697272905619E-2</v>
      </c>
      <c r="DB28" s="211">
        <f t="shared" si="154"/>
        <v>5.2043696596528077E-2</v>
      </c>
      <c r="DC28" s="211">
        <f t="shared" si="154"/>
        <v>4.0814716714260291E-2</v>
      </c>
      <c r="DD28" s="211">
        <f t="shared" si="154"/>
        <v>5.1664518021063754E-2</v>
      </c>
      <c r="DE28" s="211">
        <f>DE25</f>
        <v>0.12262881079610022</v>
      </c>
      <c r="DF28" s="211">
        <v>0.11953940770999094</v>
      </c>
      <c r="DG28" s="211">
        <v>0.10661838664252654</v>
      </c>
      <c r="DH28" s="211">
        <v>0.12760442627853652</v>
      </c>
      <c r="DI28" s="211">
        <v>3.8621056417009969E-2</v>
      </c>
      <c r="DJ28" s="211">
        <v>3.7746340004991552E-2</v>
      </c>
      <c r="DK28" s="211">
        <v>2.397794379016327E-2</v>
      </c>
      <c r="DL28" s="211">
        <v>8.8956184347497302E-3</v>
      </c>
      <c r="DM28" s="211">
        <v>4.4541319181197192E-3</v>
      </c>
      <c r="DN28" s="211">
        <v>1.5179135006728739E-3</v>
      </c>
      <c r="DO28" s="211">
        <v>6.9103938640808771E-3</v>
      </c>
      <c r="DP28" s="211">
        <v>-1.7023433026564172E-2</v>
      </c>
      <c r="DQ28" s="211">
        <v>-5.6434497353555879E-2</v>
      </c>
      <c r="DR28" s="211">
        <v>-7.8426426674432337E-2</v>
      </c>
      <c r="DS28" s="211">
        <v>-9.0165424468278493E-2</v>
      </c>
      <c r="DT28" s="410">
        <v>-7.2761029086729795E-2</v>
      </c>
      <c r="AEZ28" s="210"/>
      <c r="AFA28" s="210"/>
      <c r="AFB28" s="210"/>
      <c r="AFC28" s="210"/>
      <c r="AJR28" s="199"/>
      <c r="AJS28" s="199"/>
      <c r="AJT28" s="199"/>
      <c r="BGD28" s="198"/>
      <c r="BGE28" s="196"/>
      <c r="BGF28" s="197"/>
      <c r="BIK28" s="188"/>
      <c r="BIL28" s="176"/>
      <c r="BIM28" s="176"/>
    </row>
    <row r="29" spans="1:1731" ht="12" customHeight="1">
      <c r="A29" s="182" t="s">
        <v>152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1">
        <v>-0.16793273232284237</v>
      </c>
      <c r="O29" s="211">
        <v>-0.18107435059682048</v>
      </c>
      <c r="P29" s="211">
        <v>-0.17976341471405963</v>
      </c>
      <c r="Q29" s="211">
        <v>-0.17844858339891223</v>
      </c>
      <c r="R29" s="211">
        <v>-0.18302546468679431</v>
      </c>
      <c r="S29" s="211">
        <v>-0.19407194468643948</v>
      </c>
      <c r="T29" s="211">
        <v>-0.18653719788604448</v>
      </c>
      <c r="U29" s="211">
        <v>-0.13422675970584644</v>
      </c>
      <c r="V29" s="211">
        <v>-5.3725824317804816E-2</v>
      </c>
      <c r="W29" s="211">
        <v>-2.3519120257578238E-2</v>
      </c>
      <c r="X29" s="211">
        <v>1.3951096111205308E-2</v>
      </c>
      <c r="Y29" s="211">
        <v>2.2986136603890543E-2</v>
      </c>
      <c r="Z29" s="211">
        <v>2.8201291202755181E-2</v>
      </c>
      <c r="AA29" s="211">
        <v>3.5181727720839606E-2</v>
      </c>
      <c r="AB29" s="211">
        <v>1.6283845332539539E-2</v>
      </c>
      <c r="AC29" s="211">
        <v>-3.3302501017713869E-5</v>
      </c>
      <c r="AD29" s="211">
        <v>3.1371054752449154E-2</v>
      </c>
      <c r="AE29" s="211">
        <v>7.8300548087290409E-2</v>
      </c>
      <c r="AF29" s="211">
        <v>6.1863658423865112E-2</v>
      </c>
      <c r="AG29" s="211">
        <v>9.7184518567802192E-2</v>
      </c>
      <c r="AH29" s="211">
        <v>6.3556156261488431E-2</v>
      </c>
      <c r="AI29" s="211">
        <v>3.9573727482238537E-2</v>
      </c>
      <c r="AJ29" s="211">
        <v>3.600297213991302E-2</v>
      </c>
      <c r="AK29" s="211">
        <v>8.7173005499167726E-3</v>
      </c>
      <c r="AL29" s="211">
        <v>4.4009963167131856E-2</v>
      </c>
      <c r="AM29" s="211">
        <v>3.4645360472686688E-2</v>
      </c>
      <c r="AN29" s="211">
        <v>1.9041974760966529E-2</v>
      </c>
      <c r="AO29" s="211">
        <v>4.3419873160326847E-2</v>
      </c>
      <c r="AP29" s="211">
        <v>3.6288515110157141E-2</v>
      </c>
      <c r="AQ29" s="211">
        <v>2.7495232693919687E-2</v>
      </c>
      <c r="AR29" s="211">
        <v>2.7535372839485345E-2</v>
      </c>
      <c r="AS29" s="211">
        <v>-7.8878094814427813E-2</v>
      </c>
      <c r="AT29" s="211">
        <v>-9.7838976470475958E-2</v>
      </c>
      <c r="AU29" s="211">
        <v>-0.10516809579099401</v>
      </c>
      <c r="AV29" s="211">
        <v>-0.14581978682274163</v>
      </c>
      <c r="AW29" s="211">
        <v>-0.17129872863230877</v>
      </c>
      <c r="AX29" s="211">
        <v>-0.200763332665435</v>
      </c>
      <c r="AY29" s="211">
        <v>-0.19376450146598184</v>
      </c>
      <c r="AZ29" s="211">
        <v>-0.15938879672702314</v>
      </c>
      <c r="BA29" s="211">
        <v>-0.15265001165738878</v>
      </c>
      <c r="BB29" s="211">
        <v>-0.15362729840865708</v>
      </c>
      <c r="BC29" s="211">
        <v>-0.16502651447345482</v>
      </c>
      <c r="BD29" s="211">
        <v>-0.15832773179762838</v>
      </c>
      <c r="BE29" s="211">
        <v>-0.11208634204364777</v>
      </c>
      <c r="BF29" s="211">
        <v>-0.10761073634629893</v>
      </c>
      <c r="BG29" s="211">
        <v>-8.2396619804039423E-2</v>
      </c>
      <c r="BH29" s="211">
        <v>-4.5816637382785838E-2</v>
      </c>
      <c r="BI29" s="211">
        <v>-3.3062268218108461E-2</v>
      </c>
      <c r="BJ29" s="211">
        <v>-4.3405866534443012E-2</v>
      </c>
      <c r="BK29" s="211">
        <v>-4.0143600242853295E-2</v>
      </c>
      <c r="BL29" s="211">
        <v>-4.5239746494546686E-2</v>
      </c>
      <c r="BM29" s="211">
        <v>-4.7605893315332201E-2</v>
      </c>
      <c r="BN29" s="211">
        <v>-3.6574064552877809E-2</v>
      </c>
      <c r="BO29" s="211">
        <v>-4.8575612793454029E-2</v>
      </c>
      <c r="BP29" s="211">
        <v>-2.0756524770915566E-2</v>
      </c>
      <c r="BQ29" s="211">
        <v>2.4959151938290854E-2</v>
      </c>
      <c r="BR29" s="211">
        <v>3.0270377083991898E-2</v>
      </c>
      <c r="BS29" s="211">
        <v>3.8825823753603035E-3</v>
      </c>
      <c r="BT29" s="211">
        <v>-5.0592796706093639E-3</v>
      </c>
      <c r="BU29" s="211">
        <v>-2.8204001765057964E-2</v>
      </c>
      <c r="BV29" s="211">
        <v>-2.2776748510482173E-2</v>
      </c>
      <c r="BW29" s="211">
        <v>-2.0273881575347222E-2</v>
      </c>
      <c r="BX29" s="211">
        <v>-2.5347021338561038E-2</v>
      </c>
      <c r="BY29" s="211">
        <v>-3.2246106342161046E-2</v>
      </c>
      <c r="BZ29" s="211">
        <v>-3.5335284896355339E-2</v>
      </c>
      <c r="CA29" s="211">
        <v>-3.9498583821804677E-2</v>
      </c>
      <c r="CB29" s="211">
        <v>-5.4557481050940188E-2</v>
      </c>
      <c r="CC29" s="211">
        <v>-5.5120253364064502E-2</v>
      </c>
      <c r="CD29" s="211">
        <v>-3.9963545443335823E-2</v>
      </c>
      <c r="CE29" s="211">
        <v>-2.7890623468438194E-2</v>
      </c>
      <c r="CF29" s="211">
        <v>-4.1852230071741742E-2</v>
      </c>
      <c r="CG29" s="211">
        <v>-3.149091574276159E-2</v>
      </c>
      <c r="CH29" s="211">
        <v>-3.351490067244841E-2</v>
      </c>
      <c r="CI29" s="211">
        <v>-2.3006953279639867E-2</v>
      </c>
      <c r="CJ29" s="211">
        <v>9.7384531952369807E-4</v>
      </c>
      <c r="CK29" s="211">
        <v>3.5678039229211358E-3</v>
      </c>
      <c r="CL29" s="211">
        <v>-1.4290228611826541E-2</v>
      </c>
      <c r="CM29" s="211">
        <v>-5.1797917435291031E-2</v>
      </c>
      <c r="CN29" s="211">
        <v>-3.1332839497084389E-2</v>
      </c>
      <c r="CO29" s="211">
        <v>-6.4057438948452936E-2</v>
      </c>
      <c r="CP29" s="211">
        <v>-7.2814874870198165E-2</v>
      </c>
      <c r="CQ29" s="211">
        <v>-7.2395534492629268E-2</v>
      </c>
      <c r="CR29" s="211">
        <v>-6.6739006151668764E-2</v>
      </c>
      <c r="CS29" s="211">
        <v>-6.9200368248381147E-2</v>
      </c>
      <c r="CT29" s="211">
        <v>-2.7243907536124396E-2</v>
      </c>
      <c r="CU29" s="211">
        <v>-2.9443393014300226E-2</v>
      </c>
      <c r="CV29" s="211">
        <v>-4.7233756136315412E-2</v>
      </c>
      <c r="CW29" s="211">
        <v>-9.1186929757400392E-2</v>
      </c>
      <c r="CX29" s="211">
        <v>-8.469885004587388E-2</v>
      </c>
      <c r="CY29" s="211">
        <v>-3.4917843767335546E-2</v>
      </c>
      <c r="CZ29" s="211">
        <v>-5.0173410404625425E-2</v>
      </c>
      <c r="DA29" s="211">
        <v>-3.8518916760492315E-2</v>
      </c>
      <c r="DB29" s="211">
        <v>-3.6119553488786378E-2</v>
      </c>
      <c r="DC29" s="211">
        <v>-2.5460032023836246E-2</v>
      </c>
      <c r="DD29" s="211">
        <v>-1.1163110310038625E-2</v>
      </c>
      <c r="DE29" s="211">
        <v>5.1915858891738876E-3</v>
      </c>
      <c r="DF29" s="211">
        <v>-2.0950296847397003E-2</v>
      </c>
      <c r="DG29" s="211">
        <v>-3.0477955445220088E-2</v>
      </c>
      <c r="DH29" s="211">
        <v>-1.3801583798523065E-3</v>
      </c>
      <c r="DI29" s="211">
        <v>-2.9374484986762862E-2</v>
      </c>
      <c r="DJ29" s="211">
        <v>-5.0915102095682806E-2</v>
      </c>
      <c r="DK29" s="211">
        <v>-7.8002613196332574E-2</v>
      </c>
      <c r="DL29" s="211">
        <v>-7.3028237585200301E-2</v>
      </c>
      <c r="DM29" s="211">
        <v>-7.2706927620631079E-2</v>
      </c>
      <c r="DN29" s="211">
        <v>-6.4999464693599074E-2</v>
      </c>
      <c r="DO29" s="211">
        <v>-7.7171095906714213E-2</v>
      </c>
      <c r="DP29" s="211">
        <v>-0.10148227156675275</v>
      </c>
      <c r="DQ29" s="211">
        <v>-0.12140315892135074</v>
      </c>
      <c r="DR29" s="211">
        <v>-0.14134363524807353</v>
      </c>
      <c r="DS29" s="211">
        <v>-0.13784752436677511</v>
      </c>
      <c r="DT29" s="410">
        <v>-0.1592086669806877</v>
      </c>
      <c r="DU29" s="410">
        <v>-8.1348200709579377E-2</v>
      </c>
      <c r="AEZ29" s="210"/>
      <c r="AFA29" s="210"/>
      <c r="AFB29" s="210"/>
      <c r="AFC29" s="210"/>
      <c r="AJR29" s="199"/>
      <c r="AJS29" s="199"/>
      <c r="AJT29" s="199"/>
      <c r="BGD29" s="198"/>
      <c r="BGE29" s="196"/>
      <c r="BGF29" s="197"/>
      <c r="BIK29" s="188"/>
      <c r="BIL29" s="176"/>
      <c r="BIM29" s="176"/>
    </row>
    <row r="30" spans="1:1731" ht="12" customHeight="1">
      <c r="A30" s="182" t="s">
        <v>153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11">
        <v>8.8565713787044809E-2</v>
      </c>
      <c r="O30" s="211">
        <v>9.084905100252838E-2</v>
      </c>
      <c r="P30" s="211">
        <v>8.3257574865490902E-2</v>
      </c>
      <c r="Q30" s="211">
        <v>8.435049779831405E-2</v>
      </c>
      <c r="R30" s="211">
        <v>9.6506717205266712E-2</v>
      </c>
      <c r="S30" s="211">
        <v>0.10620774229819818</v>
      </c>
      <c r="T30" s="211">
        <v>0.11302350131175798</v>
      </c>
      <c r="U30" s="211">
        <v>9.3966471049979461E-2</v>
      </c>
      <c r="V30" s="211">
        <v>9.266938012691317E-2</v>
      </c>
      <c r="W30" s="211">
        <v>8.7746901854888204E-2</v>
      </c>
      <c r="X30" s="211">
        <v>8.0564765371229807E-2</v>
      </c>
      <c r="Y30" s="211">
        <v>6.403583137246649E-2</v>
      </c>
      <c r="Z30" s="211">
        <v>6.2839288247382719E-2</v>
      </c>
      <c r="AA30" s="211">
        <v>4.8682839713871662E-2</v>
      </c>
      <c r="AB30" s="211">
        <v>5.1752891837045123E-2</v>
      </c>
      <c r="AC30" s="211">
        <v>5.2074558959922301E-2</v>
      </c>
      <c r="AD30" s="211">
        <v>4.1423083514356751E-2</v>
      </c>
      <c r="AE30" s="211">
        <v>3.767609480485179E-2</v>
      </c>
      <c r="AF30" s="211">
        <v>3.0454858703181653E-2</v>
      </c>
      <c r="AG30" s="211">
        <v>1.2117480284977056E-2</v>
      </c>
      <c r="AH30" s="211">
        <v>6.5634869056572231E-3</v>
      </c>
      <c r="AI30" s="211">
        <v>-1.0790516552729001E-2</v>
      </c>
      <c r="AJ30" s="211">
        <v>-1.0992176024602895E-2</v>
      </c>
      <c r="AK30" s="211">
        <v>-1.6293856071710633E-2</v>
      </c>
      <c r="AL30" s="211">
        <v>-2.9659342120746834E-2</v>
      </c>
      <c r="AM30" s="211">
        <v>-2.6562451430824141E-2</v>
      </c>
      <c r="AN30" s="211">
        <v>-2.8325167251240346E-2</v>
      </c>
      <c r="AO30" s="211">
        <v>-2.2555695645947615E-2</v>
      </c>
      <c r="AP30" s="211">
        <v>-2.1140250353555157E-2</v>
      </c>
      <c r="AQ30" s="211">
        <v>-2.4066528002689602E-2</v>
      </c>
      <c r="AR30" s="211">
        <v>-2.2415612830443243E-2</v>
      </c>
      <c r="AS30" s="211">
        <v>-1.5930108317792735E-2</v>
      </c>
      <c r="AT30" s="211">
        <v>-2.9629817469313369E-2</v>
      </c>
      <c r="AU30" s="211">
        <v>-3.0839018997141698E-2</v>
      </c>
      <c r="AV30" s="211">
        <v>-3.2442033604143772E-2</v>
      </c>
      <c r="AW30" s="211">
        <v>-2.2254337449078121E-2</v>
      </c>
      <c r="AX30" s="211">
        <v>-6.1755780912589042E-3</v>
      </c>
      <c r="AY30" s="211">
        <v>4.807155689074305E-3</v>
      </c>
      <c r="AZ30" s="211">
        <v>1.6506903181012555E-2</v>
      </c>
      <c r="BA30" s="211">
        <v>1.7818142988923258E-2</v>
      </c>
      <c r="BB30" s="211">
        <v>2.1670579896970299E-2</v>
      </c>
      <c r="BC30" s="211">
        <v>1.8741149341615637E-2</v>
      </c>
      <c r="BD30" s="211">
        <v>1.8712066711100039E-2</v>
      </c>
      <c r="BE30" s="211">
        <v>3.502707126501714E-2</v>
      </c>
      <c r="BF30" s="211">
        <v>5.06333938910557E-2</v>
      </c>
      <c r="BG30" s="211">
        <v>6.6594558484082578E-2</v>
      </c>
      <c r="BH30" s="211">
        <v>6.1183291186494904E-2</v>
      </c>
      <c r="BI30" s="211">
        <v>5.6211195684042981E-2</v>
      </c>
      <c r="BJ30" s="211">
        <v>5.559069402627137E-2</v>
      </c>
      <c r="BK30" s="211">
        <v>4.8523539436944763E-2</v>
      </c>
      <c r="BL30" s="211">
        <v>4.8717965964020005E-2</v>
      </c>
      <c r="BM30" s="211">
        <v>4.0411225250689853E-2</v>
      </c>
      <c r="BN30" s="211">
        <v>4.0164451784237443E-2</v>
      </c>
      <c r="BO30" s="211">
        <v>5.2751875473036058E-2</v>
      </c>
      <c r="BP30" s="211">
        <v>5.8646880120035938E-2</v>
      </c>
      <c r="BQ30" s="211">
        <v>3.3514548820706702E-2</v>
      </c>
      <c r="BR30" s="211">
        <v>2.7451791545721305E-2</v>
      </c>
      <c r="BS30" s="211">
        <v>3.4631185087979466E-2</v>
      </c>
      <c r="BT30" s="211">
        <v>6.0953578695732036E-2</v>
      </c>
      <c r="BU30" s="211">
        <v>6.7045790654083559E-2</v>
      </c>
      <c r="BV30" s="211">
        <v>6.6316574291696018E-2</v>
      </c>
      <c r="BW30" s="211">
        <v>6.4609746735575291E-2</v>
      </c>
      <c r="BX30" s="211">
        <v>5.5962765284664151E-2</v>
      </c>
      <c r="BY30" s="211">
        <v>5.6906264334339429E-2</v>
      </c>
      <c r="BZ30" s="211">
        <v>6.6098026644111352E-2</v>
      </c>
      <c r="CA30" s="211">
        <v>7.4823713527164548E-2</v>
      </c>
      <c r="CB30" s="211">
        <v>6.5749739610447833E-2</v>
      </c>
      <c r="CC30" s="211">
        <v>8.0862761360172897E-2</v>
      </c>
      <c r="CD30" s="211">
        <v>8.0741205580477926E-2</v>
      </c>
      <c r="CE30" s="211">
        <v>5.730270291129691E-2</v>
      </c>
      <c r="CF30" s="211">
        <v>1.96592027216691E-2</v>
      </c>
      <c r="CG30" s="211">
        <v>1.8877699986755037E-2</v>
      </c>
      <c r="CH30" s="211">
        <v>8.3647439128597956E-3</v>
      </c>
      <c r="CI30" s="211">
        <v>1.8457972594422722E-2</v>
      </c>
      <c r="CJ30" s="211">
        <v>2.3193167820805494E-2</v>
      </c>
      <c r="CK30" s="211">
        <v>1.6024731528264669E-2</v>
      </c>
      <c r="CL30" s="211">
        <v>6.0835676067860778E-3</v>
      </c>
      <c r="CM30" s="211">
        <v>-4.4026903556506625E-3</v>
      </c>
      <c r="CN30" s="211">
        <v>6.9726687284110689E-3</v>
      </c>
      <c r="CO30" s="211">
        <v>-1.0630004812667071E-2</v>
      </c>
      <c r="CP30" s="211">
        <v>-1.1585389980059757E-2</v>
      </c>
      <c r="CQ30" s="211">
        <v>6.929465258606049E-3</v>
      </c>
      <c r="CR30" s="211">
        <v>2.9784361845467178E-2</v>
      </c>
      <c r="CS30" s="211">
        <v>1.1515516920042046E-3</v>
      </c>
      <c r="CT30" s="211">
        <v>7.0689738798528513E-3</v>
      </c>
      <c r="CU30" s="211">
        <v>-4.3282397387821303E-4</v>
      </c>
      <c r="CV30" s="211">
        <v>1.3234257842781424E-2</v>
      </c>
      <c r="CW30" s="211">
        <v>4.6143014875773672E-2</v>
      </c>
      <c r="CX30" s="211">
        <v>5.1888573770007586E-2</v>
      </c>
      <c r="CY30" s="211">
        <v>6.243631906877458E-2</v>
      </c>
      <c r="CZ30" s="211">
        <v>5.2167523024509568E-2</v>
      </c>
      <c r="DA30" s="211">
        <v>7.7455928104150112E-2</v>
      </c>
      <c r="DB30" s="211">
        <v>7.6313937601448778E-2</v>
      </c>
      <c r="DC30" s="211">
        <v>7.5033973525625311E-2</v>
      </c>
      <c r="DD30" s="211">
        <v>9.197704457613759E-2</v>
      </c>
      <c r="DE30" s="211">
        <v>0.12963479832001204</v>
      </c>
      <c r="DF30" s="211">
        <v>0.12444206708532443</v>
      </c>
      <c r="DG30" s="211">
        <v>0.12728432122238903</v>
      </c>
      <c r="DH30" s="211">
        <v>9.4609524574976095E-2</v>
      </c>
      <c r="DI30" s="211">
        <v>7.7952027976291832E-2</v>
      </c>
      <c r="DJ30" s="211">
        <v>7.9924403069734126E-2</v>
      </c>
      <c r="DK30" s="211">
        <v>7.9516761015013454E-2</v>
      </c>
      <c r="DL30" s="211">
        <v>8.3358032884669725E-2</v>
      </c>
      <c r="DM30" s="211">
        <v>7.3469477370195768E-2</v>
      </c>
      <c r="DN30" s="211">
        <v>7.7926109962596177E-2</v>
      </c>
      <c r="DO30" s="211">
        <v>7.5678313841965425E-2</v>
      </c>
      <c r="DP30" s="211">
        <v>5.7948083819691146E-2</v>
      </c>
      <c r="DQ30" s="211">
        <v>5.4826837541906065E-2</v>
      </c>
      <c r="DR30" s="211">
        <v>6.2917208573641192E-2</v>
      </c>
      <c r="DS30" s="211">
        <v>4.7682099898496658E-2</v>
      </c>
      <c r="DT30" s="410">
        <f>DT28-DT29</f>
        <v>8.6447637893957902E-2</v>
      </c>
      <c r="DU30" s="410">
        <f>DU28-DU29</f>
        <v>8.1348200709579377E-2</v>
      </c>
      <c r="AEZ30" s="210"/>
      <c r="AFA30" s="210"/>
      <c r="AFB30" s="210"/>
      <c r="AFC30" s="210"/>
      <c r="AJR30" s="199"/>
      <c r="AJS30" s="199"/>
      <c r="AJT30" s="199"/>
      <c r="BGD30" s="198"/>
      <c r="BGE30" s="196"/>
      <c r="BGF30" s="197"/>
      <c r="BIK30" s="188"/>
      <c r="BIL30" s="176"/>
      <c r="BIM30" s="176"/>
    </row>
    <row r="31" spans="1:1731" ht="12" customHeight="1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P31" s="212"/>
      <c r="CQ31" s="212"/>
      <c r="CR31" s="212"/>
      <c r="AEZ31" s="210"/>
      <c r="AFA31" s="210"/>
      <c r="AFB31" s="210"/>
      <c r="AFC31" s="210"/>
      <c r="AJR31" s="199"/>
      <c r="AJS31" s="199"/>
      <c r="AJT31" s="199"/>
      <c r="BGD31" s="198"/>
      <c r="BGE31" s="196"/>
      <c r="BGF31" s="197"/>
      <c r="BIK31" s="188"/>
      <c r="BIL31" s="176"/>
      <c r="BIM31" s="176"/>
    </row>
    <row r="32" spans="1:1731" s="206" customFormat="1" ht="12" customHeight="1">
      <c r="A32" s="213" t="s">
        <v>359</v>
      </c>
      <c r="B32" s="189">
        <v>2013</v>
      </c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>
        <v>2014</v>
      </c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>
        <v>2015</v>
      </c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202">
        <v>2016</v>
      </c>
      <c r="AM32" s="202"/>
      <c r="AN32" s="202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>
        <v>2017</v>
      </c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4"/>
      <c r="BJ32" s="203">
        <v>2018</v>
      </c>
      <c r="BK32" s="203"/>
      <c r="BL32" s="203"/>
      <c r="BM32" s="203"/>
      <c r="BN32" s="203"/>
      <c r="BO32" s="203"/>
      <c r="BP32" s="203"/>
      <c r="BQ32" s="203"/>
      <c r="BR32" s="203"/>
      <c r="BS32" s="220"/>
      <c r="BT32" s="220"/>
      <c r="BU32" s="221"/>
      <c r="BV32" s="222">
        <v>2019</v>
      </c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3">
        <v>2020</v>
      </c>
      <c r="CI32" s="221"/>
      <c r="CM32" s="206">
        <v>2020</v>
      </c>
      <c r="CT32" s="206">
        <v>2021</v>
      </c>
      <c r="DF32" s="206">
        <v>2022</v>
      </c>
      <c r="DR32" s="206">
        <v>2023</v>
      </c>
      <c r="SD32" s="237"/>
      <c r="AEZ32" s="238"/>
      <c r="AFA32" s="238"/>
      <c r="AFB32" s="238"/>
      <c r="AFC32" s="238"/>
      <c r="AJR32" s="226"/>
      <c r="AJS32" s="226"/>
      <c r="AJT32" s="226"/>
      <c r="BGD32" s="198"/>
      <c r="BGE32" s="232"/>
      <c r="BGF32" s="233"/>
      <c r="BIK32" s="188"/>
      <c r="BIL32" s="234"/>
      <c r="BIM32" s="234"/>
    </row>
    <row r="33" spans="1:956 1538:1599" s="206" customFormat="1" ht="12" customHeight="1">
      <c r="B33" s="205" t="s">
        <v>12</v>
      </c>
      <c r="C33" s="205"/>
      <c r="D33" s="205"/>
      <c r="E33" s="205" t="s">
        <v>13</v>
      </c>
      <c r="F33" s="205"/>
      <c r="G33" s="205"/>
      <c r="H33" s="205" t="s">
        <v>14</v>
      </c>
      <c r="I33" s="205"/>
      <c r="J33" s="205"/>
      <c r="K33" s="205" t="s">
        <v>15</v>
      </c>
      <c r="L33" s="205"/>
      <c r="M33" s="205"/>
      <c r="N33" s="205" t="s">
        <v>12</v>
      </c>
      <c r="O33" s="205"/>
      <c r="P33" s="205"/>
      <c r="Q33" s="205" t="s">
        <v>13</v>
      </c>
      <c r="R33" s="205"/>
      <c r="S33" s="205"/>
      <c r="T33" s="205" t="s">
        <v>14</v>
      </c>
      <c r="U33" s="205"/>
      <c r="V33" s="205"/>
      <c r="W33" s="205" t="s">
        <v>15</v>
      </c>
      <c r="X33" s="205"/>
      <c r="Y33" s="205"/>
      <c r="Z33" s="190">
        <v>1</v>
      </c>
      <c r="AA33" s="190"/>
      <c r="AB33" s="205" t="s">
        <v>143</v>
      </c>
      <c r="AC33" s="190"/>
      <c r="AD33" s="190"/>
      <c r="AE33" s="205" t="s">
        <v>144</v>
      </c>
      <c r="AF33" s="190"/>
      <c r="AG33" s="190"/>
      <c r="AH33" s="205" t="s">
        <v>145</v>
      </c>
      <c r="AI33" s="190"/>
      <c r="AJ33" s="190"/>
      <c r="AK33" s="205" t="s">
        <v>146</v>
      </c>
      <c r="AL33" s="190">
        <v>1</v>
      </c>
      <c r="AM33" s="190"/>
      <c r="AN33" s="205" t="s">
        <v>143</v>
      </c>
      <c r="AO33" s="203"/>
      <c r="AP33" s="190"/>
      <c r="AQ33" s="203">
        <v>6</v>
      </c>
      <c r="AR33" s="203"/>
      <c r="AS33" s="203"/>
      <c r="AT33" s="203">
        <v>9</v>
      </c>
      <c r="AU33" s="203"/>
      <c r="AV33" s="203"/>
      <c r="AW33" s="203">
        <v>12</v>
      </c>
      <c r="AX33" s="203">
        <v>1</v>
      </c>
      <c r="AY33" s="203"/>
      <c r="AZ33" s="203">
        <v>3</v>
      </c>
      <c r="BA33" s="203"/>
      <c r="BB33" s="203"/>
      <c r="BC33" s="203">
        <v>6</v>
      </c>
      <c r="BD33" s="203"/>
      <c r="BE33" s="203"/>
      <c r="BF33" s="203">
        <v>9</v>
      </c>
      <c r="BG33" s="203"/>
      <c r="BH33" s="203"/>
      <c r="BI33" s="204">
        <v>12</v>
      </c>
      <c r="BJ33" s="203"/>
      <c r="BK33" s="203"/>
      <c r="BL33" s="203">
        <v>3</v>
      </c>
      <c r="BM33" s="203"/>
      <c r="BN33" s="203"/>
      <c r="BO33" s="203">
        <v>6</v>
      </c>
      <c r="BP33" s="203"/>
      <c r="BQ33" s="203"/>
      <c r="BR33" s="203">
        <v>9</v>
      </c>
      <c r="BU33" s="206">
        <v>12</v>
      </c>
      <c r="BX33" s="206">
        <v>3</v>
      </c>
      <c r="CA33" s="206">
        <v>6</v>
      </c>
      <c r="CD33" s="206">
        <v>9</v>
      </c>
      <c r="CG33" s="206">
        <v>12</v>
      </c>
      <c r="CI33" s="206" t="s">
        <v>147</v>
      </c>
      <c r="CJ33" s="206">
        <v>3</v>
      </c>
      <c r="CL33" s="181"/>
      <c r="CM33" s="206">
        <v>6</v>
      </c>
      <c r="CP33" s="206">
        <v>9</v>
      </c>
      <c r="CS33" s="206">
        <v>12</v>
      </c>
      <c r="CT33" s="206">
        <v>1</v>
      </c>
      <c r="CV33" s="206">
        <v>3</v>
      </c>
      <c r="CX33" s="181"/>
      <c r="CY33" s="206">
        <v>6</v>
      </c>
      <c r="DB33" s="206">
        <v>9</v>
      </c>
      <c r="DE33" s="206">
        <v>12</v>
      </c>
      <c r="DF33" s="181"/>
      <c r="DG33" s="206" t="s">
        <v>147</v>
      </c>
      <c r="DH33" s="206">
        <v>3</v>
      </c>
      <c r="DK33" s="206">
        <v>6</v>
      </c>
      <c r="DN33" s="206">
        <v>9</v>
      </c>
      <c r="DP33" s="181"/>
      <c r="DQ33" s="206">
        <v>12</v>
      </c>
      <c r="DT33" s="206">
        <v>3</v>
      </c>
      <c r="DU33" s="206">
        <v>4</v>
      </c>
      <c r="SD33" s="237"/>
      <c r="AEZ33" s="238"/>
      <c r="AFA33" s="238"/>
      <c r="AFB33" s="238"/>
      <c r="AFC33" s="238"/>
      <c r="AJR33" s="226"/>
      <c r="AJS33" s="226"/>
      <c r="AJT33" s="226"/>
      <c r="BGD33" s="198"/>
      <c r="BGE33" s="232"/>
      <c r="BGF33" s="233"/>
      <c r="BIK33" s="188"/>
      <c r="BIL33" s="234"/>
      <c r="BIM33" s="234"/>
    </row>
    <row r="34" spans="1:956 1538:1599" ht="12" customHeight="1">
      <c r="A34" s="214" t="s">
        <v>154</v>
      </c>
      <c r="B34" s="211">
        <v>6.9782477733284975E-3</v>
      </c>
      <c r="C34" s="211">
        <v>3.2660938868978862E-3</v>
      </c>
      <c r="D34" s="211">
        <v>-3.117315743944713E-3</v>
      </c>
      <c r="E34" s="211">
        <v>-4.1831869561947937E-3</v>
      </c>
      <c r="F34" s="211">
        <v>-9.0503171277188325E-3</v>
      </c>
      <c r="G34" s="211">
        <v>5.7573537421114441E-3</v>
      </c>
      <c r="H34" s="211">
        <v>-1.9990301019627364E-2</v>
      </c>
      <c r="I34" s="211">
        <v>-5.9786696583834849E-2</v>
      </c>
      <c r="J34" s="211">
        <v>-5.3012083208632862E-2</v>
      </c>
      <c r="K34" s="211">
        <v>-9.3903049715779053E-3</v>
      </c>
      <c r="L34" s="211">
        <v>-2.1418438392529309E-2</v>
      </c>
      <c r="M34" s="211">
        <v>3.9555654746452784E-2</v>
      </c>
      <c r="N34" s="211">
        <v>-1.8120142123385655E-2</v>
      </c>
      <c r="O34" s="211">
        <v>-1.6452790125185249E-2</v>
      </c>
      <c r="P34" s="211">
        <v>-5.9864221337963099E-3</v>
      </c>
      <c r="Q34" s="211">
        <v>-9.1249147537996627E-4</v>
      </c>
      <c r="R34" s="211">
        <v>-1.0723410630610776E-2</v>
      </c>
      <c r="S34" s="211">
        <v>-8.3819232421764088E-4</v>
      </c>
      <c r="T34" s="211">
        <v>-5.0246010813005436E-3</v>
      </c>
      <c r="U34" s="211">
        <v>-4.2635317422428905E-3</v>
      </c>
      <c r="V34" s="211">
        <v>1.9811068652460451E-2</v>
      </c>
      <c r="W34" s="211">
        <v>-1.8699459773500833E-3</v>
      </c>
      <c r="X34" s="211">
        <v>-1.0317177000476076E-2</v>
      </c>
      <c r="Y34" s="211">
        <v>3.8977093950984519E-3</v>
      </c>
      <c r="Z34" s="211">
        <v>-2.0729888361787244E-2</v>
      </c>
      <c r="AA34" s="211">
        <v>-9.3385806784359662E-3</v>
      </c>
      <c r="AB34" s="211">
        <v>-6.7569316426512116E-3</v>
      </c>
      <c r="AC34" s="211">
        <v>1.0981041878543152E-2</v>
      </c>
      <c r="AD34" s="211">
        <v>2.399855503762981E-2</v>
      </c>
      <c r="AE34" s="211">
        <v>2.4039969760720391E-2</v>
      </c>
      <c r="AF34" s="211">
        <v>-3.3937669297359599E-2</v>
      </c>
      <c r="AG34" s="211">
        <v>-5.9471839724677849E-4</v>
      </c>
      <c r="AH34" s="211">
        <v>3.8414766008993662E-3</v>
      </c>
      <c r="AI34" s="211">
        <v>5.7157881124831082E-3</v>
      </c>
      <c r="AJ34" s="211">
        <v>5.630673361832015E-3</v>
      </c>
      <c r="AK34" s="211">
        <v>4.1080962416580376E-3</v>
      </c>
      <c r="AL34" s="211">
        <v>1.9603696253432355E-3</v>
      </c>
      <c r="AM34" s="211">
        <v>-4.7828717183209394E-3</v>
      </c>
      <c r="AN34" s="211">
        <v>-5.332996073607924E-3</v>
      </c>
      <c r="AO34" s="211">
        <v>2.2540273593139065E-2</v>
      </c>
      <c r="AP34" s="211">
        <v>8.6462309910879543E-3</v>
      </c>
      <c r="AQ34" s="211">
        <v>2.6287878787878659E-2</v>
      </c>
      <c r="AR34" s="211">
        <v>-2.833316534592345E-2</v>
      </c>
      <c r="AS34" s="211">
        <v>-7.1758071263349626E-2</v>
      </c>
      <c r="AT34" s="211">
        <v>-1.9509743572173516E-2</v>
      </c>
      <c r="AU34" s="211">
        <v>-2.2528402789695309E-2</v>
      </c>
      <c r="AV34" s="211">
        <v>-4.8797106327851704E-2</v>
      </c>
      <c r="AW34" s="211">
        <v>-1.3927332937726793E-2</v>
      </c>
      <c r="AX34" s="211">
        <v>3.8478567175292714E-3</v>
      </c>
      <c r="AY34" s="211">
        <v>1.0116677608722605E-2</v>
      </c>
      <c r="AZ34" s="211">
        <v>1.3252137962112427E-2</v>
      </c>
      <c r="BA34" s="211">
        <v>2.1225543303074437E-2</v>
      </c>
      <c r="BB34" s="211">
        <v>9.4875182035692712E-3</v>
      </c>
      <c r="BC34" s="211">
        <v>2.4807420908298319E-2</v>
      </c>
      <c r="BD34" s="211">
        <v>-1.1450695199347036E-2</v>
      </c>
      <c r="BE34" s="211">
        <v>-8.2671517046559156E-3</v>
      </c>
      <c r="BF34" s="211">
        <v>1.852445741226127E-3</v>
      </c>
      <c r="BG34" s="211">
        <v>4.7718371858875711E-3</v>
      </c>
      <c r="BH34" s="211">
        <v>1.0160019492581747E-2</v>
      </c>
      <c r="BI34" s="211">
        <v>1.2509909676478866E-2</v>
      </c>
      <c r="BJ34" s="211">
        <v>8.8234416664021847E-3</v>
      </c>
      <c r="BK34" s="211">
        <v>1.5866542563486533E-2</v>
      </c>
      <c r="BL34" s="211">
        <v>9.3936004000474988E-3</v>
      </c>
      <c r="BM34" s="211">
        <v>6.5406769995929826E-3</v>
      </c>
      <c r="BN34" s="211">
        <v>1.7226527828069504E-3</v>
      </c>
      <c r="BO34" s="211">
        <v>-5.3930901113947846E-3</v>
      </c>
      <c r="BP34" s="211">
        <v>2.0111905765097769E-2</v>
      </c>
      <c r="BQ34" s="211">
        <v>-2.1749543672962127E-2</v>
      </c>
      <c r="BR34" s="211">
        <v>-1.0153327957037304E-2</v>
      </c>
      <c r="BS34" s="211">
        <v>-1.856811827486541E-2</v>
      </c>
      <c r="BT34" s="211">
        <v>-1.1673281017647529E-3</v>
      </c>
      <c r="BU34" s="211">
        <v>-1.5902104638460098E-2</v>
      </c>
      <c r="BV34" s="211">
        <v>1.3262947495799998E-3</v>
      </c>
      <c r="BW34" s="211">
        <v>1.1764588638764152E-2</v>
      </c>
      <c r="BX34" s="211">
        <v>6.2745383219461751E-3</v>
      </c>
      <c r="BY34" s="211">
        <v>4.8137638176370514E-3</v>
      </c>
      <c r="BZ34" s="211">
        <v>1.6750031951438267E-3</v>
      </c>
      <c r="CA34" s="211">
        <v>1.9279081346441601E-3</v>
      </c>
      <c r="CB34" s="211">
        <v>2.7206162335891089E-3</v>
      </c>
      <c r="CC34" s="211">
        <v>1.9767024082261138E-3</v>
      </c>
      <c r="CD34" s="211">
        <v>5.6765075491722987E-3</v>
      </c>
      <c r="CE34" s="211">
        <v>2.4374927671065765E-3</v>
      </c>
      <c r="CF34" s="211">
        <v>-4.6055367090655792E-3</v>
      </c>
      <c r="CG34" s="211">
        <v>-2.7140090470074247E-3</v>
      </c>
      <c r="CH34" s="211">
        <v>-6.7673054183012727E-4</v>
      </c>
      <c r="CI34" s="211">
        <v>1.0963700213015265E-3</v>
      </c>
      <c r="CJ34" s="211">
        <v>1.0788440008021138E-3</v>
      </c>
      <c r="CK34" s="211">
        <v>5.2524865594815004E-4</v>
      </c>
      <c r="CL34" s="211">
        <v>5.3760717664785905E-4</v>
      </c>
      <c r="CM34" s="211">
        <v>-1.2564575936795796E-3</v>
      </c>
      <c r="CN34" s="211">
        <v>-1.5980634887444339E-3</v>
      </c>
      <c r="CO34" s="211">
        <v>1.1110001757492383E-3</v>
      </c>
      <c r="CP34" s="211">
        <v>4.0486146735881226E-3</v>
      </c>
      <c r="CQ34" s="211">
        <v>5.8830411292951192E-3</v>
      </c>
      <c r="CR34" s="211">
        <v>6.9938295102851822E-3</v>
      </c>
      <c r="CS34" s="211">
        <v>5.5506250290701855E-3</v>
      </c>
      <c r="CT34" s="211">
        <v>5.0719148637505037E-3</v>
      </c>
      <c r="CU34" s="211">
        <v>4.6723848649310902E-3</v>
      </c>
      <c r="CV34" s="211">
        <v>4.2034723921982493E-3</v>
      </c>
      <c r="CW34" s="211">
        <v>4.3727124922731371E-3</v>
      </c>
      <c r="CX34" s="211">
        <v>4.4751916709746993E-3</v>
      </c>
      <c r="CY34" s="211">
        <v>4.2684508940166559E-3</v>
      </c>
      <c r="CZ34" s="211">
        <v>4.3966697634255014E-3</v>
      </c>
      <c r="DA34" s="211">
        <v>4.2250779329627173E-3</v>
      </c>
      <c r="DB34" s="211">
        <v>4.1251575820880904E-3</v>
      </c>
      <c r="DC34" s="211">
        <v>4.1112780267010211E-3</v>
      </c>
      <c r="DD34" s="211">
        <v>4.2159004783376393E-3</v>
      </c>
      <c r="DE34" s="211">
        <v>4.1681696862568094E-3</v>
      </c>
      <c r="DF34" s="211">
        <v>4.0802729338247704E-3</v>
      </c>
      <c r="DG34" s="211">
        <v>1.5171960914584718E-3</v>
      </c>
      <c r="DH34" s="211">
        <v>-1.1370770635557741E-2</v>
      </c>
      <c r="DI34" s="211">
        <v>-4.39890809124436E-2</v>
      </c>
      <c r="DJ34" s="211">
        <v>-1.8320752978981402E-2</v>
      </c>
      <c r="DK34" s="211">
        <v>-2.0409345870209039E-4</v>
      </c>
      <c r="DL34" s="211">
        <v>-4.7052460293416209E-3</v>
      </c>
      <c r="DM34" s="211">
        <v>-5.7330472993792026E-3</v>
      </c>
      <c r="DN34" s="211">
        <v>-1.7727895864727079E-2</v>
      </c>
      <c r="DO34" s="211">
        <v>-2.9567124210922856E-2</v>
      </c>
      <c r="DP34" s="211">
        <v>-5.5412895390742701E-3</v>
      </c>
      <c r="DQ34" s="211">
        <v>-1.8534125377869268E-3</v>
      </c>
      <c r="DR34" s="211">
        <v>-4.1806852175344973E-3</v>
      </c>
      <c r="DS34" s="211">
        <v>-5.410513707354906E-3</v>
      </c>
      <c r="DT34" s="37">
        <f>DT33/100</f>
        <v>0.03</v>
      </c>
      <c r="DU34" s="37">
        <f>DU33/100</f>
        <v>0.04</v>
      </c>
      <c r="SD34" s="194"/>
      <c r="AEZ34" s="210"/>
      <c r="AFA34" s="210"/>
      <c r="AFB34" s="210"/>
      <c r="AFC34" s="210"/>
      <c r="AJR34" s="199"/>
      <c r="AJS34" s="199"/>
      <c r="AJT34" s="199"/>
      <c r="BGD34" s="198"/>
      <c r="BGE34" s="196"/>
      <c r="BGF34" s="197"/>
      <c r="BIK34" s="188"/>
      <c r="BIL34" s="176"/>
      <c r="BIM34" s="176"/>
    </row>
    <row r="35" spans="1:956 1538:1599" ht="12" customHeight="1">
      <c r="A35" s="214" t="s">
        <v>155</v>
      </c>
      <c r="B35" s="211">
        <v>-2.3995243927770107E-3</v>
      </c>
      <c r="C35" s="211">
        <v>8.1851862488875322E-4</v>
      </c>
      <c r="D35" s="211">
        <v>7.5256474639499513E-3</v>
      </c>
      <c r="E35" s="211">
        <v>9.2709290154444086E-3</v>
      </c>
      <c r="F35" s="211">
        <v>1.4716983794385498E-2</v>
      </c>
      <c r="G35" s="211">
        <v>-3.4068707544477662E-4</v>
      </c>
      <c r="H35" s="211">
        <v>2.5240301019627365E-2</v>
      </c>
      <c r="I35" s="211">
        <v>6.5370029917168185E-2</v>
      </c>
      <c r="J35" s="211">
        <v>5.8595416541966185E-2</v>
      </c>
      <c r="K35" s="211">
        <v>1.5140304971577905E-2</v>
      </c>
      <c r="L35" s="211">
        <v>2.7168438392529311E-2</v>
      </c>
      <c r="M35" s="211">
        <v>-3.3972321413119462E-2</v>
      </c>
      <c r="N35" s="211">
        <v>2.3695493795459158E-2</v>
      </c>
      <c r="O35" s="211">
        <v>2.2119456791851917E-2</v>
      </c>
      <c r="P35" s="211">
        <v>1.148642213379631E-2</v>
      </c>
      <c r="Q35" s="211">
        <v>6.6624914753799658E-3</v>
      </c>
      <c r="R35" s="211">
        <v>1.6237508433017495E-2</v>
      </c>
      <c r="S35" s="211">
        <v>6.3720028273107233E-3</v>
      </c>
      <c r="T35" s="211">
        <v>1.0649121259461509E-2</v>
      </c>
      <c r="U35" s="211">
        <v>9.8174360353698378E-3</v>
      </c>
      <c r="V35" s="211">
        <v>-1.4190433741280088E-2</v>
      </c>
      <c r="W35" s="211">
        <v>7.7325554475156369E-3</v>
      </c>
      <c r="X35" s="211">
        <v>1.6124847292344525E-2</v>
      </c>
      <c r="Y35" s="211">
        <v>1.7182953233640318E-3</v>
      </c>
      <c r="Z35" s="211">
        <v>2.6394052044609709E-2</v>
      </c>
      <c r="AA35" s="211">
        <v>1.5030785947120649E-2</v>
      </c>
      <c r="AB35" s="211">
        <v>1.2473556773289261E-2</v>
      </c>
      <c r="AC35" s="211">
        <v>-5.2310418785431519E-3</v>
      </c>
      <c r="AD35" s="211">
        <v>-1.8498555037629812E-2</v>
      </c>
      <c r="AE35" s="211">
        <v>-1.8558434058001012E-2</v>
      </c>
      <c r="AF35" s="211">
        <v>3.9400196501846951E-2</v>
      </c>
      <c r="AG35" s="211">
        <v>6.1669733303676821E-3</v>
      </c>
      <c r="AH35" s="211">
        <v>1.6629154776737209E-3</v>
      </c>
      <c r="AI35" s="211">
        <v>-2.2068522763191823E-4</v>
      </c>
      <c r="AJ35" s="211">
        <v>-2.2575062081415354E-4</v>
      </c>
      <c r="AK35" s="211">
        <v>1.4752370916752966E-3</v>
      </c>
      <c r="AL35" s="211">
        <v>3.6976911976911706E-3</v>
      </c>
      <c r="AM35" s="211">
        <v>1.0497820730845717E-2</v>
      </c>
      <c r="AN35" s="211">
        <v>1.0916329406941259E-2</v>
      </c>
      <c r="AO35" s="211">
        <v>-1.6790273593139064E-2</v>
      </c>
      <c r="AP35" s="211">
        <v>-2.9960889193941399E-3</v>
      </c>
      <c r="AQ35" s="211">
        <v>-2.0454545454545326E-2</v>
      </c>
      <c r="AR35" s="211">
        <v>3.4083165345923448E-2</v>
      </c>
      <c r="AS35" s="211">
        <v>7.7341404596682969E-2</v>
      </c>
      <c r="AT35" s="211">
        <v>2.5093076905506849E-2</v>
      </c>
      <c r="AU35" s="211">
        <v>2.8440538685728E-2</v>
      </c>
      <c r="AV35" s="211">
        <v>5.4821949578860656E-2</v>
      </c>
      <c r="AW35" s="211">
        <v>1.9822555177278645E-2</v>
      </c>
      <c r="AX35" s="211">
        <v>2.3377311061496186E-3</v>
      </c>
      <c r="AY35" s="211">
        <v>-4.0532807759207402E-3</v>
      </c>
      <c r="AZ35" s="211">
        <v>-7.5601283450245664E-3</v>
      </c>
      <c r="BA35" s="211">
        <v>-1.5330955304900869E-2</v>
      </c>
      <c r="BB35" s="211">
        <v>-3.6292735638950545E-3</v>
      </c>
      <c r="BC35" s="211">
        <v>-1.8701156804349351E-2</v>
      </c>
      <c r="BD35" s="211">
        <v>1.7517673664339668E-2</v>
      </c>
      <c r="BE35" s="211">
        <v>1.4160699659649082E-2</v>
      </c>
      <c r="BF35" s="211">
        <v>4.4024749251576623E-3</v>
      </c>
      <c r="BG35" s="211">
        <v>1.7950566332085316E-3</v>
      </c>
      <c r="BH35" s="211">
        <v>-3.9991688118075786E-3</v>
      </c>
      <c r="BI35" s="211">
        <v>-6.276594007007503E-3</v>
      </c>
      <c r="BJ35" s="211">
        <v>-3.1721936749671896E-3</v>
      </c>
      <c r="BK35" s="211">
        <v>-9.4272833173101849E-3</v>
      </c>
      <c r="BL35" s="211">
        <v>-3.1333776052061067E-3</v>
      </c>
      <c r="BM35" s="211">
        <v>-3.035615100702671E-4</v>
      </c>
      <c r="BN35" s="211">
        <v>4.4040203053110358E-3</v>
      </c>
      <c r="BO35" s="211">
        <v>1.1270078851180613E-2</v>
      </c>
      <c r="BP35" s="211">
        <v>-1.4246922829669727E-2</v>
      </c>
      <c r="BQ35" s="211">
        <v>2.772411319888363E-2</v>
      </c>
      <c r="BR35" s="211">
        <v>1.5903327957037305E-2</v>
      </c>
      <c r="BS35" s="211">
        <v>2.4303057801323292E-2</v>
      </c>
      <c r="BT35" s="211">
        <v>6.9173281017647524E-3</v>
      </c>
      <c r="BU35" s="211">
        <v>2.148543797179343E-2</v>
      </c>
      <c r="BV35" s="211">
        <v>4.6737052504199992E-3</v>
      </c>
      <c r="BW35" s="211">
        <v>-6.1537357736175125E-3</v>
      </c>
      <c r="BX35" s="211">
        <v>-3.2946995310879858E-4</v>
      </c>
      <c r="BY35" s="211">
        <v>9.1956951569628132E-4</v>
      </c>
      <c r="BZ35" s="211">
        <v>3.8833301381895071E-3</v>
      </c>
      <c r="CA35" s="211">
        <v>3.5205569089524148E-3</v>
      </c>
      <c r="CB35" s="211">
        <v>2.6655018399139863E-3</v>
      </c>
      <c r="CC35" s="211">
        <v>3.3786734972794364E-3</v>
      </c>
      <c r="CD35" s="211">
        <v>-3.2078406115104485E-4</v>
      </c>
      <c r="CE35" s="211">
        <v>3.1173430708686567E-3</v>
      </c>
      <c r="CF35" s="211">
        <v>1.0176909629811064E-2</v>
      </c>
      <c r="CG35" s="211">
        <v>8.1627454639439639E-3</v>
      </c>
      <c r="CH35" s="211">
        <v>6.2480083837878906E-3</v>
      </c>
      <c r="CI35" s="211">
        <v>4.4223251704937636E-3</v>
      </c>
      <c r="CJ35" s="211">
        <v>4.5392543668289417E-3</v>
      </c>
      <c r="CK35" s="211">
        <v>5.1007334530666524E-3</v>
      </c>
      <c r="CL35" s="211">
        <v>5.0645588346252164E-3</v>
      </c>
      <c r="CM35" s="211">
        <v>6.7961975790862541E-3</v>
      </c>
      <c r="CN35" s="211">
        <v>7.1541369605880338E-3</v>
      </c>
      <c r="CO35" s="211">
        <v>4.4776679812980544E-3</v>
      </c>
      <c r="CP35" s="211">
        <v>1.7759932048954851E-3</v>
      </c>
      <c r="CQ35" s="211">
        <v>-1.9970779596178545E-4</v>
      </c>
      <c r="CR35" s="211">
        <v>-1.2475469582281561E-3</v>
      </c>
      <c r="CS35" s="211">
        <v>-1.7192741154502754E-4</v>
      </c>
      <c r="CT35" s="211">
        <v>9.4751802916164248E-5</v>
      </c>
      <c r="CU35" s="211">
        <v>-3.1580941954274522E-5</v>
      </c>
      <c r="CV35" s="211">
        <v>-3.1581939341691624E-5</v>
      </c>
      <c r="CW35" s="211">
        <v>8.72518506325548E-5</v>
      </c>
      <c r="CX35" s="211">
        <v>-1.1128026533725688E-4</v>
      </c>
      <c r="CY35" s="211">
        <v>-1.6009849944538245E-5</v>
      </c>
      <c r="CZ35" s="211">
        <v>-1.9351792785613498E-4</v>
      </c>
      <c r="DA35" s="211">
        <v>-2.3417960749583246E-5</v>
      </c>
      <c r="DB35" s="211">
        <v>1.2125859400384798E-5</v>
      </c>
      <c r="DC35" s="211">
        <v>8.8967476068546605E-6</v>
      </c>
      <c r="DD35" s="211">
        <v>-7.2373752097121266E-6</v>
      </c>
      <c r="DE35" s="211">
        <v>6.1585752722237428E-6</v>
      </c>
      <c r="DF35" s="211">
        <v>1.3763639591331866E-4</v>
      </c>
      <c r="DG35" s="211">
        <v>2.7415201188514971E-3</v>
      </c>
      <c r="DH35" s="211">
        <v>1.5631478802747126E-2</v>
      </c>
      <c r="DI35" s="211">
        <v>4.8248863648111782E-2</v>
      </c>
      <c r="DJ35" s="211">
        <v>2.2479366555649135E-2</v>
      </c>
      <c r="DK35" s="211">
        <v>4.5113753330116423E-3</v>
      </c>
      <c r="DL35" s="211">
        <v>9.2118108346004139E-3</v>
      </c>
      <c r="DM35" s="211">
        <v>1.0367804936838355E-2</v>
      </c>
      <c r="DN35" s="211">
        <v>2.2407379293734521E-2</v>
      </c>
      <c r="DO35" s="211">
        <v>3.4629563721222209E-2</v>
      </c>
      <c r="DP35" s="211">
        <v>1.0841369826196257E-2</v>
      </c>
      <c r="DQ35" s="211">
        <v>7.2979629700301984E-3</v>
      </c>
      <c r="DR35" s="211">
        <v>1.046836612469363E-2</v>
      </c>
      <c r="DS35" s="211">
        <v>1.1781976931104339E-2</v>
      </c>
      <c r="DT35" s="410">
        <v>4.8219735593504343E-3</v>
      </c>
      <c r="DU35" s="410">
        <v>-8.1029065633476671E-3</v>
      </c>
      <c r="SD35" s="194"/>
      <c r="AEZ35" s="210"/>
      <c r="AFA35" s="210"/>
      <c r="AFB35" s="210"/>
      <c r="AFC35" s="210"/>
      <c r="AJR35" s="199"/>
      <c r="AJS35" s="199"/>
      <c r="AJT35" s="199"/>
      <c r="BGD35" s="198"/>
      <c r="BGE35" s="196"/>
      <c r="BGF35" s="197"/>
      <c r="BIK35" s="188"/>
      <c r="BIL35" s="176"/>
      <c r="BIM35" s="176"/>
    </row>
    <row r="36" spans="1:956 1538:1599" ht="12" customHeight="1">
      <c r="SD36" s="194"/>
      <c r="AEZ36" s="210"/>
      <c r="AFA36" s="210"/>
      <c r="AFB36" s="210"/>
      <c r="AFC36" s="210"/>
      <c r="AJR36" s="199"/>
      <c r="AJS36" s="199"/>
      <c r="AJT36" s="199"/>
      <c r="BGD36" s="198"/>
      <c r="BGE36" s="196"/>
      <c r="BGF36" s="197"/>
      <c r="BIK36" s="188"/>
      <c r="BIL36" s="176"/>
      <c r="BIM36" s="176"/>
    </row>
    <row r="37" spans="1:956 1538:1599" ht="12" customHeight="1">
      <c r="SD37" s="194"/>
      <c r="AEZ37" s="210"/>
      <c r="AFA37" s="210"/>
      <c r="AFB37" s="210"/>
      <c r="AFC37" s="210"/>
      <c r="AJR37" s="199"/>
      <c r="AJS37" s="199"/>
      <c r="AJT37" s="199"/>
      <c r="BGD37" s="198"/>
      <c r="BGE37" s="196"/>
      <c r="BGF37" s="197"/>
      <c r="BIK37" s="188"/>
      <c r="BIL37" s="176"/>
      <c r="BIM37" s="176"/>
    </row>
    <row r="38" spans="1:956 1538:1599" ht="12" customHeight="1">
      <c r="SD38" s="194"/>
      <c r="AEZ38" s="210"/>
      <c r="AFA38" s="210"/>
      <c r="AFB38" s="210"/>
      <c r="AFC38" s="210"/>
      <c r="AJR38" s="199"/>
      <c r="AJS38" s="199"/>
      <c r="AJT38" s="199"/>
      <c r="BGD38" s="198"/>
      <c r="BGE38" s="196"/>
      <c r="BGF38" s="197"/>
      <c r="BIK38" s="188"/>
      <c r="BIL38" s="176"/>
      <c r="BIM38" s="176"/>
    </row>
    <row r="39" spans="1:956 1538:1599">
      <c r="SD39" s="194"/>
      <c r="AEZ39" s="210"/>
      <c r="AFA39" s="210"/>
      <c r="AFB39" s="210"/>
      <c r="AFC39" s="210"/>
      <c r="AJR39" s="199"/>
      <c r="AJS39" s="199"/>
      <c r="AJT39" s="199"/>
      <c r="BGD39" s="198"/>
      <c r="BGE39" s="196"/>
      <c r="BGF39" s="197"/>
      <c r="BIK39" s="188"/>
      <c r="BIL39" s="176"/>
      <c r="BIM39" s="176"/>
    </row>
    <row r="40" spans="1:956 1538:1599">
      <c r="SD40" s="194"/>
      <c r="AEZ40" s="210"/>
      <c r="AFA40" s="210"/>
      <c r="AFB40" s="210"/>
      <c r="AFC40" s="210"/>
      <c r="AJR40" s="199"/>
      <c r="AJS40" s="199"/>
      <c r="AJT40" s="199"/>
      <c r="BGD40" s="198"/>
      <c r="BGE40" s="196"/>
      <c r="BGF40" s="197"/>
      <c r="BIK40" s="188"/>
      <c r="BIL40" s="176"/>
      <c r="BIM40" s="176"/>
    </row>
    <row r="41" spans="1:956 1538:1599">
      <c r="SD41" s="194"/>
      <c r="AEZ41" s="210"/>
      <c r="AFA41" s="210"/>
      <c r="AFB41" s="210"/>
      <c r="AFC41" s="210"/>
      <c r="AJR41" s="199"/>
      <c r="AJS41" s="199"/>
      <c r="AJT41" s="199"/>
      <c r="BGD41" s="198"/>
      <c r="BGE41" s="196"/>
      <c r="BGF41" s="197"/>
      <c r="BIK41" s="188"/>
      <c r="BIL41" s="176"/>
      <c r="BIM41" s="176"/>
    </row>
    <row r="42" spans="1:956 1538:1599">
      <c r="SD42" s="194"/>
      <c r="AEZ42" s="210"/>
      <c r="AFA42" s="210"/>
      <c r="AFB42" s="210"/>
      <c r="AFC42" s="210"/>
      <c r="AJR42" s="199"/>
      <c r="AJS42" s="199"/>
      <c r="AJT42" s="199"/>
      <c r="BGD42" s="198"/>
      <c r="BGE42" s="196"/>
      <c r="BGF42" s="197"/>
      <c r="BIK42" s="188"/>
      <c r="BIL42" s="176"/>
      <c r="BIM42" s="176"/>
    </row>
    <row r="43" spans="1:956 1538:1599">
      <c r="SD43" s="194"/>
      <c r="AEZ43" s="210"/>
      <c r="AFA43" s="210"/>
      <c r="AFB43" s="210"/>
      <c r="AFC43" s="210"/>
      <c r="AJR43" s="199"/>
      <c r="AJS43" s="199"/>
      <c r="AJT43" s="199"/>
      <c r="BGD43" s="198"/>
      <c r="BGE43" s="196"/>
      <c r="BGF43" s="197"/>
      <c r="BIK43" s="188"/>
      <c r="BIL43" s="176"/>
      <c r="BIM43" s="176"/>
    </row>
    <row r="44" spans="1:956 1538:1599">
      <c r="SD44" s="194"/>
      <c r="AEZ44" s="210"/>
      <c r="AFA44" s="210"/>
      <c r="AFB44" s="210"/>
      <c r="AFC44" s="210"/>
      <c r="AJR44" s="199"/>
      <c r="AJS44" s="199"/>
      <c r="AJT44" s="199"/>
      <c r="BGD44" s="198"/>
      <c r="BGE44" s="196"/>
      <c r="BGF44" s="197"/>
      <c r="BIK44" s="188"/>
      <c r="BIL44" s="176"/>
      <c r="BIM44" s="176"/>
    </row>
    <row r="45" spans="1:956 1538:1599">
      <c r="SD45" s="194"/>
      <c r="AEZ45" s="210"/>
      <c r="AFA45" s="210"/>
      <c r="AFB45" s="210"/>
      <c r="AFC45" s="210"/>
      <c r="AJR45" s="199"/>
      <c r="AJS45" s="199"/>
      <c r="AJT45" s="199"/>
      <c r="BGD45" s="198"/>
      <c r="BGE45" s="196"/>
      <c r="BGF45" s="197"/>
      <c r="BIK45" s="188"/>
      <c r="BIL45" s="176"/>
      <c r="BIM45" s="176"/>
    </row>
    <row r="46" spans="1:956 1538:1599">
      <c r="SD46" s="194"/>
      <c r="AEZ46" s="210"/>
      <c r="AFA46" s="210"/>
      <c r="AFB46" s="210"/>
      <c r="AFC46" s="210"/>
      <c r="AJR46" s="199"/>
      <c r="AJS46" s="199"/>
      <c r="AJT46" s="199"/>
      <c r="BGD46" s="198"/>
      <c r="BGE46" s="196"/>
      <c r="BGF46" s="197"/>
      <c r="BIK46" s="188"/>
      <c r="BIL46" s="176"/>
      <c r="BIM46" s="176"/>
    </row>
    <row r="47" spans="1:956 1538:1599">
      <c r="SD47" s="194"/>
      <c r="AEZ47" s="210"/>
      <c r="AFA47" s="210"/>
      <c r="AFB47" s="210"/>
      <c r="AFC47" s="210"/>
      <c r="AJR47" s="199"/>
      <c r="AJS47" s="199"/>
      <c r="AJT47" s="199"/>
      <c r="BGD47" s="198"/>
      <c r="BGE47" s="196"/>
      <c r="BGF47" s="197"/>
      <c r="BIK47" s="188"/>
      <c r="BIL47" s="176"/>
      <c r="BIM47" s="176"/>
    </row>
    <row r="48" spans="1:956 1538:1599">
      <c r="SD48" s="194"/>
      <c r="AEZ48" s="210"/>
      <c r="AFA48" s="210"/>
      <c r="AFB48" s="210"/>
      <c r="AFC48" s="210"/>
      <c r="AJR48" s="199"/>
      <c r="AJS48" s="199"/>
      <c r="AJT48" s="199"/>
      <c r="BGD48" s="198"/>
      <c r="BGE48" s="196"/>
      <c r="BGF48" s="197"/>
      <c r="BIK48" s="188"/>
      <c r="BIL48" s="176"/>
      <c r="BIM48" s="176"/>
    </row>
    <row r="49" spans="498:956 1538:1599">
      <c r="SD49" s="194"/>
      <c r="AEZ49" s="210"/>
      <c r="AFA49" s="210"/>
      <c r="AFB49" s="210"/>
      <c r="AFC49" s="210"/>
      <c r="AJR49" s="199"/>
      <c r="AJS49" s="199"/>
      <c r="AJT49" s="199"/>
      <c r="BGD49" s="198"/>
      <c r="BGE49" s="196"/>
      <c r="BGF49" s="197"/>
      <c r="BIK49" s="188"/>
      <c r="BIL49" s="176"/>
      <c r="BIM49" s="176"/>
    </row>
    <row r="50" spans="498:956 1538:1599">
      <c r="SD50" s="194"/>
      <c r="AEZ50" s="210"/>
      <c r="AFA50" s="210"/>
      <c r="AFB50" s="210"/>
      <c r="AFC50" s="210"/>
      <c r="AJR50" s="199"/>
      <c r="AJS50" s="199"/>
      <c r="AJT50" s="199"/>
      <c r="BGD50" s="198"/>
      <c r="BGE50" s="196"/>
      <c r="BGF50" s="197"/>
      <c r="BIK50" s="188"/>
      <c r="BIL50" s="176"/>
      <c r="BIM50" s="176"/>
    </row>
    <row r="51" spans="498:956 1538:1599">
      <c r="SD51" s="194"/>
      <c r="AEZ51" s="210"/>
      <c r="AFA51" s="210"/>
      <c r="AFB51" s="210"/>
      <c r="AFC51" s="210"/>
      <c r="AJR51" s="199"/>
      <c r="AJS51" s="199"/>
      <c r="AJT51" s="199"/>
      <c r="BGD51" s="198"/>
      <c r="BGE51" s="196"/>
      <c r="BGF51" s="197"/>
      <c r="BIK51" s="188"/>
      <c r="BIL51" s="176"/>
      <c r="BIM51" s="176"/>
    </row>
    <row r="52" spans="498:956 1538:1599">
      <c r="SD52" s="194"/>
      <c r="AEZ52" s="210"/>
      <c r="AFA52" s="210"/>
      <c r="AFB52" s="210"/>
      <c r="AFC52" s="210"/>
      <c r="AJR52" s="199"/>
      <c r="AJS52" s="199"/>
      <c r="AJT52" s="199"/>
      <c r="BGD52" s="198"/>
      <c r="BGE52" s="196"/>
      <c r="BGF52" s="197"/>
      <c r="BIK52" s="188"/>
      <c r="BIL52" s="176"/>
      <c r="BIM52" s="176"/>
    </row>
    <row r="53" spans="498:956 1538:1599">
      <c r="SD53" s="194"/>
      <c r="AEZ53" s="210"/>
      <c r="AFA53" s="210"/>
      <c r="AFB53" s="210"/>
      <c r="AFC53" s="210"/>
      <c r="AJR53" s="199"/>
      <c r="AJS53" s="199"/>
      <c r="AJT53" s="199"/>
      <c r="BGD53" s="198"/>
      <c r="BGE53" s="196"/>
      <c r="BGF53" s="197"/>
      <c r="BIK53" s="188"/>
      <c r="BIL53" s="176"/>
      <c r="BIM53" s="176"/>
    </row>
    <row r="54" spans="498:956 1538:1599">
      <c r="SD54" s="194"/>
      <c r="AEZ54" s="210"/>
      <c r="AFA54" s="210"/>
      <c r="AFB54" s="210"/>
      <c r="AFC54" s="210"/>
      <c r="AJR54" s="199"/>
      <c r="AJS54" s="199"/>
      <c r="AJT54" s="199"/>
      <c r="BGD54" s="198"/>
      <c r="BGE54" s="196"/>
      <c r="BGF54" s="197"/>
      <c r="BIK54" s="188"/>
      <c r="BIL54" s="176"/>
      <c r="BIM54" s="176"/>
    </row>
    <row r="55" spans="498:956 1538:1599">
      <c r="SD55" s="194"/>
      <c r="AEZ55" s="210"/>
      <c r="AFA55" s="210"/>
      <c r="AFB55" s="210"/>
      <c r="AFC55" s="210"/>
      <c r="AJR55" s="199"/>
      <c r="AJS55" s="199"/>
      <c r="AJT55" s="199"/>
      <c r="BGD55" s="198"/>
      <c r="BGE55" s="196"/>
      <c r="BGF55" s="197"/>
      <c r="BIK55" s="188"/>
      <c r="BIL55" s="176"/>
      <c r="BIM55" s="176"/>
    </row>
    <row r="56" spans="498:956 1538:1599">
      <c r="SD56" s="194"/>
      <c r="AEZ56" s="210"/>
      <c r="AFA56" s="210"/>
      <c r="AFB56" s="210"/>
      <c r="AFC56" s="210"/>
      <c r="AJR56" s="199"/>
      <c r="AJS56" s="199"/>
      <c r="AJT56" s="199"/>
      <c r="BGD56" s="198"/>
      <c r="BGE56" s="196"/>
      <c r="BGF56" s="197"/>
      <c r="BIK56" s="188"/>
      <c r="BIL56" s="176"/>
      <c r="BIM56" s="176"/>
    </row>
    <row r="57" spans="498:956 1538:1599">
      <c r="SD57" s="194"/>
      <c r="AEZ57" s="210"/>
      <c r="AFA57" s="210"/>
      <c r="AFB57" s="210"/>
      <c r="AFC57" s="210"/>
      <c r="AJR57" s="199"/>
      <c r="AJS57" s="199"/>
      <c r="AJT57" s="199"/>
      <c r="BGD57" s="198"/>
      <c r="BGE57" s="196"/>
      <c r="BGF57" s="197"/>
      <c r="BIK57" s="188"/>
      <c r="BIL57" s="176"/>
      <c r="BIM57" s="176"/>
    </row>
    <row r="58" spans="498:956 1538:1599">
      <c r="SD58" s="194"/>
      <c r="AEZ58" s="210"/>
      <c r="AFA58" s="210"/>
      <c r="AFB58" s="210"/>
      <c r="AFC58" s="210"/>
      <c r="AJR58" s="199"/>
      <c r="AJS58" s="199"/>
      <c r="AJT58" s="199"/>
      <c r="BGD58" s="198"/>
      <c r="BGE58" s="196"/>
      <c r="BGF58" s="197"/>
      <c r="BIK58" s="188"/>
      <c r="BIL58" s="176"/>
      <c r="BIM58" s="176"/>
    </row>
    <row r="59" spans="498:956 1538:1599">
      <c r="SD59" s="194"/>
      <c r="AEZ59" s="210"/>
      <c r="AFA59" s="210"/>
      <c r="AFB59" s="210"/>
      <c r="AFC59" s="210"/>
      <c r="AJR59" s="199"/>
      <c r="AJS59" s="199"/>
      <c r="AJT59" s="199"/>
      <c r="BGD59" s="198"/>
      <c r="BGE59" s="196"/>
      <c r="BGF59" s="197"/>
      <c r="BIK59" s="188"/>
      <c r="BIL59" s="176"/>
      <c r="BIM59" s="176"/>
    </row>
    <row r="60" spans="498:956 1538:1599">
      <c r="SD60" s="194"/>
      <c r="AEZ60" s="210"/>
      <c r="AFA60" s="210"/>
      <c r="AFB60" s="210"/>
      <c r="AFC60" s="210"/>
      <c r="AJR60" s="199"/>
      <c r="AJS60" s="199"/>
      <c r="AJT60" s="199"/>
      <c r="BGD60" s="198"/>
      <c r="BGE60" s="196"/>
      <c r="BGF60" s="197"/>
      <c r="BIK60" s="188"/>
      <c r="BIL60" s="176"/>
      <c r="BIM60" s="176"/>
    </row>
    <row r="61" spans="498:956 1538:1599">
      <c r="SD61" s="194"/>
      <c r="AEZ61" s="210"/>
      <c r="AFA61" s="210"/>
      <c r="AFB61" s="210"/>
      <c r="AFC61" s="210"/>
      <c r="AJR61" s="199"/>
      <c r="AJS61" s="199"/>
      <c r="AJT61" s="199"/>
      <c r="BGD61" s="198"/>
      <c r="BGE61" s="196"/>
      <c r="BGF61" s="197"/>
      <c r="BIK61" s="188"/>
      <c r="BIL61" s="176"/>
      <c r="BIM61" s="176"/>
    </row>
    <row r="62" spans="498:956 1538:1599">
      <c r="SD62" s="194"/>
      <c r="AEZ62" s="210"/>
      <c r="AFA62" s="210"/>
      <c r="AFB62" s="210"/>
      <c r="AFC62" s="210"/>
      <c r="AJR62" s="199"/>
      <c r="AJS62" s="199"/>
      <c r="AJT62" s="199"/>
      <c r="BGD62" s="198"/>
      <c r="BGE62" s="196"/>
      <c r="BGF62" s="197"/>
      <c r="BIK62" s="188"/>
      <c r="BIL62" s="176"/>
      <c r="BIM62" s="176"/>
    </row>
    <row r="63" spans="498:956 1538:1599">
      <c r="SD63" s="194"/>
      <c r="AEZ63" s="210"/>
      <c r="AFA63" s="210"/>
      <c r="AFB63" s="210"/>
      <c r="AFC63" s="210"/>
      <c r="AJR63" s="199"/>
      <c r="AJS63" s="199"/>
      <c r="AJT63" s="199"/>
      <c r="BGD63" s="198"/>
      <c r="BGE63" s="196"/>
      <c r="BGF63" s="197"/>
      <c r="BIK63" s="188"/>
      <c r="BIL63" s="176"/>
      <c r="BIM63" s="176"/>
    </row>
    <row r="64" spans="498:956 1538:1599">
      <c r="SD64" s="194"/>
      <c r="AEZ64" s="210"/>
      <c r="AFA64" s="210"/>
      <c r="AFB64" s="210"/>
      <c r="AFC64" s="210"/>
      <c r="AJR64" s="199"/>
      <c r="AJS64" s="199"/>
      <c r="AJT64" s="199"/>
      <c r="BGD64" s="198"/>
      <c r="BGE64" s="196"/>
      <c r="BGF64" s="197"/>
      <c r="BIK64" s="188"/>
      <c r="BIL64" s="176"/>
      <c r="BIM64" s="176"/>
    </row>
    <row r="65" spans="498:956 1538:1599">
      <c r="SD65" s="194"/>
      <c r="AEZ65" s="210"/>
      <c r="AFA65" s="210"/>
      <c r="AFB65" s="210"/>
      <c r="AFC65" s="210"/>
      <c r="AJR65" s="199"/>
      <c r="AJS65" s="199"/>
      <c r="AJT65" s="199"/>
      <c r="BGD65" s="198"/>
      <c r="BGE65" s="196"/>
      <c r="BGF65" s="197"/>
      <c r="BIK65" s="188"/>
      <c r="BIL65" s="176"/>
      <c r="BIM65" s="176"/>
    </row>
    <row r="66" spans="498:956 1538:1599">
      <c r="SD66" s="194"/>
      <c r="AEZ66" s="210"/>
      <c r="AFA66" s="210"/>
      <c r="AFB66" s="210"/>
      <c r="AFC66" s="210"/>
      <c r="AJR66" s="199"/>
      <c r="AJS66" s="199"/>
      <c r="AJT66" s="199"/>
      <c r="BGD66" s="198"/>
      <c r="BGE66" s="196"/>
      <c r="BGF66" s="197"/>
      <c r="BIK66" s="188"/>
      <c r="BIL66" s="176"/>
      <c r="BIM66" s="176"/>
    </row>
    <row r="67" spans="498:956 1538:1599">
      <c r="SD67" s="194"/>
      <c r="AEZ67" s="210"/>
      <c r="AFA67" s="210"/>
      <c r="AFB67" s="210"/>
      <c r="AFC67" s="210"/>
      <c r="AJR67" s="199"/>
      <c r="AJS67" s="199"/>
      <c r="AJT67" s="199"/>
      <c r="BGD67" s="198"/>
      <c r="BGE67" s="196"/>
      <c r="BGF67" s="197"/>
      <c r="BIK67" s="188"/>
      <c r="BIL67" s="176"/>
      <c r="BIM67" s="176"/>
    </row>
    <row r="68" spans="498:956 1538:1599">
      <c r="SD68" s="194"/>
      <c r="AEZ68" s="210"/>
      <c r="AFA68" s="210"/>
      <c r="AFB68" s="210"/>
      <c r="AFC68" s="210"/>
      <c r="AJR68" s="199"/>
      <c r="AJS68" s="199"/>
      <c r="AJT68" s="199"/>
      <c r="BGD68" s="198"/>
      <c r="BGE68" s="196"/>
      <c r="BGF68" s="197"/>
      <c r="BIK68" s="188"/>
      <c r="BIL68" s="176"/>
      <c r="BIM68" s="176"/>
    </row>
    <row r="69" spans="498:956 1538:1599">
      <c r="SD69" s="194"/>
      <c r="AEZ69" s="210"/>
      <c r="AFA69" s="210"/>
      <c r="AFB69" s="210"/>
      <c r="AFC69" s="210"/>
      <c r="AJR69" s="199"/>
      <c r="AJS69" s="199"/>
      <c r="AJT69" s="199"/>
      <c r="BGD69" s="198"/>
      <c r="BGE69" s="196"/>
      <c r="BGF69" s="197"/>
      <c r="BIK69" s="188"/>
      <c r="BIL69" s="176"/>
      <c r="BIM69" s="176"/>
    </row>
    <row r="70" spans="498:956 1538:1599">
      <c r="SD70" s="194"/>
      <c r="AEZ70" s="210"/>
      <c r="AFA70" s="210"/>
      <c r="AFB70" s="210"/>
      <c r="AFC70" s="210"/>
      <c r="AJR70" s="199"/>
      <c r="AJS70" s="199"/>
      <c r="AJT70" s="199"/>
      <c r="BGD70" s="198"/>
      <c r="BGE70" s="196"/>
      <c r="BGF70" s="197"/>
      <c r="BIK70" s="188"/>
      <c r="BIL70" s="176"/>
      <c r="BIM70" s="176"/>
    </row>
    <row r="71" spans="498:956 1538:1599">
      <c r="SD71" s="194"/>
      <c r="AEZ71" s="210"/>
      <c r="AFA71" s="210"/>
      <c r="AFB71" s="210"/>
      <c r="AFC71" s="210"/>
      <c r="AJR71" s="199"/>
      <c r="AJS71" s="199"/>
      <c r="AJT71" s="199"/>
      <c r="BGD71" s="198"/>
      <c r="BGE71" s="196"/>
      <c r="BGF71" s="197"/>
      <c r="BIK71" s="188"/>
      <c r="BIL71" s="176"/>
      <c r="BIM71" s="176"/>
    </row>
    <row r="72" spans="498:956 1538:1599">
      <c r="SD72" s="194"/>
      <c r="AEZ72" s="210"/>
      <c r="AFA72" s="210"/>
      <c r="AFB72" s="210"/>
      <c r="AFC72" s="210"/>
      <c r="AJR72" s="199"/>
      <c r="AJS72" s="199"/>
      <c r="AJT72" s="199"/>
      <c r="BGF72" s="215"/>
      <c r="BIK72" s="188"/>
      <c r="BIL72" s="176"/>
      <c r="BIM72" s="176"/>
    </row>
    <row r="73" spans="498:956 1538:1599">
      <c r="SD73" s="194"/>
      <c r="AEZ73" s="210"/>
      <c r="AFA73" s="210"/>
      <c r="AFB73" s="210"/>
      <c r="AFC73" s="210"/>
      <c r="AJR73" s="199"/>
      <c r="AJS73" s="199"/>
      <c r="AJT73" s="199"/>
      <c r="BGF73" s="215"/>
      <c r="BIK73" s="188"/>
      <c r="BIL73" s="176"/>
      <c r="BIM73" s="176"/>
    </row>
    <row r="74" spans="498:956 1538:1599">
      <c r="AEZ74" s="210"/>
      <c r="AFA74" s="210"/>
      <c r="AFB74" s="210"/>
      <c r="AFC74" s="210"/>
      <c r="AJR74" s="199"/>
      <c r="AJS74" s="199"/>
      <c r="AJT74" s="199"/>
      <c r="BGF74" s="215"/>
    </row>
    <row r="75" spans="498:956 1538:1599">
      <c r="AEZ75" s="210"/>
      <c r="AFA75" s="210"/>
      <c r="AFB75" s="210"/>
      <c r="AFC75" s="210"/>
      <c r="AJR75" s="199"/>
      <c r="AJS75" s="199"/>
      <c r="AJT75" s="199"/>
      <c r="BGF75" s="215"/>
    </row>
    <row r="76" spans="498:956 1538:1599">
      <c r="AEZ76" s="210"/>
      <c r="AFA76" s="210"/>
      <c r="AFB76" s="210"/>
      <c r="AFC76" s="210"/>
      <c r="AJR76" s="199"/>
      <c r="AJS76" s="199"/>
      <c r="AJT76" s="199"/>
      <c r="BGF76" s="215"/>
    </row>
    <row r="77" spans="498:956 1538:1599">
      <c r="AEZ77" s="210"/>
      <c r="AFA77" s="210"/>
      <c r="AFB77" s="210"/>
      <c r="AFC77" s="210"/>
      <c r="AJR77" s="199"/>
      <c r="AJS77" s="199"/>
      <c r="AJT77" s="199"/>
      <c r="BGF77" s="215"/>
    </row>
    <row r="78" spans="498:956 1538:1599">
      <c r="AEZ78" s="210"/>
      <c r="AFA78" s="210"/>
      <c r="AFB78" s="210"/>
      <c r="AFC78" s="210"/>
      <c r="AJR78" s="199"/>
      <c r="AJS78" s="199"/>
      <c r="AJT78" s="199"/>
      <c r="BGF78" s="215"/>
    </row>
    <row r="79" spans="498:956 1538:1599">
      <c r="AEZ79" s="210"/>
      <c r="AFA79" s="210"/>
      <c r="AFB79" s="210"/>
      <c r="AFC79" s="210"/>
      <c r="AJR79" s="199"/>
      <c r="AJS79" s="199"/>
      <c r="AJT79" s="199"/>
      <c r="BGF79" s="215"/>
    </row>
    <row r="80" spans="498:956 1538:1599">
      <c r="AEZ80" s="210"/>
      <c r="AFA80" s="210"/>
      <c r="AFB80" s="210"/>
      <c r="AFC80" s="210"/>
    </row>
    <row r="81" spans="832:835">
      <c r="AEZ81" s="210"/>
      <c r="AFA81" s="210"/>
      <c r="AFB81" s="210"/>
      <c r="AFC81" s="2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4">
    <tabColor theme="4" tint="0.59999389629810485"/>
  </sheetPr>
  <dimension ref="A1:AS114"/>
  <sheetViews>
    <sheetView topLeftCell="R4" workbookViewId="0">
      <selection activeCell="AF16" sqref="AF16"/>
    </sheetView>
  </sheetViews>
  <sheetFormatPr defaultColWidth="9.42578125" defaultRowHeight="12.75"/>
  <cols>
    <col min="1" max="1" width="9.42578125" style="36" customWidth="1"/>
    <col min="2" max="2" width="4.140625" style="36" customWidth="1"/>
    <col min="3" max="8" width="13.42578125" style="36" customWidth="1"/>
    <col min="9" max="9" width="5.42578125" style="36" customWidth="1"/>
    <col min="10" max="11" width="14" style="36" customWidth="1"/>
    <col min="12" max="12" width="12.5703125" style="36" customWidth="1"/>
    <col min="13" max="13" width="5.7109375" style="36" customWidth="1"/>
    <col min="14" max="16" width="9.42578125" style="36"/>
    <col min="17" max="17" width="9.42578125" style="36" customWidth="1"/>
    <col min="18" max="18" width="11.5703125" style="36" customWidth="1"/>
    <col min="19" max="19" width="9.42578125" style="36" customWidth="1"/>
    <col min="20" max="20" width="5.42578125" style="36" customWidth="1"/>
    <col min="21" max="24" width="13.42578125" style="36" customWidth="1"/>
    <col min="25" max="25" width="5.42578125" style="36" customWidth="1"/>
    <col min="26" max="26" width="7.42578125" style="58" customWidth="1"/>
    <col min="27" max="27" width="9.42578125" style="58" bestFit="1" customWidth="1"/>
    <col min="28" max="28" width="11.42578125" style="57" bestFit="1" customWidth="1"/>
    <col min="29" max="29" width="10.42578125" style="57" bestFit="1" customWidth="1"/>
    <col min="30" max="32" width="4.42578125" style="57" customWidth="1"/>
    <col min="33" max="34" width="10" style="57" bestFit="1" customWidth="1"/>
    <col min="35" max="35" width="4.42578125" style="57" customWidth="1"/>
    <col min="36" max="37" width="9.42578125" style="57"/>
    <col min="38" max="38" width="9.7109375" style="57" customWidth="1"/>
    <col min="39" max="39" width="8.85546875" style="57" customWidth="1"/>
    <col min="40" max="41" width="8.42578125" style="57" customWidth="1"/>
    <col min="42" max="16384" width="9.42578125" style="36"/>
  </cols>
  <sheetData>
    <row r="1" spans="1:45" ht="51">
      <c r="C1" s="42" t="s">
        <v>360</v>
      </c>
      <c r="D1" s="62"/>
      <c r="J1" s="42" t="s">
        <v>361</v>
      </c>
      <c r="K1" s="42" t="s">
        <v>361</v>
      </c>
      <c r="N1" s="42" t="s">
        <v>362</v>
      </c>
      <c r="R1" s="253" t="s">
        <v>156</v>
      </c>
      <c r="S1" s="253" t="s">
        <v>157</v>
      </c>
      <c r="U1" s="42" t="s">
        <v>363</v>
      </c>
      <c r="AG1" s="371" t="s">
        <v>364</v>
      </c>
      <c r="AL1" s="371" t="s">
        <v>336</v>
      </c>
      <c r="AM1" s="57" t="s">
        <v>202</v>
      </c>
    </row>
    <row r="2" spans="1:45" ht="51">
      <c r="A2" s="61"/>
      <c r="B2" s="61"/>
      <c r="C2" s="62" t="s">
        <v>158</v>
      </c>
      <c r="D2" s="62" t="s">
        <v>467</v>
      </c>
      <c r="E2" s="62" t="s">
        <v>159</v>
      </c>
      <c r="F2" s="62" t="s">
        <v>466</v>
      </c>
      <c r="G2" s="62" t="s">
        <v>160</v>
      </c>
      <c r="H2" s="62" t="s">
        <v>161</v>
      </c>
      <c r="I2" s="62"/>
      <c r="J2" s="62" t="s">
        <v>468</v>
      </c>
      <c r="K2" s="62" t="s">
        <v>162</v>
      </c>
      <c r="L2" s="62" t="s">
        <v>163</v>
      </c>
      <c r="M2" s="62"/>
      <c r="N2" s="62" t="s">
        <v>164</v>
      </c>
      <c r="O2" s="62" t="s">
        <v>165</v>
      </c>
      <c r="P2" s="62" t="s">
        <v>156</v>
      </c>
      <c r="Q2" s="62" t="s">
        <v>157</v>
      </c>
      <c r="R2" s="62" t="s">
        <v>166</v>
      </c>
      <c r="S2" s="62" t="s">
        <v>166</v>
      </c>
      <c r="T2" s="61"/>
      <c r="U2" s="62" t="s">
        <v>167</v>
      </c>
      <c r="V2" s="363" t="s">
        <v>349</v>
      </c>
      <c r="W2" s="363" t="s">
        <v>350</v>
      </c>
      <c r="X2" s="363" t="s">
        <v>351</v>
      </c>
      <c r="Y2" s="61"/>
      <c r="Z2" s="64"/>
      <c r="AA2" s="64"/>
      <c r="AD2" s="63"/>
      <c r="AE2" s="63"/>
      <c r="AF2" s="63"/>
      <c r="AG2" s="63" t="s">
        <v>168</v>
      </c>
      <c r="AH2" s="63" t="s">
        <v>169</v>
      </c>
      <c r="AI2" s="63"/>
      <c r="AJ2" s="63"/>
      <c r="AK2" s="63"/>
      <c r="AL2" s="368" t="s">
        <v>352</v>
      </c>
      <c r="AM2" s="63" t="s">
        <v>353</v>
      </c>
      <c r="AN2" s="63" t="s">
        <v>354</v>
      </c>
      <c r="AO2" s="63" t="s">
        <v>355</v>
      </c>
      <c r="AP2" s="63" t="s">
        <v>356</v>
      </c>
      <c r="AQ2" s="63" t="s">
        <v>357</v>
      </c>
      <c r="AR2" s="63" t="s">
        <v>358</v>
      </c>
    </row>
    <row r="3" spans="1:45">
      <c r="A3" s="36">
        <v>2014</v>
      </c>
      <c r="B3" s="43" t="s">
        <v>12</v>
      </c>
      <c r="C3" s="37">
        <v>0.13487950436423099</v>
      </c>
      <c r="D3" s="37"/>
      <c r="E3" s="37">
        <v>0.21250057029176972</v>
      </c>
      <c r="F3" s="37"/>
      <c r="G3" s="37">
        <v>0.34738007465600029</v>
      </c>
      <c r="H3" s="37">
        <v>0.2233805989904909</v>
      </c>
      <c r="I3" s="37"/>
      <c r="J3" s="37">
        <v>1.5707334933792394E-2</v>
      </c>
      <c r="K3" s="37">
        <v>1.5707334933792394E-2</v>
      </c>
      <c r="L3" s="37">
        <v>3.7996039608060084E-2</v>
      </c>
      <c r="M3" s="37"/>
      <c r="N3" s="43">
        <v>0.92815657415309982</v>
      </c>
      <c r="O3" s="43">
        <v>1.0691343930174257</v>
      </c>
      <c r="P3" s="43"/>
      <c r="Q3" s="43">
        <v>1.4013002060509259</v>
      </c>
      <c r="R3" s="43"/>
      <c r="S3" s="43">
        <v>1.3142608967243574</v>
      </c>
      <c r="U3" s="37"/>
      <c r="V3" s="37"/>
      <c r="W3" s="37"/>
      <c r="X3" s="37"/>
      <c r="Z3" s="58">
        <v>2014</v>
      </c>
      <c r="AA3" s="58" t="s">
        <v>170</v>
      </c>
      <c r="AB3" s="59">
        <v>1623.9637516399998</v>
      </c>
      <c r="AC3" s="59">
        <v>15766.38</v>
      </c>
      <c r="AE3" s="57">
        <v>2012</v>
      </c>
      <c r="AF3" s="57" t="s">
        <v>12</v>
      </c>
      <c r="AG3" s="73">
        <v>2043.5197642683333</v>
      </c>
      <c r="AH3" s="73">
        <v>20925.113333333331</v>
      </c>
      <c r="AJ3" s="57">
        <v>2020</v>
      </c>
      <c r="AK3" s="57" t="s">
        <v>12</v>
      </c>
      <c r="AL3" s="59">
        <v>9.5542544118000006</v>
      </c>
      <c r="AM3" s="365">
        <v>0</v>
      </c>
      <c r="AN3" s="158">
        <v>0</v>
      </c>
      <c r="AO3" s="366">
        <v>9.5542544118000006</v>
      </c>
      <c r="AP3" s="40">
        <v>0</v>
      </c>
      <c r="AQ3" s="40">
        <v>0</v>
      </c>
      <c r="AR3" s="40">
        <v>0</v>
      </c>
    </row>
    <row r="4" spans="1:45">
      <c r="B4" s="43" t="s">
        <v>13</v>
      </c>
      <c r="C4" s="37">
        <v>0.12184862632243099</v>
      </c>
      <c r="D4" s="37"/>
      <c r="E4" s="37">
        <v>0.1927962667335692</v>
      </c>
      <c r="F4" s="37"/>
      <c r="G4" s="37">
        <v>0.31464489305600019</v>
      </c>
      <c r="H4" s="37">
        <v>0.20812601893961769</v>
      </c>
      <c r="I4" s="37"/>
      <c r="J4" s="37">
        <v>-3.2646716979098711E-2</v>
      </c>
      <c r="K4" s="37">
        <v>-3.2646716979098711E-2</v>
      </c>
      <c r="L4" s="37">
        <v>8.3996261852734566E-3</v>
      </c>
      <c r="M4" s="37"/>
      <c r="N4" s="43">
        <v>0.96331838306231043</v>
      </c>
      <c r="O4" s="43">
        <v>1.0382197327913107</v>
      </c>
      <c r="P4" s="43"/>
      <c r="Q4" s="43">
        <v>1.3667438471563089</v>
      </c>
      <c r="R4" s="43"/>
      <c r="S4" s="43">
        <v>1.3569934163379103</v>
      </c>
      <c r="U4" s="37"/>
      <c r="V4" s="37"/>
      <c r="W4" s="37"/>
      <c r="X4" s="37"/>
      <c r="AA4" s="58" t="s">
        <v>171</v>
      </c>
      <c r="AB4" s="59">
        <v>1661.2769316346798</v>
      </c>
      <c r="AC4" s="59">
        <v>16767.54</v>
      </c>
      <c r="AF4" s="57" t="s">
        <v>13</v>
      </c>
      <c r="AG4" s="73">
        <v>1877.9869291533332</v>
      </c>
      <c r="AH4" s="73">
        <v>19856.615854360763</v>
      </c>
      <c r="AK4" s="57" t="s">
        <v>13</v>
      </c>
      <c r="AL4" s="364">
        <v>19.557757809830001</v>
      </c>
      <c r="AM4" s="92">
        <v>5</v>
      </c>
      <c r="AN4" s="92">
        <v>1.087880000000041E-3</v>
      </c>
      <c r="AO4" s="367">
        <v>8.6515816478300014</v>
      </c>
      <c r="AP4" s="40">
        <v>5.3182256719999996</v>
      </c>
      <c r="AQ4" s="40">
        <v>0</v>
      </c>
      <c r="AR4" s="40">
        <v>0</v>
      </c>
    </row>
    <row r="5" spans="1:45" ht="13.35" customHeight="1">
      <c r="B5" s="43" t="s">
        <v>14</v>
      </c>
      <c r="C5" s="37">
        <v>8.1023574537064658E-2</v>
      </c>
      <c r="D5" s="37"/>
      <c r="E5" s="37">
        <v>2.0019049462933536E-2</v>
      </c>
      <c r="F5" s="37"/>
      <c r="G5" s="37">
        <v>0.10104262399999819</v>
      </c>
      <c r="H5" s="37">
        <v>0.12705382697020551</v>
      </c>
      <c r="I5" s="37"/>
      <c r="J5" s="37">
        <v>-4.9733289025568395E-2</v>
      </c>
      <c r="K5" s="37">
        <v>-4.9733289025568395E-2</v>
      </c>
      <c r="L5" s="37">
        <v>-1.6535567473235924E-3</v>
      </c>
      <c r="M5" s="37"/>
      <c r="N5" s="43">
        <v>1.013734746189829</v>
      </c>
      <c r="O5" s="43">
        <v>0.98103290153052158</v>
      </c>
      <c r="P5" s="43"/>
      <c r="Q5" s="43">
        <v>1.2893258687543159</v>
      </c>
      <c r="R5" s="43"/>
      <c r="S5" s="43">
        <v>1.3593967642566374</v>
      </c>
      <c r="U5" s="37"/>
      <c r="V5" s="37"/>
      <c r="W5" s="37"/>
      <c r="X5" s="37"/>
      <c r="AA5" s="58" t="s">
        <v>143</v>
      </c>
      <c r="AB5" s="59">
        <v>1640.3317872486298</v>
      </c>
      <c r="AC5" s="59">
        <v>16520.900000000001</v>
      </c>
      <c r="AF5" s="57" t="s">
        <v>14</v>
      </c>
      <c r="AG5" s="73">
        <v>1826.3730478770001</v>
      </c>
      <c r="AH5" s="73">
        <v>19079.406666666666</v>
      </c>
      <c r="AK5" s="57" t="s">
        <v>14</v>
      </c>
      <c r="AL5" s="364">
        <v>11.678496857000001</v>
      </c>
      <c r="AM5" s="92">
        <v>0</v>
      </c>
      <c r="AN5" s="92">
        <v>0.36650135</v>
      </c>
      <c r="AO5" s="367">
        <v>11.311995507000001</v>
      </c>
      <c r="AP5" s="40">
        <v>0</v>
      </c>
      <c r="AQ5" s="40">
        <v>0</v>
      </c>
      <c r="AR5" s="40">
        <v>0</v>
      </c>
    </row>
    <row r="6" spans="1:45" ht="13.35" customHeight="1">
      <c r="B6" s="43" t="s">
        <v>15</v>
      </c>
      <c r="C6" s="37">
        <v>8.4683516812367077E-2</v>
      </c>
      <c r="D6" s="37"/>
      <c r="E6" s="37">
        <v>-5.7591516812368737E-2</v>
      </c>
      <c r="F6" s="37"/>
      <c r="G6" s="37">
        <v>2.709199999999834E-2</v>
      </c>
      <c r="H6" s="37">
        <v>9.6559156883586628E-3</v>
      </c>
      <c r="I6" s="37"/>
      <c r="J6" s="37">
        <v>9.3457821130691343E-3</v>
      </c>
      <c r="K6" s="37">
        <v>9.3457821130691343E-3</v>
      </c>
      <c r="L6" s="37">
        <v>-3.3807311637178761E-2</v>
      </c>
      <c r="M6" s="37"/>
      <c r="N6" s="43">
        <v>1.004348325573394</v>
      </c>
      <c r="O6" s="43">
        <v>0.97703122016205246</v>
      </c>
      <c r="P6" s="43"/>
      <c r="Q6" s="43">
        <v>1.240655803998675</v>
      </c>
      <c r="R6" s="43"/>
      <c r="S6" s="43">
        <v>1.3245064314900563</v>
      </c>
      <c r="U6" s="37"/>
      <c r="V6" s="37"/>
      <c r="W6" s="37"/>
      <c r="X6" s="37"/>
      <c r="AA6" s="58" t="s">
        <v>172</v>
      </c>
      <c r="AB6" s="59">
        <v>1599.5734002261499</v>
      </c>
      <c r="AC6" s="59">
        <v>15775.84</v>
      </c>
      <c r="AF6" s="57" t="s">
        <v>15</v>
      </c>
      <c r="AG6" s="73">
        <v>1683.0925814766667</v>
      </c>
      <c r="AH6" s="73">
        <v>16715.043166666666</v>
      </c>
      <c r="AK6" s="57" t="s">
        <v>15</v>
      </c>
      <c r="AL6" s="364">
        <v>24.536313247789998</v>
      </c>
      <c r="AM6" s="92">
        <v>0</v>
      </c>
      <c r="AN6" s="92">
        <v>0.42596856000000005</v>
      </c>
      <c r="AO6" s="367">
        <v>19.039190118730001</v>
      </c>
      <c r="AP6" s="40">
        <v>0</v>
      </c>
      <c r="AQ6" s="40">
        <v>5.07115456906</v>
      </c>
      <c r="AR6" s="40">
        <v>0</v>
      </c>
    </row>
    <row r="7" spans="1:45" ht="13.35" customHeight="1">
      <c r="A7" s="36">
        <v>2015</v>
      </c>
      <c r="B7" s="43" t="s">
        <v>12</v>
      </c>
      <c r="C7" s="37">
        <v>7.3153326787700146E-2</v>
      </c>
      <c r="D7" s="37"/>
      <c r="E7" s="37">
        <v>-7.2165326787700157E-2</v>
      </c>
      <c r="F7" s="37"/>
      <c r="G7" s="37">
        <v>9.8799999999998889E-4</v>
      </c>
      <c r="H7" s="37">
        <v>-4.6983729032251564E-2</v>
      </c>
      <c r="I7" s="37"/>
      <c r="J7" s="37">
        <v>0</v>
      </c>
      <c r="K7" s="37">
        <v>0</v>
      </c>
      <c r="L7" s="37">
        <v>-2.0233428462473668E-2</v>
      </c>
      <c r="M7" s="37"/>
      <c r="N7" s="43">
        <v>1.0013352805966755</v>
      </c>
      <c r="O7" s="43">
        <v>1</v>
      </c>
      <c r="P7" s="43"/>
      <c r="Q7" s="43">
        <v>1.2478728320337185</v>
      </c>
      <c r="R7" s="43"/>
      <c r="S7" s="43">
        <v>1.2861495879857545</v>
      </c>
      <c r="U7" s="37"/>
      <c r="V7" s="37"/>
      <c r="W7" s="37"/>
      <c r="X7" s="37"/>
      <c r="AA7" s="58" t="s">
        <v>173</v>
      </c>
      <c r="AB7" s="59">
        <v>1516.8785070199999</v>
      </c>
      <c r="AC7" s="59">
        <v>15407.67</v>
      </c>
      <c r="AE7" s="57">
        <v>2013</v>
      </c>
      <c r="AF7" s="57" t="s">
        <v>12</v>
      </c>
      <c r="AG7" s="73">
        <v>1687.9462361121402</v>
      </c>
      <c r="AH7" s="73">
        <v>17283.340717391304</v>
      </c>
      <c r="AJ7" s="57">
        <v>2021</v>
      </c>
      <c r="AK7" s="57" t="s">
        <v>12</v>
      </c>
      <c r="AL7" s="364">
        <v>71.838548292639999</v>
      </c>
      <c r="AM7" s="92">
        <v>0</v>
      </c>
      <c r="AN7" s="92">
        <v>0.46513351999999997</v>
      </c>
      <c r="AO7" s="367">
        <v>65.927312430410012</v>
      </c>
      <c r="AP7" s="40">
        <v>0</v>
      </c>
      <c r="AQ7" s="40">
        <v>1.30505793223</v>
      </c>
      <c r="AR7" s="40">
        <v>4.1410444100000001</v>
      </c>
    </row>
    <row r="8" spans="1:45" ht="13.35" customHeight="1">
      <c r="B8" s="43" t="s">
        <v>13</v>
      </c>
      <c r="C8" s="37">
        <v>8.9393033954986434E-3</v>
      </c>
      <c r="D8" s="37"/>
      <c r="E8" s="37">
        <v>-4.0852303395498613E-2</v>
      </c>
      <c r="F8" s="37"/>
      <c r="G8" s="37">
        <v>-3.1912999999999969E-2</v>
      </c>
      <c r="H8" s="37">
        <v>-6.8775247863634315E-2</v>
      </c>
      <c r="I8" s="37"/>
      <c r="J8" s="37">
        <v>0</v>
      </c>
      <c r="K8" s="37">
        <v>0</v>
      </c>
      <c r="L8" s="37">
        <v>-1.465827965851807E-2</v>
      </c>
      <c r="M8" s="37"/>
      <c r="N8" s="43">
        <v>0.97229655745937194</v>
      </c>
      <c r="O8" s="43">
        <v>0.95420159490200629</v>
      </c>
      <c r="P8" s="43"/>
      <c r="Q8" s="43">
        <v>1.2083092758761491</v>
      </c>
      <c r="R8" s="43"/>
      <c r="S8" s="43">
        <v>1.2465409451657146</v>
      </c>
      <c r="U8" s="37"/>
      <c r="V8" s="37"/>
      <c r="W8" s="37"/>
      <c r="X8" s="37"/>
      <c r="AA8" s="58" t="s">
        <v>144</v>
      </c>
      <c r="AB8" s="59">
        <v>1572.31419834741</v>
      </c>
      <c r="AC8" s="59">
        <v>15256.46</v>
      </c>
      <c r="AF8" s="57" t="s">
        <v>13</v>
      </c>
      <c r="AG8" s="73">
        <v>1377.3386629298232</v>
      </c>
      <c r="AH8" s="73">
        <v>14240.035375494072</v>
      </c>
      <c r="AK8" s="57" t="s">
        <v>13</v>
      </c>
      <c r="AL8" s="364">
        <v>574.81652206873991</v>
      </c>
      <c r="AM8" s="92">
        <v>355.73647</v>
      </c>
      <c r="AN8" s="92">
        <v>161.26595893084999</v>
      </c>
      <c r="AO8" s="367">
        <v>53.624071918779904</v>
      </c>
      <c r="AP8" s="40">
        <v>0</v>
      </c>
      <c r="AQ8" s="40">
        <v>4.1896662191099994</v>
      </c>
      <c r="AR8" s="40">
        <v>3.5499999999999996E-4</v>
      </c>
    </row>
    <row r="9" spans="1:45" ht="13.35" customHeight="1">
      <c r="B9" s="43" t="s">
        <v>14</v>
      </c>
      <c r="C9" s="37">
        <v>-9.4629489657823473E-2</v>
      </c>
      <c r="D9" s="37"/>
      <c r="E9" s="37">
        <v>1.6248313657825086E-2</v>
      </c>
      <c r="F9" s="37"/>
      <c r="G9" s="37">
        <v>-7.8381175999998387E-2</v>
      </c>
      <c r="H9" s="37">
        <v>-0.1047855721919333</v>
      </c>
      <c r="I9" s="37"/>
      <c r="J9" s="37">
        <v>6.8386192988347805E-3</v>
      </c>
      <c r="K9" s="37">
        <v>6.8386192988347805E-3</v>
      </c>
      <c r="L9" s="37">
        <v>-4.0259467008038063E-2</v>
      </c>
      <c r="M9" s="37"/>
      <c r="N9" s="43">
        <v>0.91933931114594192</v>
      </c>
      <c r="O9" s="43">
        <v>0.92331346041262807</v>
      </c>
      <c r="P9" s="43"/>
      <c r="Q9" s="43">
        <v>1.1787020171148415</v>
      </c>
      <c r="R9" s="43"/>
      <c r="S9" s="43">
        <v>1.2188849822558461</v>
      </c>
      <c r="U9" s="37"/>
      <c r="V9" s="37"/>
      <c r="W9" s="37"/>
      <c r="X9" s="37"/>
      <c r="AA9" s="58" t="s">
        <v>174</v>
      </c>
      <c r="AB9" s="59">
        <v>1602.3779216491798</v>
      </c>
      <c r="AC9" s="59">
        <v>16143.81</v>
      </c>
      <c r="AF9" s="57" t="s">
        <v>14</v>
      </c>
      <c r="AG9" s="73">
        <v>1389.2614310371935</v>
      </c>
      <c r="AH9" s="73">
        <v>14072.508427128429</v>
      </c>
      <c r="AK9" s="57" t="s">
        <v>14</v>
      </c>
      <c r="AL9" s="364">
        <v>500.63161767987998</v>
      </c>
      <c r="AM9" s="92">
        <v>219.41376754300001</v>
      </c>
      <c r="AN9" s="92">
        <v>165.60714121540002</v>
      </c>
      <c r="AO9" s="367">
        <v>66.579100047499992</v>
      </c>
      <c r="AP9" s="40">
        <v>0</v>
      </c>
      <c r="AQ9" s="40">
        <v>48.94193578398</v>
      </c>
      <c r="AR9" s="40">
        <v>8.9673089999999997E-2</v>
      </c>
    </row>
    <row r="10" spans="1:45" ht="13.35" customHeight="1">
      <c r="B10" s="43" t="s">
        <v>15</v>
      </c>
      <c r="C10" s="37">
        <v>-0.11743510761092091</v>
      </c>
      <c r="D10" s="37"/>
      <c r="E10" s="37">
        <v>-1.4972966450762515E-3</v>
      </c>
      <c r="F10" s="37"/>
      <c r="G10" s="37">
        <v>-0.11893240425599716</v>
      </c>
      <c r="H10" s="37">
        <v>-0.11254369085793092</v>
      </c>
      <c r="I10" s="37"/>
      <c r="J10" s="37">
        <v>-8.2792969837770514E-3</v>
      </c>
      <c r="K10" s="37">
        <v>-8.2792969837770514E-3</v>
      </c>
      <c r="L10" s="37">
        <v>-4.2180543008004223E-2</v>
      </c>
      <c r="M10" s="37"/>
      <c r="N10" s="43">
        <v>0.88622570728075722</v>
      </c>
      <c r="O10" s="43">
        <v>0.99078645863392634</v>
      </c>
      <c r="P10" s="43"/>
      <c r="Q10" s="43">
        <v>1.2672452874140916</v>
      </c>
      <c r="R10" s="43"/>
      <c r="S10" s="43">
        <v>1.2255323531097002</v>
      </c>
      <c r="U10" s="37"/>
      <c r="V10" s="37"/>
      <c r="W10" s="37"/>
      <c r="X10" s="37"/>
      <c r="AA10" s="58" t="s">
        <v>175</v>
      </c>
      <c r="AB10" s="59">
        <v>1625.5307547341599</v>
      </c>
      <c r="AC10" s="59">
        <v>15910.8</v>
      </c>
      <c r="AF10" s="57" t="s">
        <v>15</v>
      </c>
      <c r="AG10" s="73">
        <v>1589.6361192537934</v>
      </c>
      <c r="AH10" s="73">
        <v>14880.773333333336</v>
      </c>
      <c r="AK10" s="57" t="s">
        <v>15</v>
      </c>
      <c r="AL10" s="364">
        <v>266.90868322882</v>
      </c>
      <c r="AM10" s="92">
        <v>144.90459999999999</v>
      </c>
      <c r="AN10" s="92">
        <v>0.80867067337999288</v>
      </c>
      <c r="AO10" s="367">
        <v>44.10494879438</v>
      </c>
      <c r="AP10" s="40">
        <v>74.695881082000014</v>
      </c>
      <c r="AQ10" s="40">
        <v>2.39458267906</v>
      </c>
      <c r="AR10" s="40">
        <v>0</v>
      </c>
      <c r="AS10" s="403"/>
    </row>
    <row r="11" spans="1:45" ht="13.35" customHeight="1">
      <c r="A11" s="36">
        <v>2016</v>
      </c>
      <c r="B11" s="43" t="s">
        <v>12</v>
      </c>
      <c r="C11" s="37">
        <v>-0.1113755061933005</v>
      </c>
      <c r="D11" s="37"/>
      <c r="E11" s="37">
        <v>-4.9057418066994485E-3</v>
      </c>
      <c r="F11" s="37"/>
      <c r="G11" s="37">
        <v>-0.11628124799999995</v>
      </c>
      <c r="H11" s="37">
        <v>-0.10450300312667105</v>
      </c>
      <c r="I11" s="37"/>
      <c r="J11" s="37">
        <v>-3.4135562679710185E-3</v>
      </c>
      <c r="K11" s="37">
        <v>-3.4135562679710185E-3</v>
      </c>
      <c r="L11" s="37">
        <v>-1.1356375057020696E-2</v>
      </c>
      <c r="M11" s="37"/>
      <c r="N11" s="43">
        <v>0.88926125059659344</v>
      </c>
      <c r="O11" s="43">
        <v>0.99132440868975502</v>
      </c>
      <c r="P11" s="43"/>
      <c r="Q11" s="43">
        <v>1.2535342149286095</v>
      </c>
      <c r="R11" s="43"/>
      <c r="S11" s="43">
        <v>1.2269476988334229</v>
      </c>
      <c r="U11" s="37"/>
      <c r="V11" s="37"/>
      <c r="W11" s="37"/>
      <c r="X11" s="37"/>
      <c r="AA11" s="58" t="s">
        <v>145</v>
      </c>
      <c r="AB11" s="59">
        <v>1585.243789997</v>
      </c>
      <c r="AC11" s="59">
        <v>15878.44</v>
      </c>
      <c r="AE11" s="57">
        <v>2014</v>
      </c>
      <c r="AF11" s="57" t="s">
        <v>12</v>
      </c>
      <c r="AG11" s="73">
        <v>1641.8574901744366</v>
      </c>
      <c r="AH11" s="73">
        <v>16351.606666666667</v>
      </c>
      <c r="AJ11" s="57">
        <v>2022</v>
      </c>
      <c r="AK11" s="57" t="s">
        <v>12</v>
      </c>
      <c r="AL11" s="364">
        <v>119.82565067697</v>
      </c>
      <c r="AM11" s="92">
        <v>0</v>
      </c>
      <c r="AN11" s="92">
        <v>17.891928604499999</v>
      </c>
      <c r="AO11" s="367">
        <v>95.398911386760005</v>
      </c>
      <c r="AP11" s="40">
        <v>0</v>
      </c>
      <c r="AQ11" s="40">
        <v>1.2105106862400001</v>
      </c>
      <c r="AR11" s="40">
        <v>5.3243</v>
      </c>
      <c r="AS11" s="403"/>
    </row>
    <row r="12" spans="1:45" ht="13.35" customHeight="1">
      <c r="B12" s="43" t="s">
        <v>13</v>
      </c>
      <c r="C12" s="37">
        <v>-9.8633938193300574E-2</v>
      </c>
      <c r="D12" s="37"/>
      <c r="E12" s="37">
        <v>-4.9057418066994485E-3</v>
      </c>
      <c r="F12" s="37"/>
      <c r="G12" s="37">
        <v>-0.10353968000000002</v>
      </c>
      <c r="H12" s="37">
        <v>-0.10971808169435815</v>
      </c>
      <c r="I12" s="37"/>
      <c r="J12" s="37">
        <v>0</v>
      </c>
      <c r="K12" s="37">
        <v>0</v>
      </c>
      <c r="L12" s="37">
        <v>-2.0396584203974388E-2</v>
      </c>
      <c r="M12" s="37"/>
      <c r="N12" s="43">
        <v>0.87592233183764456</v>
      </c>
      <c r="O12" s="43">
        <v>0.94147421586225999</v>
      </c>
      <c r="P12" s="43"/>
      <c r="Q12" s="43">
        <v>1.1839759579065272</v>
      </c>
      <c r="R12" s="43"/>
      <c r="S12" s="43">
        <v>1.2208643693410175</v>
      </c>
      <c r="U12" s="37"/>
      <c r="V12" s="37"/>
      <c r="W12" s="37"/>
      <c r="X12" s="37"/>
      <c r="AA12" s="58" t="s">
        <v>176</v>
      </c>
      <c r="AB12" s="59">
        <v>1557.3980823483998</v>
      </c>
      <c r="AC12" s="59">
        <v>15621.1</v>
      </c>
      <c r="AF12" s="57" t="s">
        <v>13</v>
      </c>
      <c r="AG12" s="73">
        <v>1562.9220351978531</v>
      </c>
      <c r="AH12" s="73">
        <v>15479.99</v>
      </c>
      <c r="AK12" s="57" t="s">
        <v>13</v>
      </c>
      <c r="AL12" s="364">
        <v>156.10896998401998</v>
      </c>
      <c r="AM12" s="92">
        <v>79.718000000000004</v>
      </c>
      <c r="AN12" s="92">
        <v>4.3040133009999977</v>
      </c>
      <c r="AO12" s="367">
        <v>18.295108342999999</v>
      </c>
      <c r="AP12" s="40">
        <v>0</v>
      </c>
      <c r="AQ12" s="40">
        <v>1.12977268188</v>
      </c>
      <c r="AR12" s="40">
        <v>52.662080120000006</v>
      </c>
      <c r="AS12" s="403"/>
    </row>
    <row r="13" spans="1:45">
      <c r="B13" s="43" t="s">
        <v>14</v>
      </c>
      <c r="C13" s="37">
        <v>-7.9503405371438851E-2</v>
      </c>
      <c r="D13" s="37"/>
      <c r="E13" s="37">
        <v>-3.3197546285612667E-3</v>
      </c>
      <c r="F13" s="37"/>
      <c r="G13" s="37">
        <v>-8.2823160000000118E-2</v>
      </c>
      <c r="H13" s="37">
        <v>-8.7265082915788605E-2</v>
      </c>
      <c r="I13" s="37"/>
      <c r="J13" s="37">
        <v>8.4433247099195974E-3</v>
      </c>
      <c r="K13" s="37">
        <v>8.4433247099195974E-3</v>
      </c>
      <c r="L13" s="37">
        <v>-1.6054715039107159E-2</v>
      </c>
      <c r="M13" s="37"/>
      <c r="N13" s="43">
        <v>0.84600525414283967</v>
      </c>
      <c r="O13" s="43">
        <v>0.94961736856529011</v>
      </c>
      <c r="P13" s="43"/>
      <c r="Q13" s="43">
        <v>1.2064104611631241</v>
      </c>
      <c r="R13" s="43"/>
      <c r="S13" s="43">
        <v>1.227791480353088</v>
      </c>
      <c r="U13" s="37"/>
      <c r="V13" s="37"/>
      <c r="W13" s="37"/>
      <c r="X13" s="37"/>
      <c r="AA13" s="58" t="s">
        <v>177</v>
      </c>
      <c r="AB13" s="59">
        <v>1466.1119092310298</v>
      </c>
      <c r="AC13" s="59">
        <v>15161.2</v>
      </c>
      <c r="AF13" s="57" t="s">
        <v>14</v>
      </c>
      <c r="AG13" s="73">
        <v>1604.3841554601131</v>
      </c>
      <c r="AH13" s="73">
        <v>15977.683333333334</v>
      </c>
      <c r="AK13" s="57" t="s">
        <v>14</v>
      </c>
      <c r="AL13" s="59">
        <v>52.476134293000001</v>
      </c>
      <c r="AM13" s="365">
        <v>0</v>
      </c>
      <c r="AN13" s="158">
        <v>3.2194562860000002</v>
      </c>
      <c r="AO13" s="366">
        <v>15.229697144000001</v>
      </c>
      <c r="AP13" s="40">
        <v>21.493109397000001</v>
      </c>
      <c r="AQ13" s="40">
        <v>0.80913914699999989</v>
      </c>
      <c r="AR13" s="40">
        <v>11.724732319999999</v>
      </c>
      <c r="AS13" s="403"/>
    </row>
    <row r="14" spans="1:45">
      <c r="B14" s="43" t="s">
        <v>15</v>
      </c>
      <c r="C14" s="37">
        <v>-5.3508343298934946E-2</v>
      </c>
      <c r="D14" s="37"/>
      <c r="E14" s="37">
        <v>1.5029314926062742E-2</v>
      </c>
      <c r="F14" s="37"/>
      <c r="G14" s="37">
        <v>-4.6366340000002948E-2</v>
      </c>
      <c r="H14" s="37">
        <v>-5.1339882691686656E-2</v>
      </c>
      <c r="I14" s="37"/>
      <c r="J14" s="37">
        <v>9.9784664693589598E-3</v>
      </c>
      <c r="K14" s="37">
        <v>9.9784664693589598E-3</v>
      </c>
      <c r="L14" s="37">
        <v>-4.4808175708505038E-3</v>
      </c>
      <c r="M14" s="37"/>
      <c r="N14" s="43">
        <v>0.83914151336352127</v>
      </c>
      <c r="O14" s="43">
        <v>0.96677533418057948</v>
      </c>
      <c r="P14" s="43"/>
      <c r="Q14" s="43">
        <v>1.230085375010356</v>
      </c>
      <c r="R14" s="43"/>
      <c r="S14" s="43">
        <v>1.2185015022521544</v>
      </c>
      <c r="U14" s="37"/>
      <c r="V14" s="37"/>
      <c r="W14" s="37"/>
      <c r="X14" s="37"/>
      <c r="AA14" s="58" t="s">
        <v>146</v>
      </c>
      <c r="AB14" s="59">
        <v>1442.6554144378999</v>
      </c>
      <c r="AC14" s="59">
        <v>14832.98</v>
      </c>
      <c r="AF14" s="57" t="s">
        <v>15</v>
      </c>
      <c r="AG14" s="73">
        <v>1488.7218020057765</v>
      </c>
      <c r="AH14" s="73">
        <v>15205.093333333332</v>
      </c>
      <c r="AK14" s="57" t="s">
        <v>15</v>
      </c>
      <c r="AL14" s="59">
        <v>252.10319914794999</v>
      </c>
      <c r="AM14" s="365">
        <v>20</v>
      </c>
      <c r="AN14" s="158">
        <v>8.9268860020799998</v>
      </c>
      <c r="AO14" s="366">
        <v>38.646268639710001</v>
      </c>
      <c r="AP14" s="40">
        <v>154.29194039000001</v>
      </c>
      <c r="AQ14" s="40">
        <v>1.01607717616</v>
      </c>
      <c r="AR14" s="40">
        <v>29.222026940000003</v>
      </c>
      <c r="AS14" s="403"/>
    </row>
    <row r="15" spans="1:45">
      <c r="A15" s="36">
        <v>2017</v>
      </c>
      <c r="B15" s="43" t="s">
        <v>12</v>
      </c>
      <c r="C15" s="37">
        <v>-5.886532230196817E-2</v>
      </c>
      <c r="D15" s="37"/>
      <c r="E15" s="37">
        <v>1.0591714981968092E-2</v>
      </c>
      <c r="F15" s="37"/>
      <c r="G15" s="37">
        <v>-4.8273607319999856E-2</v>
      </c>
      <c r="H15" s="37">
        <v>-4.9690498227432767E-2</v>
      </c>
      <c r="I15" s="37"/>
      <c r="J15" s="37">
        <v>-7.7705259455540521E-3</v>
      </c>
      <c r="K15" s="37">
        <v>-7.7705259455540521E-3</v>
      </c>
      <c r="L15" s="37">
        <v>-9.6374734125715955E-3</v>
      </c>
      <c r="M15" s="37"/>
      <c r="N15" s="43">
        <v>0.83746323033679582</v>
      </c>
      <c r="O15" s="43">
        <v>0.90367737456832564</v>
      </c>
      <c r="P15" s="43"/>
      <c r="Q15" s="43">
        <v>1.1410029317204138</v>
      </c>
      <c r="R15" s="43"/>
      <c r="S15" s="43">
        <v>1.1903686814501053</v>
      </c>
      <c r="U15" s="127"/>
      <c r="V15" s="127"/>
      <c r="W15" s="127"/>
      <c r="X15" s="127"/>
      <c r="Z15" s="58">
        <v>2015</v>
      </c>
      <c r="AA15" s="58" t="s">
        <v>170</v>
      </c>
      <c r="AB15" s="59">
        <v>1378.3630607739999</v>
      </c>
      <c r="AC15" s="59">
        <v>14517.23</v>
      </c>
      <c r="AE15" s="57">
        <v>2015</v>
      </c>
      <c r="AF15" s="57" t="s">
        <v>12</v>
      </c>
      <c r="AG15" s="73">
        <v>1351.6161907258831</v>
      </c>
      <c r="AH15" s="73">
        <v>14012.300000000001</v>
      </c>
      <c r="AJ15" s="57">
        <v>2023</v>
      </c>
      <c r="AK15" s="57" t="s">
        <v>12</v>
      </c>
      <c r="AL15" s="59">
        <v>74.143288780419994</v>
      </c>
      <c r="AM15" s="365">
        <v>8.5</v>
      </c>
      <c r="AN15" s="158">
        <v>3.3769084530000004</v>
      </c>
      <c r="AO15" s="366">
        <v>40.624568622000005</v>
      </c>
      <c r="AP15" s="40">
        <v>11.915760300000001</v>
      </c>
      <c r="AQ15" s="40">
        <v>2.4615107059999999</v>
      </c>
      <c r="AR15" s="40">
        <v>7.2645406999999995</v>
      </c>
      <c r="AS15" s="403"/>
    </row>
    <row r="16" spans="1:45">
      <c r="B16" s="43" t="s">
        <v>13</v>
      </c>
      <c r="C16" s="37">
        <v>1.7245821048903376E-2</v>
      </c>
      <c r="D16" s="37"/>
      <c r="E16" s="37">
        <v>-5.1992352736903169E-2</v>
      </c>
      <c r="F16" s="37"/>
      <c r="G16" s="37">
        <v>-3.4746531687999793E-2</v>
      </c>
      <c r="H16" s="37">
        <v>-2.7133103491493449E-2</v>
      </c>
      <c r="I16" s="37"/>
      <c r="J16" s="37">
        <v>-6.1928142484314663E-2</v>
      </c>
      <c r="K16" s="37">
        <v>-6.1928142484314663E-2</v>
      </c>
      <c r="L16" s="37">
        <v>2.8561570277700898E-3</v>
      </c>
      <c r="M16" s="37"/>
      <c r="N16" s="43">
        <v>0.89185680223060104</v>
      </c>
      <c r="O16" s="43">
        <v>0.85441406939130127</v>
      </c>
      <c r="P16" s="43"/>
      <c r="Q16" s="43">
        <v>1.0829661930410928</v>
      </c>
      <c r="R16" s="43"/>
      <c r="S16" s="43">
        <v>1.1651162402337465</v>
      </c>
      <c r="U16" s="127"/>
      <c r="V16" s="127"/>
      <c r="W16" s="127"/>
      <c r="X16" s="127"/>
      <c r="AA16" s="58" t="s">
        <v>171</v>
      </c>
      <c r="AB16" s="59">
        <v>1365.4323883045899</v>
      </c>
      <c r="AC16" s="59">
        <v>14003.45</v>
      </c>
      <c r="AF16" s="57" t="s">
        <v>13</v>
      </c>
      <c r="AG16" s="73">
        <v>1314.6312316870001</v>
      </c>
      <c r="AH16" s="73">
        <v>13503.353333333333</v>
      </c>
      <c r="AL16" s="59"/>
      <c r="AM16" s="365"/>
      <c r="AN16" s="158"/>
      <c r="AO16" s="366"/>
      <c r="AP16" s="40"/>
      <c r="AQ16" s="40"/>
      <c r="AR16" s="40"/>
    </row>
    <row r="17" spans="1:44">
      <c r="B17" s="43" t="s">
        <v>14</v>
      </c>
      <c r="C17" s="37">
        <v>6.6101186945274115E-2</v>
      </c>
      <c r="D17" s="37"/>
      <c r="E17" s="37">
        <v>-7.8054258909273755E-2</v>
      </c>
      <c r="F17" s="37"/>
      <c r="G17" s="37">
        <v>-1.1953071963999862E-2</v>
      </c>
      <c r="H17" s="37">
        <v>-6.5740309197319657E-3</v>
      </c>
      <c r="I17" s="37"/>
      <c r="J17" s="37">
        <v>-1.9280033202455304E-2</v>
      </c>
      <c r="K17" s="37">
        <v>-1.9280033202455304E-2</v>
      </c>
      <c r="L17" s="37">
        <v>4.7384711539402158E-3</v>
      </c>
      <c r="M17" s="37"/>
      <c r="N17" s="43">
        <v>0.90666169949353925</v>
      </c>
      <c r="O17" s="43">
        <v>0.8631822095890308</v>
      </c>
      <c r="P17" s="43"/>
      <c r="Q17" s="43">
        <v>1.1025717540969258</v>
      </c>
      <c r="R17" s="43"/>
      <c r="S17" s="43">
        <v>1.1391565634671972</v>
      </c>
      <c r="U17" s="127"/>
      <c r="V17" s="127"/>
      <c r="W17" s="127"/>
      <c r="X17" s="127"/>
      <c r="AA17" s="58" t="s">
        <v>143</v>
      </c>
      <c r="AB17" s="59">
        <v>1311.05312309906</v>
      </c>
      <c r="AC17" s="59">
        <v>13516.22</v>
      </c>
      <c r="AF17" s="57" t="s">
        <v>14</v>
      </c>
      <c r="AG17" s="73">
        <v>1293.2988564495067</v>
      </c>
      <c r="AH17" s="73">
        <v>13565.906666666668</v>
      </c>
      <c r="AL17" s="59"/>
      <c r="AM17" s="365"/>
      <c r="AN17" s="158"/>
      <c r="AO17" s="366"/>
      <c r="AP17" s="40"/>
      <c r="AQ17" s="40"/>
      <c r="AR17" s="40"/>
    </row>
    <row r="18" spans="1:44">
      <c r="B18" s="43" t="s">
        <v>15</v>
      </c>
      <c r="C18" s="37">
        <v>5.3567816560748494E-2</v>
      </c>
      <c r="D18" s="37"/>
      <c r="E18" s="37">
        <v>-6.6864560671357598E-2</v>
      </c>
      <c r="F18" s="37"/>
      <c r="G18" s="37">
        <v>-5.9890059999981871E-3</v>
      </c>
      <c r="H18" s="37">
        <v>1.142178215488121E-3</v>
      </c>
      <c r="I18" s="37"/>
      <c r="J18" s="37">
        <v>2.2236621979915716E-2</v>
      </c>
      <c r="K18" s="37">
        <v>2.2236621979915716E-2</v>
      </c>
      <c r="L18" s="37">
        <v>3.2516501205854809E-3</v>
      </c>
      <c r="M18" s="37"/>
      <c r="N18" s="43">
        <v>0.88693916848476284</v>
      </c>
      <c r="O18" s="43">
        <v>0.84451287215740578</v>
      </c>
      <c r="P18" s="43"/>
      <c r="Q18" s="43">
        <v>1.0822324151811149</v>
      </c>
      <c r="R18" s="43"/>
      <c r="S18" s="43">
        <v>1.1021933235098866</v>
      </c>
      <c r="U18" s="362">
        <v>6.4353448859408289</v>
      </c>
      <c r="V18" s="127">
        <v>2.25908594182911</v>
      </c>
      <c r="W18" s="127">
        <v>0.12121086633985328</v>
      </c>
      <c r="X18" s="127">
        <v>4.0550480777718656</v>
      </c>
      <c r="AA18" s="58" t="s">
        <v>172</v>
      </c>
      <c r="AB18" s="59">
        <v>1281.492495061</v>
      </c>
      <c r="AC18" s="59">
        <v>13113.66</v>
      </c>
      <c r="AF18" s="57" t="s">
        <v>15</v>
      </c>
      <c r="AG18" s="73">
        <v>1278.0025378152068</v>
      </c>
      <c r="AH18" s="73">
        <v>12714.486666666666</v>
      </c>
      <c r="AL18" s="59"/>
      <c r="AM18" s="365"/>
      <c r="AN18" s="158"/>
      <c r="AO18" s="366"/>
      <c r="AP18" s="40"/>
      <c r="AQ18" s="40"/>
      <c r="AR18" s="40"/>
    </row>
    <row r="19" spans="1:44">
      <c r="A19" s="36">
        <v>2018</v>
      </c>
      <c r="B19" s="43" t="s">
        <v>12</v>
      </c>
      <c r="C19" s="37">
        <v>6.2323486152945362E-2</v>
      </c>
      <c r="D19" s="37"/>
      <c r="E19" s="37">
        <v>-6.6320486152945057E-2</v>
      </c>
      <c r="F19" s="37"/>
      <c r="G19" s="37">
        <v>-3.9970000000000283E-3</v>
      </c>
      <c r="H19" s="37">
        <v>1.95249850889474E-2</v>
      </c>
      <c r="I19" s="37"/>
      <c r="J19" s="37">
        <v>-7.1919960232104119E-3</v>
      </c>
      <c r="K19" s="37">
        <v>-7.1919960232104119E-3</v>
      </c>
      <c r="L19" s="37">
        <v>8.5473992829518952E-3</v>
      </c>
      <c r="M19" s="37"/>
      <c r="N19" s="43">
        <v>0.89336424055007757</v>
      </c>
      <c r="O19" s="43">
        <v>0.776505606001482</v>
      </c>
      <c r="P19" s="43">
        <v>1.0832848794862231</v>
      </c>
      <c r="Q19" s="43">
        <v>1.0035873387302878</v>
      </c>
      <c r="R19" s="43">
        <v>1.0832848794862231</v>
      </c>
      <c r="S19" s="43">
        <v>1.0678394252623553</v>
      </c>
      <c r="U19" s="362">
        <v>10.234463713522389</v>
      </c>
      <c r="V19" s="127">
        <v>5.9988656006208201</v>
      </c>
      <c r="W19" s="127">
        <v>5.9886301393093588E-2</v>
      </c>
      <c r="X19" s="127">
        <v>4.1757118115084761</v>
      </c>
      <c r="AA19" s="58" t="s">
        <v>173</v>
      </c>
      <c r="AB19" s="59">
        <v>1253.8987</v>
      </c>
      <c r="AC19" s="59">
        <v>12805.2</v>
      </c>
      <c r="AE19" s="57">
        <v>2016</v>
      </c>
      <c r="AF19" s="57" t="s">
        <v>12</v>
      </c>
      <c r="AG19" s="73">
        <v>1401.8684002130431</v>
      </c>
      <c r="AH19" s="73">
        <v>11714.455500000002</v>
      </c>
      <c r="AL19" s="59"/>
      <c r="AM19" s="60"/>
      <c r="AN19" s="59"/>
      <c r="AO19" s="60"/>
    </row>
    <row r="20" spans="1:44">
      <c r="B20" s="43" t="s">
        <v>13</v>
      </c>
      <c r="C20" s="37">
        <v>1.3026978056446259E-2</v>
      </c>
      <c r="D20" s="37"/>
      <c r="E20" s="37">
        <v>-1.6026978056446262E-2</v>
      </c>
      <c r="F20" s="37"/>
      <c r="G20" s="37">
        <v>-3.0000000000000027E-3</v>
      </c>
      <c r="H20" s="37">
        <v>3.3222906588729062E-2</v>
      </c>
      <c r="I20" s="37"/>
      <c r="J20" s="37">
        <v>-2.0134228187919434E-2</v>
      </c>
      <c r="K20" s="37">
        <v>-1.1398036745279394E-2</v>
      </c>
      <c r="L20" s="37">
        <v>1.6330122958424287E-2</v>
      </c>
      <c r="M20" s="37"/>
      <c r="N20" s="43">
        <v>0.90366423874873036</v>
      </c>
      <c r="O20" s="43">
        <v>0.7663644296021519</v>
      </c>
      <c r="P20" s="43">
        <v>1.1235978298651921</v>
      </c>
      <c r="Q20" s="43">
        <v>1.0066551389257996</v>
      </c>
      <c r="R20" s="43">
        <v>1.1034413546757076</v>
      </c>
      <c r="S20" s="43">
        <v>1.048761661733532</v>
      </c>
      <c r="U20" s="362">
        <v>10.900046913784328</v>
      </c>
      <c r="V20" s="127">
        <v>7.9171014121965229</v>
      </c>
      <c r="W20" s="127">
        <v>0.55182386656633209</v>
      </c>
      <c r="X20" s="127">
        <v>2.4311216350214728</v>
      </c>
      <c r="AA20" s="58" t="s">
        <v>144</v>
      </c>
      <c r="AB20" s="59">
        <v>1408.5025000000001</v>
      </c>
      <c r="AC20" s="59">
        <v>14591.2</v>
      </c>
      <c r="AF20" s="57" t="s">
        <v>13</v>
      </c>
      <c r="AG20" s="73">
        <v>1336.5545729648231</v>
      </c>
      <c r="AH20" s="73">
        <v>11118.029999999999</v>
      </c>
      <c r="AL20" s="59"/>
      <c r="AM20" s="60"/>
      <c r="AN20" s="59"/>
      <c r="AO20" s="60"/>
    </row>
    <row r="21" spans="1:44">
      <c r="B21" s="43" t="s">
        <v>14</v>
      </c>
      <c r="C21" s="37">
        <v>-7.050308769791247E-2</v>
      </c>
      <c r="D21" s="37"/>
      <c r="E21" s="37">
        <v>7.0503087697912026E-2</v>
      </c>
      <c r="F21" s="37"/>
      <c r="G21" s="37">
        <v>0</v>
      </c>
      <c r="H21" s="37">
        <v>4.7524109463812358E-2</v>
      </c>
      <c r="I21" s="37"/>
      <c r="J21" s="37">
        <v>0.11643835616438358</v>
      </c>
      <c r="K21" s="37">
        <v>6.6963960607439921E-2</v>
      </c>
      <c r="L21" s="37">
        <v>1.864541090599614E-2</v>
      </c>
      <c r="M21" s="37"/>
      <c r="N21" s="43">
        <v>0.84694916802462528</v>
      </c>
      <c r="O21" s="43">
        <v>0.75240169798142631</v>
      </c>
      <c r="P21" s="43">
        <v>1.0251777599511203</v>
      </c>
      <c r="Q21" s="43">
        <v>1.006741973797783</v>
      </c>
      <c r="R21" s="43">
        <v>1.0773534897675117</v>
      </c>
      <c r="S21" s="43">
        <v>1.0248042166587463</v>
      </c>
      <c r="U21" s="362">
        <v>15.133609690901196</v>
      </c>
      <c r="V21" s="127">
        <v>9.1330416873941616</v>
      </c>
      <c r="W21" s="127">
        <v>0.98706618983555217</v>
      </c>
      <c r="X21" s="127">
        <v>5.013501813671482</v>
      </c>
      <c r="AA21" s="58" t="s">
        <v>174</v>
      </c>
      <c r="AB21" s="59">
        <v>1327.0968</v>
      </c>
      <c r="AC21" s="59">
        <v>14219</v>
      </c>
      <c r="AF21" s="57" t="s">
        <v>14</v>
      </c>
      <c r="AG21" s="73">
        <v>1431.6676238886666</v>
      </c>
      <c r="AH21" s="73">
        <v>12229.036666666667</v>
      </c>
      <c r="AL21" s="59"/>
      <c r="AM21" s="60"/>
      <c r="AN21" s="59"/>
      <c r="AO21" s="60"/>
    </row>
    <row r="22" spans="1:44">
      <c r="A22" s="43"/>
      <c r="B22" s="43" t="s">
        <v>15</v>
      </c>
      <c r="C22" s="37">
        <v>-8.6274058105101803E-2</v>
      </c>
      <c r="D22" s="37"/>
      <c r="E22" s="37">
        <v>8.6274058105102247E-2</v>
      </c>
      <c r="F22" s="37"/>
      <c r="G22" s="37">
        <v>0</v>
      </c>
      <c r="H22" s="37">
        <v>4.9360860411246099E-2</v>
      </c>
      <c r="I22" s="37"/>
      <c r="J22" s="37">
        <v>0.24233128834355822</v>
      </c>
      <c r="K22" s="37">
        <v>3.7296516434830895E-2</v>
      </c>
      <c r="L22" s="37">
        <v>5.0107728006512087E-3</v>
      </c>
      <c r="M22" s="37"/>
      <c r="N22" s="43">
        <v>0.8164966859578151</v>
      </c>
      <c r="O22" s="43">
        <v>0.73152516136854928</v>
      </c>
      <c r="P22" s="43">
        <v>0.82933972802075107</v>
      </c>
      <c r="Q22" s="43">
        <v>0.98371296337338132</v>
      </c>
      <c r="R22" s="43">
        <v>1.0153500493308216</v>
      </c>
      <c r="S22" s="43">
        <v>1.0001743537068131</v>
      </c>
      <c r="U22" s="362">
        <v>14.959702115379116</v>
      </c>
      <c r="V22" s="127">
        <v>8.8344999115615188</v>
      </c>
      <c r="W22" s="127">
        <v>1.1329018618032367</v>
      </c>
      <c r="X22" s="127">
        <v>4.9923003420143592</v>
      </c>
      <c r="AA22" s="58" t="s">
        <v>175</v>
      </c>
      <c r="AB22" s="59">
        <v>1262.9948060971799</v>
      </c>
      <c r="AC22" s="59">
        <v>13268.52</v>
      </c>
      <c r="AF22" s="57" t="s">
        <v>15</v>
      </c>
      <c r="AG22" s="73">
        <v>1389.48914511711</v>
      </c>
      <c r="AH22" s="73">
        <v>11227.19</v>
      </c>
      <c r="AL22" s="59"/>
      <c r="AM22" s="60"/>
      <c r="AN22" s="59"/>
      <c r="AO22" s="60"/>
    </row>
    <row r="23" spans="1:44">
      <c r="A23" s="36">
        <v>2019</v>
      </c>
      <c r="B23" s="43" t="s">
        <v>12</v>
      </c>
      <c r="C23" s="37">
        <v>-9.314313115317896E-2</v>
      </c>
      <c r="D23" s="37">
        <v>-0.18429621135841079</v>
      </c>
      <c r="E23" s="37">
        <v>9.414313115317885E-2</v>
      </c>
      <c r="F23" s="37">
        <v>0.22483221476510051</v>
      </c>
      <c r="G23" s="37">
        <v>9.9999999999988987E-4</v>
      </c>
      <c r="H23" s="37">
        <v>4.0536003406689725E-2</v>
      </c>
      <c r="I23" s="37"/>
      <c r="J23" s="37">
        <v>-9.8765432098765427E-2</v>
      </c>
      <c r="K23" s="37">
        <v>0</v>
      </c>
      <c r="L23" s="37">
        <v>6.5773069543029195E-5</v>
      </c>
      <c r="M23" s="37"/>
      <c r="N23" s="43">
        <v>0.81731318264377295</v>
      </c>
      <c r="O23" s="43">
        <v>0.69838732993847463</v>
      </c>
      <c r="P23" s="43">
        <v>0.92028679966395799</v>
      </c>
      <c r="Q23" s="43">
        <v>0.93827460982870048</v>
      </c>
      <c r="R23" s="43">
        <v>0.97460052937525532</v>
      </c>
      <c r="S23" s="43">
        <v>0.98384617148141618</v>
      </c>
      <c r="U23" s="362">
        <v>11.855513990148939</v>
      </c>
      <c r="V23" s="127">
        <v>5.8591395733410341</v>
      </c>
      <c r="W23" s="127">
        <v>1.0955206197720999</v>
      </c>
      <c r="X23" s="127">
        <v>4.9008537970358059</v>
      </c>
      <c r="AA23" s="58" t="s">
        <v>145</v>
      </c>
      <c r="AB23" s="59">
        <v>1289.8049632513403</v>
      </c>
      <c r="AC23" s="59">
        <v>13210.2</v>
      </c>
      <c r="AE23" s="57">
        <v>2017</v>
      </c>
      <c r="AF23" s="57" t="s">
        <v>12</v>
      </c>
      <c r="AG23" s="73">
        <v>1465.5028438777399</v>
      </c>
      <c r="AH23" s="73">
        <v>12346.330000000002</v>
      </c>
      <c r="AL23" s="59"/>
      <c r="AM23" s="60"/>
      <c r="AN23" s="59"/>
      <c r="AO23" s="60"/>
    </row>
    <row r="24" spans="1:44">
      <c r="B24" s="43" t="s">
        <v>13</v>
      </c>
      <c r="C24" s="37">
        <v>-0.11686180650170763</v>
      </c>
      <c r="D24" s="37">
        <v>-0.26134032951699382</v>
      </c>
      <c r="E24" s="37">
        <v>0.11385780650170751</v>
      </c>
      <c r="F24" s="37">
        <v>0.27499999999999991</v>
      </c>
      <c r="G24" s="37">
        <v>-3.0040000000001177E-3</v>
      </c>
      <c r="H24" s="37">
        <v>1.3659670483006092E-2</v>
      </c>
      <c r="I24" s="37"/>
      <c r="J24" s="37">
        <v>2.0000000000000018E-2</v>
      </c>
      <c r="K24" s="37">
        <v>6.4149588304851513E-3</v>
      </c>
      <c r="L24" s="37">
        <v>-9.9209886374932443E-3</v>
      </c>
      <c r="M24" s="37"/>
      <c r="N24" s="43">
        <v>0.80885515737878699</v>
      </c>
      <c r="O24" s="43">
        <v>0.64609367025102671</v>
      </c>
      <c r="P24" s="43">
        <v>0.89329082821691841</v>
      </c>
      <c r="Q24" s="43">
        <v>0.86285856481890411</v>
      </c>
      <c r="R24" s="43">
        <v>0.91702377896318699</v>
      </c>
      <c r="S24" s="43">
        <v>0.94789702795469222</v>
      </c>
      <c r="U24" s="362">
        <v>8.1795317265611214</v>
      </c>
      <c r="V24" s="127">
        <v>4.2004583279386738</v>
      </c>
      <c r="W24" s="127">
        <v>0.58270865147282747</v>
      </c>
      <c r="X24" s="127">
        <v>3.396364747149621</v>
      </c>
      <c r="AA24" s="58" t="s">
        <v>176</v>
      </c>
      <c r="AB24" s="59">
        <v>1315.9543779773601</v>
      </c>
      <c r="AC24" s="59">
        <v>13125.76</v>
      </c>
      <c r="AF24" s="57" t="s">
        <v>13</v>
      </c>
      <c r="AG24" s="73">
        <v>1494.4638150000001</v>
      </c>
      <c r="AH24" s="73">
        <v>12790.54</v>
      </c>
      <c r="AL24" s="59"/>
      <c r="AM24" s="60"/>
      <c r="AN24" s="59"/>
      <c r="AO24" s="60"/>
    </row>
    <row r="25" spans="1:44">
      <c r="B25" s="43" t="s">
        <v>14</v>
      </c>
      <c r="C25" s="37">
        <v>-8.061228612192417E-2</v>
      </c>
      <c r="D25" s="37">
        <v>-0.28363123953766856</v>
      </c>
      <c r="E25" s="37">
        <v>6.9632318121924275E-2</v>
      </c>
      <c r="F25" s="37">
        <v>0.30061349693251538</v>
      </c>
      <c r="G25" s="37">
        <v>-1.0979968000000118E-2</v>
      </c>
      <c r="H25" s="37">
        <v>1.6982257394846823E-2</v>
      </c>
      <c r="I25" s="37"/>
      <c r="J25" s="37">
        <v>0.1388665055063123</v>
      </c>
      <c r="K25" s="37">
        <v>2.460038245046503E-2</v>
      </c>
      <c r="L25" s="37">
        <v>2.1984340142936265E-2</v>
      </c>
      <c r="M25" s="37"/>
      <c r="N25" s="43">
        <v>0.78311928227154326</v>
      </c>
      <c r="O25" s="43">
        <v>0.62540497008665519</v>
      </c>
      <c r="P25" s="43">
        <v>0.80161215841986533</v>
      </c>
      <c r="Q25" s="43">
        <v>0.86047454091761744</v>
      </c>
      <c r="R25" s="43">
        <v>0.86113237858037317</v>
      </c>
      <c r="S25" s="43">
        <v>0.91133016973465086</v>
      </c>
      <c r="U25" s="362">
        <v>2.711005890328781</v>
      </c>
      <c r="V25" s="127">
        <v>1.884520991689663</v>
      </c>
      <c r="W25" s="127">
        <v>0</v>
      </c>
      <c r="X25" s="127">
        <v>0.826484898639118</v>
      </c>
      <c r="AA25" s="58" t="s">
        <v>177</v>
      </c>
      <c r="AB25" s="59">
        <v>1255.5557328334601</v>
      </c>
      <c r="AC25" s="59">
        <v>12738.71</v>
      </c>
      <c r="AF25" s="57" t="s">
        <v>14</v>
      </c>
      <c r="AG25" s="73">
        <v>1827.6957456813334</v>
      </c>
      <c r="AH25" s="73">
        <v>15215.26</v>
      </c>
    </row>
    <row r="26" spans="1:44">
      <c r="A26" s="43"/>
      <c r="B26" s="43" t="s">
        <v>15</v>
      </c>
      <c r="C26" s="37">
        <v>-5.405137752864797E-2</v>
      </c>
      <c r="D26" s="37">
        <v>1.5797506019999963E-2</v>
      </c>
      <c r="E26" s="37">
        <v>3.7137289336647505E-2</v>
      </c>
      <c r="F26" s="37">
        <v>1.4814814814815058E-2</v>
      </c>
      <c r="G26" s="37">
        <v>-1.6914088192000021E-2</v>
      </c>
      <c r="H26" s="37">
        <v>3.0612320834815021E-2</v>
      </c>
      <c r="I26" s="37"/>
      <c r="J26" s="37">
        <v>-3.0660377358490476E-2</v>
      </c>
      <c r="K26" s="37">
        <v>5.7838371810847722E-3</v>
      </c>
      <c r="L26" s="37">
        <v>1.84803889040972E-2</v>
      </c>
      <c r="M26" s="37"/>
      <c r="N26" s="43">
        <v>0.77394419934167669</v>
      </c>
      <c r="O26" s="43">
        <v>0.62857033935502638</v>
      </c>
      <c r="P26" s="43">
        <v>0.8422499646026087</v>
      </c>
      <c r="Q26" s="43">
        <v>0.8861288321097317</v>
      </c>
      <c r="R26" s="43">
        <v>0.86435993772583763</v>
      </c>
      <c r="S26" s="43">
        <v>0.88693413691873835</v>
      </c>
      <c r="U26" s="362">
        <v>2.5202665580260541</v>
      </c>
      <c r="V26" s="127">
        <v>2.2667164261821786</v>
      </c>
      <c r="W26" s="127">
        <v>0</v>
      </c>
      <c r="X26" s="127">
        <v>0.25355013184387543</v>
      </c>
      <c r="AA26" s="58" t="s">
        <v>146</v>
      </c>
      <c r="AB26" s="59">
        <v>1262.4975026348</v>
      </c>
      <c r="AC26" s="59">
        <v>12278.99</v>
      </c>
      <c r="AF26" s="57" t="s">
        <v>15</v>
      </c>
      <c r="AG26" s="73">
        <v>2333.0557100629999</v>
      </c>
      <c r="AH26" s="73">
        <v>21437.296666666665</v>
      </c>
    </row>
    <row r="27" spans="1:44">
      <c r="A27" s="36">
        <v>2020</v>
      </c>
      <c r="B27" s="43" t="s">
        <v>12</v>
      </c>
      <c r="C27" s="37">
        <v>-6.1180976839387835E-2</v>
      </c>
      <c r="D27" s="37">
        <v>3.4402186478776686E-2</v>
      </c>
      <c r="E27" s="37">
        <v>4.426688864738737E-2</v>
      </c>
      <c r="F27" s="37">
        <v>4.6575342465753566E-2</v>
      </c>
      <c r="G27" s="37">
        <v>-1.6914088192000021E-2</v>
      </c>
      <c r="H27" s="37">
        <v>8.0977528944530253E-2</v>
      </c>
      <c r="I27" s="37"/>
      <c r="J27" s="37">
        <v>-7.0559610705596132E-2</v>
      </c>
      <c r="K27" s="37">
        <v>6.8743062119576148E-3</v>
      </c>
      <c r="L27" s="37">
        <v>4.8938195575855881E-2</v>
      </c>
      <c r="M27" s="37"/>
      <c r="N27" s="43">
        <v>0.76942885399037297</v>
      </c>
      <c r="O27" s="43">
        <v>0.57348182330780528</v>
      </c>
      <c r="P27" s="43">
        <v>0.95053773030542021</v>
      </c>
      <c r="Q27" s="43">
        <v>0.84718540123334862</v>
      </c>
      <c r="R27" s="43">
        <v>0.87192267038620319</v>
      </c>
      <c r="S27" s="43">
        <v>0.86416183476990049</v>
      </c>
      <c r="T27" s="254"/>
      <c r="U27" s="362">
        <v>1.9924434315618356</v>
      </c>
      <c r="V27" s="127">
        <v>1.8345356613497663</v>
      </c>
      <c r="W27" s="127">
        <v>0</v>
      </c>
      <c r="X27" s="127">
        <v>0.15790777021206931</v>
      </c>
      <c r="Z27" s="58">
        <v>2016</v>
      </c>
      <c r="AA27" s="58">
        <v>1</v>
      </c>
      <c r="AB27" s="59">
        <v>1462.2284294576</v>
      </c>
      <c r="AC27" s="59">
        <v>12157.996500000001</v>
      </c>
      <c r="AE27" s="57">
        <v>2018</v>
      </c>
      <c r="AF27" s="57" t="s">
        <v>12</v>
      </c>
      <c r="AG27" s="73">
        <v>2525.0189704889999</v>
      </c>
      <c r="AH27" s="73">
        <v>21057.726666666666</v>
      </c>
    </row>
    <row r="28" spans="1:44">
      <c r="B28" s="43" t="s">
        <v>13</v>
      </c>
      <c r="C28" s="37">
        <v>-6.8900063974480674E-2</v>
      </c>
      <c r="D28" s="37">
        <v>0.20639755582781372</v>
      </c>
      <c r="E28" s="37">
        <v>5.6405944595398827E-2</v>
      </c>
      <c r="F28" s="37">
        <v>-7.3327961321514756E-2</v>
      </c>
      <c r="G28" s="37">
        <v>-1.2965951999999947E-2</v>
      </c>
      <c r="H28" s="37">
        <v>0.13306959450629896</v>
      </c>
      <c r="I28" s="37"/>
      <c r="J28" s="37">
        <v>-9.6858638743455461E-2</v>
      </c>
      <c r="K28" s="37">
        <v>1.811400590836687E-2</v>
      </c>
      <c r="L28" s="37">
        <v>3.7790697674418672E-2</v>
      </c>
      <c r="M28" s="37"/>
      <c r="N28" s="43">
        <v>0.75607708016971009</v>
      </c>
      <c r="O28" s="43">
        <v>0.58270395793544572</v>
      </c>
      <c r="P28" s="43">
        <v>1.0922533909055556</v>
      </c>
      <c r="Q28" s="43">
        <v>0.89333952121579929</v>
      </c>
      <c r="R28" s="43">
        <v>0.92166331105836252</v>
      </c>
      <c r="S28" s="43">
        <v>0.87178207386912421</v>
      </c>
      <c r="U28" s="362">
        <v>6.4754324076806125</v>
      </c>
      <c r="V28" s="127">
        <v>1.6054020220834166</v>
      </c>
      <c r="W28" s="127">
        <v>0.23877459891875055</v>
      </c>
      <c r="X28" s="127">
        <v>4.6312557866784454</v>
      </c>
      <c r="AA28" s="58" t="s">
        <v>171</v>
      </c>
      <c r="AB28" s="59">
        <v>1446.0811912036099</v>
      </c>
      <c r="AC28" s="59">
        <v>11794.16</v>
      </c>
      <c r="AF28" s="57" t="s">
        <v>13</v>
      </c>
      <c r="AG28" s="73">
        <v>2480.3685312309999</v>
      </c>
      <c r="AH28" s="73">
        <v>19746.72</v>
      </c>
    </row>
    <row r="29" spans="1:44">
      <c r="B29" s="43" t="s">
        <v>14</v>
      </c>
      <c r="C29" s="37">
        <v>-6.0810337016915517E-2</v>
      </c>
      <c r="D29" s="37">
        <v>0.204579280440642</v>
      </c>
      <c r="E29" s="37">
        <v>4.937955457716825E-2</v>
      </c>
      <c r="F29" s="37">
        <v>-0.10613207547169801</v>
      </c>
      <c r="G29" s="37">
        <v>-4.0110060000000392E-3</v>
      </c>
      <c r="H29" s="37">
        <v>9.8447204968943991E-2</v>
      </c>
      <c r="I29" s="37"/>
      <c r="J29" s="37">
        <v>9.8550724637681109E-2</v>
      </c>
      <c r="K29" s="37">
        <v>1.778553827360585E-2</v>
      </c>
      <c r="L29" s="37">
        <v>-9.2436974789916748E-3</v>
      </c>
      <c r="M29" s="37"/>
      <c r="N29" s="43">
        <v>0.73805704000691863</v>
      </c>
      <c r="O29" s="43">
        <v>0.57253315659229953</v>
      </c>
      <c r="P29" s="43">
        <v>0.98507688968712293</v>
      </c>
      <c r="Q29" s="43">
        <v>0.86876434442347517</v>
      </c>
      <c r="R29" s="43">
        <v>0.96752949387517695</v>
      </c>
      <c r="S29" s="43">
        <v>0.87385452474558867</v>
      </c>
      <c r="U29" s="362">
        <v>14.07568189084772</v>
      </c>
      <c r="V29" s="127">
        <v>2.9518555443042183</v>
      </c>
      <c r="W29" s="127">
        <v>0.57087115150494505</v>
      </c>
      <c r="X29" s="127">
        <v>10.552955195038557</v>
      </c>
      <c r="AA29" s="58" t="s">
        <v>143</v>
      </c>
      <c r="AB29" s="59">
        <v>1297.2955799779197</v>
      </c>
      <c r="AC29" s="59">
        <v>11191.21</v>
      </c>
      <c r="AF29" s="57" t="s">
        <v>14</v>
      </c>
      <c r="AG29" s="73">
        <v>2345.1040053903334</v>
      </c>
      <c r="AH29" s="73">
        <v>19645.556666666667</v>
      </c>
    </row>
    <row r="30" spans="1:44">
      <c r="B30" s="43" t="s">
        <v>15</v>
      </c>
      <c r="C30" s="37">
        <v>-6.9660527790475935E-2</v>
      </c>
      <c r="D30" s="37">
        <v>5.2628787945464328E-2</v>
      </c>
      <c r="E30" s="37">
        <v>5.2261355458619985E-2</v>
      </c>
      <c r="F30" s="37">
        <v>1.2165450121654375E-2</v>
      </c>
      <c r="G30" s="37">
        <v>-1.0050030000000598E-3</v>
      </c>
      <c r="H30" s="37">
        <v>6.4794238067118703E-2</v>
      </c>
      <c r="I30" s="37"/>
      <c r="J30" s="37">
        <v>9.7625329815303363E-2</v>
      </c>
      <c r="K30" s="37">
        <v>8.5459157215859172E-3</v>
      </c>
      <c r="L30" s="37">
        <v>-1.2722646310432517E-2</v>
      </c>
      <c r="M30" s="37"/>
      <c r="N30" s="43">
        <v>0.72349448925657811</v>
      </c>
      <c r="O30" s="43">
        <v>0.60611193015331655</v>
      </c>
      <c r="P30" s="43">
        <v>0.88604378781482929</v>
      </c>
      <c r="Q30" s="43">
        <v>0.91074793463587789</v>
      </c>
      <c r="R30" s="43">
        <v>0.97847794967823198</v>
      </c>
      <c r="S30" s="43">
        <v>0.88000930037712521</v>
      </c>
      <c r="U30" s="362">
        <v>14.733917921173843</v>
      </c>
      <c r="V30" s="127">
        <v>3.0583469173435178</v>
      </c>
      <c r="W30" s="127">
        <v>0.82915449295902843</v>
      </c>
      <c r="X30" s="127">
        <v>10.846416510871297</v>
      </c>
      <c r="AA30" s="58" t="s">
        <v>172</v>
      </c>
      <c r="AB30" s="59">
        <v>1267.3375266324701</v>
      </c>
      <c r="AC30" s="59">
        <v>11019.84</v>
      </c>
      <c r="AF30" s="57" t="s">
        <v>15</v>
      </c>
      <c r="AG30" s="73">
        <v>2413.0854991229999</v>
      </c>
      <c r="AH30" s="73">
        <v>20197.336666666666</v>
      </c>
    </row>
    <row r="31" spans="1:44">
      <c r="A31" s="36">
        <v>2021</v>
      </c>
      <c r="B31" s="43" t="s">
        <v>12</v>
      </c>
      <c r="C31" s="37">
        <v>-6.5156325284986605E-2</v>
      </c>
      <c r="D31" s="37">
        <v>-3.8702362108851807E-2</v>
      </c>
      <c r="E31" s="37">
        <v>4.5077174942934617E-2</v>
      </c>
      <c r="F31" s="37">
        <v>6.8062827225130906E-2</v>
      </c>
      <c r="G31" s="37">
        <v>-3.7969101153311202E-3</v>
      </c>
      <c r="H31" s="37">
        <v>2.93604651162791E-2</v>
      </c>
      <c r="I31" s="37"/>
      <c r="J31" s="37">
        <v>-1.9230769230769162E-2</v>
      </c>
      <c r="K31" s="37">
        <v>0</v>
      </c>
      <c r="L31" s="37">
        <v>1.4032073310423998E-2</v>
      </c>
      <c r="M31" s="37"/>
      <c r="N31" s="43">
        <v>0.7221940002945233</v>
      </c>
      <c r="O31" s="43">
        <v>0.59439663361818218</v>
      </c>
      <c r="P31" s="43">
        <v>0.91609401173505922</v>
      </c>
      <c r="Q31" s="43">
        <v>0.90730801398527394</v>
      </c>
      <c r="R31" s="43">
        <v>0.96986702003564185</v>
      </c>
      <c r="S31" s="43">
        <v>0.89503995356510657</v>
      </c>
      <c r="U31" s="362">
        <v>15.105010140970343</v>
      </c>
      <c r="V31" s="127">
        <v>3.2517038217564185</v>
      </c>
      <c r="W31" s="127">
        <v>0.82831149142240135</v>
      </c>
      <c r="X31" s="127">
        <v>11.024994827791522</v>
      </c>
      <c r="AA31" s="58" t="s">
        <v>173</v>
      </c>
      <c r="AB31" s="59">
        <v>1319.247550196</v>
      </c>
      <c r="AC31" s="59">
        <v>10882.3</v>
      </c>
      <c r="AE31" s="57">
        <v>2019</v>
      </c>
      <c r="AF31" s="57" t="s">
        <v>12</v>
      </c>
      <c r="AG31" s="73">
        <v>2458.8129666666669</v>
      </c>
      <c r="AH31" s="73">
        <v>21314.403333333332</v>
      </c>
    </row>
    <row r="32" spans="1:44">
      <c r="B32" s="43" t="s">
        <v>13</v>
      </c>
      <c r="C32" s="37">
        <v>-5.6134773181780284E-2</v>
      </c>
      <c r="D32" s="37">
        <v>-0.20386067470466473</v>
      </c>
      <c r="E32" s="37">
        <v>3.8600376851567919E-2</v>
      </c>
      <c r="F32" s="37">
        <v>0.22318840579710164</v>
      </c>
      <c r="G32" s="37">
        <v>1.8790224420750512E-4</v>
      </c>
      <c r="H32" s="37">
        <v>1.9327731092436906E-2</v>
      </c>
      <c r="I32" s="37"/>
      <c r="J32" s="37">
        <v>3.4313725490196179E-2</v>
      </c>
      <c r="K32" s="37">
        <v>1.1804310310411736E-2</v>
      </c>
      <c r="L32" s="37">
        <v>2.7675797797232393E-2</v>
      </c>
      <c r="M32" s="37"/>
      <c r="N32" s="43">
        <v>0.71589786562605429</v>
      </c>
      <c r="O32" s="43">
        <v>0.56087881168348253</v>
      </c>
      <c r="P32" s="43">
        <v>0.9102147841274274</v>
      </c>
      <c r="Q32" s="43">
        <v>0.87633439144518877</v>
      </c>
      <c r="R32" s="43">
        <v>0.92435736834110971</v>
      </c>
      <c r="S32" s="43">
        <v>0.89078867112245386</v>
      </c>
      <c r="U32" s="362">
        <v>40.507550571837896</v>
      </c>
      <c r="V32" s="127">
        <v>22.052604418170091</v>
      </c>
      <c r="W32" s="127">
        <v>0.57812201076663061</v>
      </c>
      <c r="X32" s="127">
        <v>17.876824142901174</v>
      </c>
      <c r="AA32" s="58" t="s">
        <v>144</v>
      </c>
      <c r="AB32" s="59">
        <v>1423.0786420659999</v>
      </c>
      <c r="AC32" s="59">
        <v>11451.95</v>
      </c>
      <c r="AF32" s="57" t="s">
        <v>13</v>
      </c>
      <c r="AG32" s="73">
        <v>2465.1108129019999</v>
      </c>
      <c r="AH32" s="73">
        <v>20035.926666666666</v>
      </c>
    </row>
    <row r="33" spans="1:34">
      <c r="B33" s="43" t="s">
        <v>14</v>
      </c>
      <c r="C33" s="37">
        <v>-4.6943752447017983E-2</v>
      </c>
      <c r="D33" s="37">
        <v>-6.6330827594898389E-2</v>
      </c>
      <c r="E33" s="37">
        <v>4.7980495647407029E-2</v>
      </c>
      <c r="F33" s="37">
        <v>0.16358839050131913</v>
      </c>
      <c r="G33" s="37">
        <v>1.317735552010646E-2</v>
      </c>
      <c r="H33" s="37">
        <v>9.7257562906418071E-2</v>
      </c>
      <c r="J33" s="37">
        <v>4.5023696682464198E-2</v>
      </c>
      <c r="K33" s="37">
        <v>2.6977667865003108E-2</v>
      </c>
      <c r="L33" s="37">
        <v>6.6501786205004132E-2</v>
      </c>
      <c r="N33" s="43">
        <v>0.70537476746514971</v>
      </c>
      <c r="O33" s="43">
        <v>0.5362227209796725</v>
      </c>
      <c r="P33" s="43">
        <v>0.92892218251493808</v>
      </c>
      <c r="Q33" s="43">
        <v>0.88119021512116147</v>
      </c>
      <c r="R33" s="43">
        <v>0.91031869154806344</v>
      </c>
      <c r="S33" s="43">
        <v>0.89389513879687554</v>
      </c>
      <c r="U33" s="40">
        <v>35.55631912087518</v>
      </c>
      <c r="V33" s="40">
        <v>20.798142227433416</v>
      </c>
      <c r="W33" s="40">
        <v>0.95341414182255768</v>
      </c>
      <c r="X33" s="40">
        <v>13.80476275161921</v>
      </c>
      <c r="AA33" s="58" t="s">
        <v>174</v>
      </c>
      <c r="AB33" s="59">
        <v>1488.8564716660001</v>
      </c>
      <c r="AC33" s="59">
        <v>12689.31</v>
      </c>
      <c r="AF33" s="57" t="s">
        <v>14</v>
      </c>
      <c r="AG33" s="73">
        <v>2495.2705666666666</v>
      </c>
      <c r="AH33" s="73">
        <v>19935</v>
      </c>
    </row>
    <row r="34" spans="1:34">
      <c r="B34" s="43" t="s">
        <v>15</v>
      </c>
      <c r="C34" s="37"/>
      <c r="D34" s="37">
        <v>8.8242906864044013E-2</v>
      </c>
      <c r="E34" s="37">
        <v>0.10072999362695567</v>
      </c>
      <c r="F34" s="37">
        <v>6.0096153846153744E-2</v>
      </c>
      <c r="G34" s="37"/>
      <c r="H34" s="37">
        <v>0.14833906071019465</v>
      </c>
      <c r="J34" s="37">
        <v>0</v>
      </c>
      <c r="K34" s="37">
        <v>5.9310496708155025E-2</v>
      </c>
      <c r="L34" s="37">
        <v>3.3238855964957459E-2</v>
      </c>
      <c r="P34" s="43">
        <v>0.95979849314220611</v>
      </c>
      <c r="Q34" s="43">
        <v>0.9068711125980552</v>
      </c>
      <c r="R34" s="43">
        <v>0.9287573678799077</v>
      </c>
      <c r="S34" s="43">
        <v>0.89292593328741976</v>
      </c>
      <c r="U34" s="40">
        <v>39.197551438253022</v>
      </c>
      <c r="V34" s="40">
        <v>21.8774570628464</v>
      </c>
      <c r="W34" s="40">
        <v>1.6066684420801109</v>
      </c>
      <c r="X34" s="40">
        <v>15.71342593332651</v>
      </c>
      <c r="AA34" s="58" t="s">
        <v>175</v>
      </c>
      <c r="AB34" s="59">
        <v>1418.4591</v>
      </c>
      <c r="AC34" s="59">
        <v>12458.7</v>
      </c>
      <c r="AF34" s="57" t="s">
        <v>15</v>
      </c>
      <c r="AG34" s="73">
        <v>2541.1201333333333</v>
      </c>
      <c r="AH34" s="73">
        <v>18724.566666666669</v>
      </c>
    </row>
    <row r="35" spans="1:34">
      <c r="A35" s="36">
        <v>2022</v>
      </c>
      <c r="B35" s="43" t="s">
        <v>12</v>
      </c>
      <c r="C35" s="157"/>
      <c r="D35" s="340">
        <v>1.1559823025510507E-2</v>
      </c>
      <c r="E35" s="340">
        <v>9.5727123654765656E-2</v>
      </c>
      <c r="F35" s="340">
        <v>6.6666666666666652E-2</v>
      </c>
      <c r="G35" s="341"/>
      <c r="H35" s="341">
        <v>7.8E-2</v>
      </c>
      <c r="J35" s="37">
        <v>-1.3151927437641597E-2</v>
      </c>
      <c r="K35" s="37">
        <v>-4.5450473786994294E-3</v>
      </c>
      <c r="L35" s="37">
        <v>-4.788029925187276E-2</v>
      </c>
      <c r="N35" s="43"/>
      <c r="O35" s="43"/>
      <c r="P35" s="148">
        <v>0.92602202859479721</v>
      </c>
      <c r="Q35" s="43">
        <v>0.79435970709281456</v>
      </c>
      <c r="R35" s="43">
        <v>0.9312393720948422</v>
      </c>
      <c r="S35" s="43">
        <v>0.86468885656430494</v>
      </c>
      <c r="T35" s="43"/>
      <c r="U35" s="149">
        <v>46.637394546071974</v>
      </c>
      <c r="V35" s="149">
        <v>24.524035523142054</v>
      </c>
      <c r="W35" s="149">
        <v>1.5998603976116132</v>
      </c>
      <c r="X35" s="149">
        <v>20.513498625318309</v>
      </c>
      <c r="AA35" s="58" t="s">
        <v>145</v>
      </c>
      <c r="AB35" s="59">
        <v>1387.6873000000001</v>
      </c>
      <c r="AC35" s="59">
        <v>11539.1</v>
      </c>
      <c r="AE35" s="57">
        <v>2020</v>
      </c>
      <c r="AF35" s="57" t="s">
        <v>12</v>
      </c>
      <c r="AG35" s="73">
        <v>2633.0925078599998</v>
      </c>
      <c r="AH35" s="73">
        <v>18768.84</v>
      </c>
    </row>
    <row r="36" spans="1:34">
      <c r="B36" s="43" t="s">
        <v>13</v>
      </c>
      <c r="D36" s="340">
        <v>3.1398918248724872E-2</v>
      </c>
      <c r="E36" s="340">
        <v>9.2576162202598011E-2</v>
      </c>
      <c r="F36" s="340">
        <v>1.42180094786728E-2</v>
      </c>
      <c r="H36" s="341">
        <v>4.5616927727397671E-2</v>
      </c>
      <c r="J36" s="37">
        <v>-1.6544117647058876E-2</v>
      </c>
      <c r="K36" s="37">
        <v>8.8946840813088901E-3</v>
      </c>
      <c r="L36" s="37">
        <v>-3.4049240440020556E-3</v>
      </c>
      <c r="P36" s="148">
        <v>0.93839389288757258</v>
      </c>
      <c r="Q36" s="43">
        <v>0.79090472855779426</v>
      </c>
      <c r="R36" s="43">
        <v>0.93828414928487858</v>
      </c>
      <c r="S36" s="43">
        <v>0.84333144084245637</v>
      </c>
      <c r="U36" s="149">
        <v>22.917375980647048</v>
      </c>
      <c r="V36" s="149">
        <v>10.955777672775938</v>
      </c>
      <c r="W36" s="149">
        <v>1.7925067141914601</v>
      </c>
      <c r="X36" s="149">
        <v>10.169091593679649</v>
      </c>
      <c r="AA36" s="58" t="s">
        <v>176</v>
      </c>
      <c r="AB36" s="59">
        <v>1330.3517743319999</v>
      </c>
      <c r="AC36" s="59">
        <v>11226.05</v>
      </c>
      <c r="AF36" s="57" t="s">
        <v>13</v>
      </c>
      <c r="AG36" s="73">
        <v>2448.0889639023335</v>
      </c>
      <c r="AH36" s="73">
        <v>16346.636666666665</v>
      </c>
    </row>
    <row r="37" spans="1:34">
      <c r="B37" s="43" t="s">
        <v>14</v>
      </c>
      <c r="D37" s="340">
        <v>1.531754503742333E-2</v>
      </c>
      <c r="E37" s="340">
        <v>9.1210989925176511E-2</v>
      </c>
      <c r="F37" s="340">
        <v>-3.6961451247165544E-2</v>
      </c>
      <c r="H37" s="341">
        <v>-2.1643906209742214E-2</v>
      </c>
      <c r="J37" s="37">
        <v>-7.7102803738318126E-3</v>
      </c>
      <c r="K37" s="37">
        <v>2.5694460807955677E-2</v>
      </c>
      <c r="L37" s="37">
        <v>-2.102496714848856E-3</v>
      </c>
      <c r="P37" s="148">
        <v>0.94369709197765994</v>
      </c>
      <c r="Q37" s="43">
        <v>0.77742372836068052</v>
      </c>
      <c r="R37" s="43">
        <v>0.94197787665055899</v>
      </c>
      <c r="S37" s="43">
        <v>0.81738981915233611</v>
      </c>
      <c r="U37" s="149">
        <v>28.555722648802224</v>
      </c>
      <c r="V37" s="149">
        <v>14.86288795378951</v>
      </c>
      <c r="W37" s="149">
        <v>2.3409801834267845</v>
      </c>
      <c r="X37" s="149">
        <v>11.351854511585929</v>
      </c>
      <c r="AA37" s="58" t="s">
        <v>177</v>
      </c>
      <c r="AB37" s="59">
        <v>1363.9423644911103</v>
      </c>
      <c r="AC37" s="59">
        <v>10849.85</v>
      </c>
      <c r="AF37" s="57" t="s">
        <v>14</v>
      </c>
      <c r="AG37" s="73">
        <v>2574.7852703956669</v>
      </c>
      <c r="AH37" s="73">
        <v>16781.823333333334</v>
      </c>
    </row>
    <row r="38" spans="1:34">
      <c r="B38" s="43" t="s">
        <v>15</v>
      </c>
      <c r="D38" s="340">
        <v>-2.4295836372789315E-2</v>
      </c>
      <c r="E38" s="340">
        <v>9.7493258689372864E-2</v>
      </c>
      <c r="F38" s="340">
        <v>-3.1065759637188162E-2</v>
      </c>
      <c r="H38" s="341">
        <v>-5.5361596009977476E-2</v>
      </c>
      <c r="J38" s="37">
        <v>6.1219684483164727E-3</v>
      </c>
      <c r="K38" s="37">
        <v>6.5409109448035352E-2</v>
      </c>
      <c r="L38" s="37">
        <v>-2.3702923360549022E-3</v>
      </c>
      <c r="P38" s="148">
        <v>0.93573173384231667</v>
      </c>
      <c r="Q38" s="43">
        <v>0.76202132425564451</v>
      </c>
      <c r="R38" s="43">
        <v>0.9359611868255866</v>
      </c>
      <c r="S38" s="43">
        <v>0.78117737206673343</v>
      </c>
      <c r="U38" s="149">
        <v>33.307315258352496</v>
      </c>
      <c r="V38" s="149">
        <v>18.80106063336304</v>
      </c>
      <c r="W38" s="149">
        <v>1.8306889909157187</v>
      </c>
      <c r="X38" s="149">
        <v>12.67556563407374</v>
      </c>
      <c r="AA38" s="58" t="s">
        <v>146</v>
      </c>
      <c r="AB38" s="59">
        <v>1474.1732965282199</v>
      </c>
      <c r="AC38" s="59">
        <v>11605.67</v>
      </c>
      <c r="AF38" s="57" t="s">
        <v>15</v>
      </c>
      <c r="AG38" s="73">
        <v>2727.9365736200766</v>
      </c>
      <c r="AH38" s="73">
        <v>17708.486666666664</v>
      </c>
    </row>
    <row r="39" spans="1:34">
      <c r="A39" s="36">
        <v>2023</v>
      </c>
      <c r="B39" s="43" t="s">
        <v>12</v>
      </c>
      <c r="D39" s="340">
        <v>6.7177581810621279E-3</v>
      </c>
      <c r="E39" s="340"/>
      <c r="F39" s="340">
        <v>-1.0340073529412019E-2</v>
      </c>
      <c r="H39" s="341">
        <v>-3.6223153483498916E-3</v>
      </c>
      <c r="J39" s="37">
        <v>7.9569389187921225E-3</v>
      </c>
      <c r="K39" s="37"/>
      <c r="L39" s="37">
        <v>4.2687434002111058E-3</v>
      </c>
      <c r="P39" s="148">
        <v>0.93230781615883607</v>
      </c>
      <c r="Q39" s="43">
        <v>0.74907610087827159</v>
      </c>
      <c r="R39" s="43">
        <v>0.93753263371659634</v>
      </c>
      <c r="S39" s="43">
        <v>0.76985647051309769</v>
      </c>
      <c r="U39" s="149">
        <v>33.56525891553008</v>
      </c>
      <c r="V39" s="149">
        <v>22.910312636500223</v>
      </c>
      <c r="W39" s="149">
        <v>1.8792316373026852</v>
      </c>
      <c r="X39" s="149">
        <v>8.7757146417271752</v>
      </c>
      <c r="Z39" s="58">
        <v>2017</v>
      </c>
      <c r="AA39" s="58" t="s">
        <v>170</v>
      </c>
      <c r="AB39" s="59">
        <v>1441.9140881210001</v>
      </c>
      <c r="AC39" s="59">
        <v>12237.68</v>
      </c>
      <c r="AE39" s="57">
        <v>2021</v>
      </c>
      <c r="AF39" s="57" t="s">
        <v>12</v>
      </c>
      <c r="AG39" s="73">
        <v>3415.4615682404401</v>
      </c>
      <c r="AH39" s="73">
        <v>26619.726666666666</v>
      </c>
    </row>
    <row r="40" spans="1:34">
      <c r="D40" s="340"/>
      <c r="E40" s="340"/>
      <c r="F40" s="340"/>
      <c r="H40" s="341"/>
      <c r="J40" s="37"/>
      <c r="K40" s="37"/>
      <c r="L40" s="37"/>
      <c r="U40" s="149"/>
      <c r="V40" s="149"/>
      <c r="W40" s="149"/>
      <c r="X40" s="149"/>
      <c r="AA40" s="58" t="s">
        <v>171</v>
      </c>
      <c r="AB40" s="59">
        <v>1525.35403934022</v>
      </c>
      <c r="AC40" s="59">
        <v>12122.22</v>
      </c>
      <c r="AF40" s="57" t="s">
        <v>13</v>
      </c>
      <c r="AG40" s="73">
        <v>3736.5931644946663</v>
      </c>
      <c r="AH40" s="73">
        <v>34711.916666666664</v>
      </c>
    </row>
    <row r="41" spans="1:34">
      <c r="D41" s="340"/>
      <c r="E41" s="340"/>
      <c r="F41" s="340"/>
      <c r="H41" s="341"/>
      <c r="J41" s="37"/>
      <c r="K41" s="37"/>
      <c r="L41" s="37"/>
      <c r="U41" s="149"/>
      <c r="V41" s="149"/>
      <c r="W41" s="149"/>
      <c r="X41" s="149"/>
      <c r="AA41" s="58" t="s">
        <v>143</v>
      </c>
      <c r="AB41" s="59">
        <v>1429.2404041719999</v>
      </c>
      <c r="AC41" s="59">
        <v>12679.09</v>
      </c>
      <c r="AF41" s="57" t="s">
        <v>14</v>
      </c>
      <c r="AG41" s="73">
        <v>4526.1160594969997</v>
      </c>
      <c r="AH41" s="73">
        <v>37540.193333333329</v>
      </c>
    </row>
    <row r="42" spans="1:34">
      <c r="D42" s="340"/>
      <c r="E42" s="340"/>
      <c r="F42" s="340"/>
      <c r="H42" s="341"/>
      <c r="J42" s="37"/>
      <c r="K42" s="37"/>
      <c r="L42" s="37"/>
      <c r="U42" s="149"/>
      <c r="V42" s="149"/>
      <c r="W42" s="149"/>
      <c r="X42" s="149"/>
      <c r="AA42" s="58" t="s">
        <v>172</v>
      </c>
      <c r="AB42" s="59">
        <v>1487.7455090000001</v>
      </c>
      <c r="AC42" s="59">
        <v>12999.58</v>
      </c>
      <c r="AF42" s="57" t="s">
        <v>15</v>
      </c>
      <c r="AG42" s="73">
        <v>5362.7264857398595</v>
      </c>
      <c r="AH42" s="73">
        <v>40468.568656060605</v>
      </c>
    </row>
    <row r="43" spans="1:34">
      <c r="D43" s="340"/>
      <c r="E43" s="340"/>
      <c r="F43" s="340"/>
      <c r="H43" s="341"/>
      <c r="J43" s="37"/>
      <c r="K43" s="37"/>
      <c r="L43" s="37"/>
      <c r="U43" s="149"/>
      <c r="V43" s="149"/>
      <c r="W43" s="149"/>
      <c r="X43" s="149"/>
      <c r="AA43" s="58" t="s">
        <v>173</v>
      </c>
      <c r="AB43" s="59">
        <v>1497.979333</v>
      </c>
      <c r="AC43" s="59">
        <v>12788.19</v>
      </c>
      <c r="AE43" s="57">
        <v>2022</v>
      </c>
      <c r="AF43" s="57" t="s">
        <v>12</v>
      </c>
      <c r="AG43" s="73">
        <v>5567.6230449699069</v>
      </c>
      <c r="AH43" s="73">
        <v>40325.081587301604</v>
      </c>
    </row>
    <row r="44" spans="1:34">
      <c r="D44" s="340"/>
      <c r="E44" s="340"/>
      <c r="F44" s="340"/>
      <c r="H44" s="341"/>
      <c r="J44" s="37"/>
      <c r="K44" s="37"/>
      <c r="L44" s="37"/>
      <c r="U44" s="149"/>
      <c r="V44" s="149"/>
      <c r="W44" s="149"/>
      <c r="X44" s="149"/>
      <c r="AA44" s="58" t="s">
        <v>144</v>
      </c>
      <c r="AB44" s="59">
        <v>1497.6666029999999</v>
      </c>
      <c r="AC44" s="59">
        <v>12583.85</v>
      </c>
      <c r="AF44" s="57" t="s">
        <v>13</v>
      </c>
      <c r="AG44" s="73">
        <v>4979.745195202001</v>
      </c>
      <c r="AH44" s="73">
        <v>35569.736666666664</v>
      </c>
    </row>
    <row r="45" spans="1:34">
      <c r="D45" s="340"/>
      <c r="E45" s="340"/>
      <c r="F45" s="340"/>
      <c r="H45" s="341"/>
      <c r="J45" s="37"/>
      <c r="K45" s="37"/>
      <c r="L45" s="37"/>
      <c r="U45" s="149"/>
      <c r="V45" s="149"/>
      <c r="W45" s="149"/>
      <c r="X45" s="149"/>
      <c r="AA45" s="58" t="s">
        <v>174</v>
      </c>
      <c r="AB45" s="59">
        <v>1594.00541</v>
      </c>
      <c r="AC45" s="59">
        <v>13610.19</v>
      </c>
      <c r="AF45" s="57" t="s">
        <v>14</v>
      </c>
      <c r="AG45" s="73">
        <v>4917.9622201123339</v>
      </c>
      <c r="AH45" s="73">
        <v>34437.443333333336</v>
      </c>
    </row>
    <row r="46" spans="1:34">
      <c r="D46" s="340"/>
      <c r="E46" s="340"/>
      <c r="F46" s="340"/>
      <c r="H46" s="341"/>
      <c r="U46" s="149"/>
      <c r="V46" s="149"/>
      <c r="W46" s="149"/>
      <c r="X46" s="149"/>
      <c r="AA46" s="58" t="s">
        <v>175</v>
      </c>
      <c r="AB46" s="59">
        <v>1805.979686244</v>
      </c>
      <c r="AC46" s="59">
        <v>14790.77</v>
      </c>
      <c r="AF46" s="57" t="s">
        <v>15</v>
      </c>
      <c r="AG46" s="73">
        <v>5939.8237802266667</v>
      </c>
      <c r="AH46" s="73">
        <v>34816.959999999999</v>
      </c>
    </row>
    <row r="47" spans="1:34">
      <c r="D47" s="340"/>
      <c r="E47" s="340"/>
      <c r="F47" s="340"/>
      <c r="H47" s="341"/>
      <c r="U47" s="149"/>
      <c r="V47" s="149"/>
      <c r="W47" s="149"/>
      <c r="X47" s="149"/>
      <c r="AA47" s="58" t="s">
        <v>145</v>
      </c>
      <c r="AB47" s="59">
        <v>2083.1021408000001</v>
      </c>
      <c r="AC47" s="59">
        <v>17244.82</v>
      </c>
      <c r="AE47" s="57">
        <v>2023</v>
      </c>
      <c r="AF47" s="57" t="s">
        <v>12</v>
      </c>
      <c r="AG47" s="73">
        <v>6810.7669898220402</v>
      </c>
      <c r="AH47" s="73">
        <v>38107.743333333332</v>
      </c>
    </row>
    <row r="48" spans="1:34">
      <c r="D48" s="340"/>
      <c r="E48" s="340"/>
      <c r="F48" s="340"/>
      <c r="H48" s="341"/>
      <c r="AA48" s="58" t="s">
        <v>176</v>
      </c>
      <c r="AB48" s="59">
        <v>2181.2836209999996</v>
      </c>
      <c r="AC48" s="59">
        <v>20164.599999999999</v>
      </c>
    </row>
    <row r="49" spans="4:29">
      <c r="D49" s="340"/>
      <c r="E49" s="340"/>
      <c r="F49" s="340"/>
      <c r="H49" s="341"/>
      <c r="AA49" s="58" t="s">
        <v>177</v>
      </c>
      <c r="AB49" s="59">
        <v>2381.5590575770002</v>
      </c>
      <c r="AC49" s="59">
        <v>22038.74</v>
      </c>
    </row>
    <row r="50" spans="4:29">
      <c r="D50" s="340"/>
      <c r="E50" s="340"/>
      <c r="F50" s="340"/>
      <c r="H50" s="341"/>
      <c r="AA50" s="58" t="s">
        <v>146</v>
      </c>
      <c r="AB50" s="59">
        <v>2436.3244516119998</v>
      </c>
      <c r="AC50" s="59">
        <v>22108.55</v>
      </c>
    </row>
    <row r="51" spans="4:29">
      <c r="D51" s="340"/>
      <c r="E51" s="340"/>
      <c r="F51" s="340"/>
      <c r="H51" s="341"/>
      <c r="Z51" s="58">
        <v>2018</v>
      </c>
      <c r="AA51" s="58">
        <v>1</v>
      </c>
      <c r="AB51" s="59">
        <v>2512.426210139</v>
      </c>
      <c r="AC51" s="59">
        <v>21147.16</v>
      </c>
    </row>
    <row r="52" spans="4:29">
      <c r="D52" s="340"/>
      <c r="E52" s="340"/>
      <c r="F52" s="340"/>
      <c r="H52" s="341"/>
      <c r="AA52" s="58">
        <v>2</v>
      </c>
      <c r="AB52" s="59">
        <v>2475.2573164280002</v>
      </c>
      <c r="AC52" s="59">
        <v>21115.99</v>
      </c>
    </row>
    <row r="53" spans="4:29">
      <c r="AA53" s="58">
        <v>3</v>
      </c>
      <c r="AB53" s="59">
        <v>2587.3733849</v>
      </c>
      <c r="AC53" s="59">
        <v>20910.03</v>
      </c>
    </row>
    <row r="54" spans="4:29">
      <c r="AA54" s="58">
        <v>4</v>
      </c>
      <c r="AB54" s="59">
        <v>2471.3952866879999</v>
      </c>
      <c r="AC54" s="59">
        <v>19949.16</v>
      </c>
    </row>
    <row r="55" spans="4:29">
      <c r="AA55" s="58">
        <v>5</v>
      </c>
      <c r="AB55" s="59">
        <v>2487.8308658579999</v>
      </c>
      <c r="AC55" s="59">
        <v>19553.509999999998</v>
      </c>
    </row>
    <row r="56" spans="4:29">
      <c r="AA56" s="58">
        <v>6</v>
      </c>
      <c r="AB56" s="59">
        <v>2481.8794411469999</v>
      </c>
      <c r="AC56" s="59">
        <v>19737.490000000002</v>
      </c>
    </row>
    <row r="57" spans="4:29">
      <c r="AA57" s="58">
        <v>7</v>
      </c>
      <c r="AB57" s="59">
        <v>2385.440764381</v>
      </c>
      <c r="AC57" s="59">
        <v>19537.009999999998</v>
      </c>
    </row>
    <row r="58" spans="4:29">
      <c r="AA58" s="58">
        <v>8</v>
      </c>
      <c r="AB58" s="59">
        <v>2302.3902816130003</v>
      </c>
      <c r="AC58" s="59">
        <v>19365</v>
      </c>
    </row>
    <row r="59" spans="4:29">
      <c r="AA59" s="58">
        <v>9</v>
      </c>
      <c r="AB59" s="59">
        <v>2347.480970177</v>
      </c>
      <c r="AC59" s="59">
        <v>20034.66</v>
      </c>
    </row>
    <row r="60" spans="4:29">
      <c r="AA60" s="58">
        <v>10</v>
      </c>
      <c r="AB60" s="59">
        <v>2428.2360973689997</v>
      </c>
      <c r="AC60" s="59">
        <v>20463.61</v>
      </c>
    </row>
    <row r="61" spans="4:29">
      <c r="AA61" s="58">
        <v>11</v>
      </c>
      <c r="AB61" s="59">
        <v>2302.9794999999999</v>
      </c>
      <c r="AC61" s="59">
        <v>20051.900000000001</v>
      </c>
    </row>
    <row r="62" spans="4:29">
      <c r="AA62" s="58">
        <v>12</v>
      </c>
      <c r="AB62" s="59">
        <v>2508.0409</v>
      </c>
      <c r="AC62" s="59">
        <v>20076.5</v>
      </c>
    </row>
    <row r="63" spans="4:29">
      <c r="Z63" s="162">
        <v>2019</v>
      </c>
      <c r="AA63" s="58">
        <v>1</v>
      </c>
      <c r="AB63" s="59">
        <v>2444.4315999999999</v>
      </c>
      <c r="AC63" s="59">
        <v>21584.400000000001</v>
      </c>
    </row>
    <row r="64" spans="4:29">
      <c r="Z64" s="162"/>
      <c r="AA64" s="58">
        <v>2</v>
      </c>
      <c r="AB64" s="59">
        <v>2479.2525000000001</v>
      </c>
      <c r="AC64" s="59">
        <v>21457.8</v>
      </c>
    </row>
    <row r="65" spans="26:41">
      <c r="Z65" s="162"/>
      <c r="AA65" s="58">
        <v>3</v>
      </c>
      <c r="AB65" s="59">
        <v>2452.7547999999997</v>
      </c>
      <c r="AC65" s="59">
        <v>20901.009999999998</v>
      </c>
    </row>
    <row r="66" spans="26:41">
      <c r="Z66" s="162"/>
      <c r="AA66" s="58">
        <v>4</v>
      </c>
      <c r="AB66" s="59">
        <v>2410.917538706</v>
      </c>
      <c r="AC66" s="59">
        <v>20118.48</v>
      </c>
    </row>
    <row r="67" spans="26:41">
      <c r="Z67" s="162"/>
      <c r="AA67" s="58">
        <v>5</v>
      </c>
      <c r="AB67" s="59">
        <v>2382.7542000000003</v>
      </c>
      <c r="AC67" s="59">
        <v>20175.5</v>
      </c>
    </row>
    <row r="68" spans="26:41">
      <c r="Z68" s="162"/>
      <c r="AA68" s="58">
        <v>6</v>
      </c>
      <c r="AB68" s="59">
        <v>2601.6607000000004</v>
      </c>
      <c r="AC68" s="59">
        <v>19813.8</v>
      </c>
    </row>
    <row r="69" spans="26:41">
      <c r="Z69" s="162"/>
      <c r="AA69" s="58">
        <v>7</v>
      </c>
      <c r="AB69" s="59">
        <v>2515.1516000000001</v>
      </c>
      <c r="AC69" s="59">
        <v>20526.2</v>
      </c>
    </row>
    <row r="70" spans="26:41">
      <c r="Z70" s="162"/>
      <c r="AA70" s="58">
        <v>8</v>
      </c>
      <c r="AB70" s="59">
        <v>2493.4724000000001</v>
      </c>
      <c r="AC70" s="59">
        <v>19961.3</v>
      </c>
    </row>
    <row r="71" spans="26:41">
      <c r="Z71" s="162"/>
      <c r="AA71" s="58">
        <v>9</v>
      </c>
      <c r="AB71" s="59">
        <v>2477.1877000000004</v>
      </c>
      <c r="AC71" s="59">
        <v>19317.5</v>
      </c>
    </row>
    <row r="72" spans="26:41">
      <c r="Z72" s="162"/>
      <c r="AA72" s="58">
        <v>10</v>
      </c>
      <c r="AB72" s="59">
        <v>2402.5257999999999</v>
      </c>
      <c r="AC72" s="59">
        <v>18613.5</v>
      </c>
    </row>
    <row r="73" spans="26:41">
      <c r="Z73" s="162"/>
      <c r="AA73" s="58">
        <v>11</v>
      </c>
      <c r="AB73" s="73">
        <v>2530.5140000000001</v>
      </c>
      <c r="AC73" s="73">
        <v>18605.3</v>
      </c>
      <c r="AJ73" s="36"/>
      <c r="AK73" s="36"/>
      <c r="AL73" s="36"/>
      <c r="AM73" s="36"/>
      <c r="AN73" s="36"/>
      <c r="AO73" s="36"/>
    </row>
    <row r="74" spans="26:41">
      <c r="Z74" s="162"/>
      <c r="AA74" s="58">
        <v>12</v>
      </c>
      <c r="AB74" s="73">
        <v>2690.3206</v>
      </c>
      <c r="AC74" s="73">
        <v>18954.900000000001</v>
      </c>
      <c r="AJ74" s="36"/>
      <c r="AK74" s="36"/>
      <c r="AL74" s="36"/>
      <c r="AM74" s="36"/>
      <c r="AN74" s="36"/>
      <c r="AO74" s="36"/>
    </row>
    <row r="75" spans="26:41">
      <c r="Z75" s="162">
        <v>2020</v>
      </c>
      <c r="AA75" s="58">
        <v>1</v>
      </c>
      <c r="AB75" s="73">
        <v>2665.2132000000001</v>
      </c>
      <c r="AC75" s="73">
        <v>19132.900000000001</v>
      </c>
      <c r="AJ75" s="36"/>
      <c r="AK75" s="36"/>
      <c r="AL75" s="36"/>
      <c r="AM75" s="36"/>
      <c r="AN75" s="36"/>
      <c r="AO75" s="36"/>
    </row>
    <row r="76" spans="26:41" ht="14.85" customHeight="1">
      <c r="Z76" s="162"/>
      <c r="AA76" s="58">
        <v>2</v>
      </c>
      <c r="AB76" s="59">
        <v>2747.1419235800004</v>
      </c>
      <c r="AC76" s="59">
        <v>18965.419999999998</v>
      </c>
      <c r="AJ76" s="36"/>
      <c r="AK76" s="36"/>
      <c r="AL76" s="36"/>
      <c r="AM76" s="36"/>
      <c r="AN76" s="36"/>
      <c r="AO76" s="36"/>
    </row>
    <row r="77" spans="26:41" ht="14.85" customHeight="1">
      <c r="Z77" s="162"/>
      <c r="AA77" s="58">
        <v>3</v>
      </c>
      <c r="AB77" s="59">
        <v>2486.9223999999999</v>
      </c>
      <c r="AC77" s="59">
        <v>18208.2</v>
      </c>
      <c r="AJ77" s="36"/>
      <c r="AK77" s="36"/>
      <c r="AL77" s="36"/>
      <c r="AM77" s="36"/>
      <c r="AN77" s="36"/>
      <c r="AO77" s="36"/>
    </row>
    <row r="78" spans="26:41" ht="14.85" customHeight="1">
      <c r="Z78" s="162"/>
      <c r="AA78" s="58">
        <v>4</v>
      </c>
      <c r="AB78" s="59">
        <v>2427.9272000000001</v>
      </c>
      <c r="AC78" s="59">
        <v>16631.2</v>
      </c>
      <c r="AJ78" s="36"/>
      <c r="AK78" s="36"/>
      <c r="AL78" s="36"/>
      <c r="AM78" s="36"/>
      <c r="AN78" s="36"/>
      <c r="AO78" s="36"/>
    </row>
    <row r="79" spans="26:41" ht="14.25" customHeight="1">
      <c r="Z79" s="162"/>
      <c r="AA79" s="58">
        <v>5</v>
      </c>
      <c r="AB79" s="59">
        <v>2415.7648917070001</v>
      </c>
      <c r="AC79" s="59">
        <v>16288.39</v>
      </c>
      <c r="AJ79" s="36"/>
      <c r="AK79" s="36"/>
      <c r="AL79" s="36"/>
      <c r="AM79" s="36"/>
      <c r="AN79" s="36"/>
      <c r="AO79" s="36"/>
    </row>
    <row r="80" spans="26:41" ht="14.25" customHeight="1">
      <c r="Z80" s="162"/>
      <c r="AA80" s="58">
        <v>6</v>
      </c>
      <c r="AB80" s="92">
        <v>2500.5747999999999</v>
      </c>
      <c r="AC80" s="59">
        <v>16120.3</v>
      </c>
      <c r="AJ80" s="36"/>
      <c r="AK80" s="36"/>
      <c r="AL80" s="36"/>
      <c r="AM80" s="36"/>
      <c r="AN80" s="36"/>
      <c r="AO80" s="36"/>
    </row>
    <row r="81" spans="26:41" ht="14.25" customHeight="1">
      <c r="Z81" s="162"/>
      <c r="AA81" s="58">
        <v>7</v>
      </c>
      <c r="AB81" s="92">
        <v>2538.9555111870004</v>
      </c>
      <c r="AC81" s="59">
        <v>16450.52</v>
      </c>
      <c r="AJ81" s="36"/>
      <c r="AK81" s="36"/>
      <c r="AL81" s="36"/>
      <c r="AM81" s="36"/>
      <c r="AN81" s="36"/>
      <c r="AO81" s="36"/>
    </row>
    <row r="82" spans="26:41" ht="14.25" customHeight="1">
      <c r="Z82" s="162"/>
      <c r="AA82" s="58">
        <v>8</v>
      </c>
      <c r="AB82" s="59">
        <v>2587.3609000000001</v>
      </c>
      <c r="AC82" s="59">
        <v>16718.8</v>
      </c>
      <c r="AJ82" s="36"/>
      <c r="AK82" s="36"/>
      <c r="AL82" s="36"/>
      <c r="AM82" s="36"/>
      <c r="AN82" s="36"/>
      <c r="AO82" s="36"/>
    </row>
    <row r="83" spans="26:41" ht="14.25" customHeight="1">
      <c r="Z83" s="162"/>
      <c r="AA83" s="58">
        <v>9</v>
      </c>
      <c r="AB83" s="59">
        <v>2598.0394000000001</v>
      </c>
      <c r="AC83" s="59">
        <v>17176.2</v>
      </c>
      <c r="AJ83" s="36"/>
      <c r="AK83" s="36"/>
      <c r="AL83" s="36"/>
      <c r="AM83" s="36"/>
      <c r="AN83" s="36"/>
      <c r="AO83" s="36"/>
    </row>
    <row r="84" spans="26:41" ht="14.25" customHeight="1">
      <c r="Z84" s="162"/>
      <c r="AA84" s="58">
        <v>10</v>
      </c>
      <c r="AB84" s="59">
        <v>2560.3143112265502</v>
      </c>
      <c r="AC84" s="59">
        <v>17458.060000000001</v>
      </c>
    </row>
    <row r="85" spans="26:41" ht="14.25" customHeight="1">
      <c r="Z85" s="162"/>
      <c r="AA85" s="58">
        <v>11</v>
      </c>
      <c r="AB85" s="59">
        <v>2596.9060535530602</v>
      </c>
      <c r="AC85" s="59">
        <v>17541.28</v>
      </c>
    </row>
    <row r="86" spans="26:41" ht="14.25" customHeight="1">
      <c r="Z86" s="162"/>
      <c r="AA86" s="58">
        <v>12</v>
      </c>
      <c r="AB86" s="59">
        <v>3026.5893560806203</v>
      </c>
      <c r="AC86" s="59">
        <v>18126.12</v>
      </c>
    </row>
    <row r="87" spans="26:41" ht="14.25" customHeight="1">
      <c r="Z87" s="58">
        <v>2021</v>
      </c>
      <c r="AA87" s="58">
        <v>1</v>
      </c>
      <c r="AB87" s="59">
        <v>3004.3648227543199</v>
      </c>
      <c r="AC87" s="59">
        <v>20030.05</v>
      </c>
    </row>
    <row r="88" spans="26:41" ht="14.25" customHeight="1">
      <c r="AA88" s="58">
        <v>2</v>
      </c>
      <c r="AB88" s="59">
        <v>3550.0830454030001</v>
      </c>
      <c r="AC88" s="59">
        <v>25876.89</v>
      </c>
    </row>
    <row r="89" spans="26:41" ht="14.25" customHeight="1">
      <c r="AA89" s="58">
        <v>3</v>
      </c>
      <c r="AB89" s="59">
        <v>3691.9368365640003</v>
      </c>
      <c r="AC89" s="59">
        <v>33952.239999999998</v>
      </c>
    </row>
    <row r="90" spans="26:41">
      <c r="AA90" s="58">
        <v>4</v>
      </c>
      <c r="AB90" s="59">
        <v>3719.067887445</v>
      </c>
      <c r="AC90" s="59">
        <v>35351.47</v>
      </c>
    </row>
    <row r="91" spans="26:41">
      <c r="AA91" s="58">
        <v>5</v>
      </c>
      <c r="AB91" s="59">
        <v>3686.6758125229999</v>
      </c>
      <c r="AC91" s="59">
        <v>35762.5</v>
      </c>
    </row>
    <row r="92" spans="26:41">
      <c r="AA92" s="58">
        <v>6</v>
      </c>
      <c r="AB92" s="59">
        <v>3804.035793516</v>
      </c>
      <c r="AC92" s="59">
        <v>33021.78</v>
      </c>
    </row>
    <row r="93" spans="26:41">
      <c r="AA93" s="58">
        <v>7</v>
      </c>
      <c r="AB93" s="59">
        <v>3927.3584288080001</v>
      </c>
      <c r="AC93" s="59">
        <v>32644.080000000002</v>
      </c>
    </row>
    <row r="94" spans="26:41">
      <c r="AA94" s="58">
        <v>8</v>
      </c>
      <c r="AB94" s="59">
        <v>4684.946893843</v>
      </c>
      <c r="AC94" s="59">
        <v>35152.1</v>
      </c>
    </row>
    <row r="95" spans="26:41">
      <c r="AA95" s="58">
        <v>9</v>
      </c>
      <c r="AB95" s="59">
        <v>4966.0428558399999</v>
      </c>
      <c r="AC95" s="59">
        <v>44824.4</v>
      </c>
    </row>
    <row r="96" spans="26:41">
      <c r="AA96" s="58">
        <v>10</v>
      </c>
      <c r="AB96" s="59">
        <v>4867.2482972729995</v>
      </c>
      <c r="AC96" s="59">
        <v>40357.51</v>
      </c>
    </row>
    <row r="97" spans="26:29">
      <c r="AA97" s="58">
        <v>11</v>
      </c>
      <c r="AB97" s="59">
        <v>5241.9409660025503</v>
      </c>
      <c r="AC97" s="59">
        <v>39379.404150000002</v>
      </c>
    </row>
    <row r="98" spans="26:29">
      <c r="AA98" s="58">
        <v>12</v>
      </c>
      <c r="AB98" s="59">
        <v>5978.9901939440306</v>
      </c>
      <c r="AC98" s="59">
        <v>41668.791818181817</v>
      </c>
    </row>
    <row r="99" spans="26:29">
      <c r="Z99" s="58">
        <v>2022</v>
      </c>
      <c r="AA99" s="58">
        <v>1</v>
      </c>
      <c r="AB99" s="59">
        <v>5807.4557038277198</v>
      </c>
      <c r="AC99" s="59">
        <v>42447.634761904752</v>
      </c>
    </row>
    <row r="100" spans="26:29">
      <c r="AA100" s="58">
        <v>2</v>
      </c>
      <c r="AB100" s="59">
        <v>5519.7</v>
      </c>
      <c r="AC100" s="59">
        <v>40504.17</v>
      </c>
    </row>
    <row r="101" spans="26:29">
      <c r="AA101" s="58">
        <v>3</v>
      </c>
      <c r="AB101" s="59">
        <v>5375.7</v>
      </c>
      <c r="AC101" s="59">
        <v>38023.440000000002</v>
      </c>
    </row>
    <row r="102" spans="26:29">
      <c r="AA102" s="58">
        <v>4</v>
      </c>
      <c r="AB102" s="59">
        <v>5165.5</v>
      </c>
      <c r="AC102" s="59">
        <v>37692.07</v>
      </c>
    </row>
    <row r="103" spans="26:29">
      <c r="AA103" s="58">
        <v>5</v>
      </c>
      <c r="AB103" s="59">
        <v>4935.0082370920009</v>
      </c>
      <c r="AC103" s="59">
        <v>35149.9</v>
      </c>
    </row>
    <row r="104" spans="26:29">
      <c r="AA104" s="58">
        <v>6</v>
      </c>
      <c r="AB104" s="59">
        <v>4838.7627663530002</v>
      </c>
      <c r="AC104" s="59">
        <v>33867.24</v>
      </c>
    </row>
    <row r="105" spans="26:29">
      <c r="AA105" s="58">
        <v>7</v>
      </c>
      <c r="AB105" s="59">
        <v>5014.4402393420005</v>
      </c>
      <c r="AC105" s="59">
        <v>33587.53</v>
      </c>
    </row>
    <row r="106" spans="26:29">
      <c r="AA106" s="58">
        <v>8</v>
      </c>
      <c r="AB106" s="59">
        <v>4953.0822704849998</v>
      </c>
      <c r="AC106" s="59">
        <v>35122.29</v>
      </c>
    </row>
    <row r="107" spans="26:29">
      <c r="AA107" s="58">
        <v>9</v>
      </c>
      <c r="AB107" s="59">
        <v>4786.3641505100004</v>
      </c>
      <c r="AC107" s="59">
        <v>34602.51</v>
      </c>
    </row>
    <row r="108" spans="26:29">
      <c r="AA108" s="58">
        <v>10</v>
      </c>
      <c r="AB108" s="59">
        <v>5455.5373406799999</v>
      </c>
      <c r="AC108" s="59">
        <v>33951.279999999999</v>
      </c>
    </row>
    <row r="109" spans="26:29">
      <c r="AA109" s="58">
        <v>11</v>
      </c>
      <c r="AB109" s="59">
        <v>5475.6832999999997</v>
      </c>
      <c r="AC109" s="59">
        <v>34322.800000000003</v>
      </c>
    </row>
    <row r="110" spans="26:29">
      <c r="AA110" s="58">
        <v>12</v>
      </c>
      <c r="AB110" s="59">
        <v>6888.2507000000005</v>
      </c>
      <c r="AC110" s="59">
        <v>36176.800000000003</v>
      </c>
    </row>
    <row r="111" spans="26:29">
      <c r="AB111" s="59"/>
      <c r="AC111" s="59"/>
    </row>
    <row r="112" spans="26:29">
      <c r="AB112" s="59"/>
      <c r="AC112" s="59"/>
    </row>
    <row r="113" spans="28:29">
      <c r="AB113" s="59"/>
      <c r="AC113" s="59"/>
    </row>
    <row r="114" spans="28:29">
      <c r="AB114" s="59"/>
      <c r="AC114" s="59"/>
    </row>
  </sheetData>
  <customSheetViews>
    <customSheetView guid="{54FD4859-4825-49C8-AF88-E7B792413D64}" scale="60" showPageBreaks="1" showGridLines="0" view="pageBreakPreview">
      <selection activeCell="O25" sqref="O25"/>
      <pageMargins left="0" right="0" top="0" bottom="0" header="0" footer="0"/>
    </customSheetView>
    <customSheetView guid="{5B55F06F-38A3-4953-A2E1-A01BECB01CAC}" scale="60" showPageBreaks="1" showGridLines="0" view="pageBreakPreview">
      <selection activeCell="O25" sqref="O25"/>
      <pageMargins left="0" right="0" top="0" bottom="0" header="0" footer="0"/>
    </customSheetView>
    <customSheetView guid="{DC707E39-0569-4FAA-B5FD-B85110680DF5}" showGridLines="0" topLeftCell="AG1">
      <selection activeCell="AR2" sqref="AR2"/>
      <pageMargins left="0" right="0" top="0" bottom="0" header="0" footer="0"/>
    </customSheetView>
    <customSheetView guid="{254DF0CF-5342-436C-8392-04866B911B72}" showGridLines="0">
      <selection activeCell="AR53" sqref="AR53"/>
      <pageMargins left="0" right="0" top="0" bottom="0" header="0" footer="0"/>
    </customSheetView>
    <customSheetView guid="{83D4AEBA-9C92-42A7-8C70-A480F50C01E3}" showGridLines="0" topLeftCell="AG1">
      <selection activeCell="AT23" sqref="AT23"/>
      <pageMargins left="0" right="0" top="0" bottom="0" header="0" footer="0"/>
    </customSheetView>
    <customSheetView guid="{A510ACF3-DF9A-47BB-87AF-862EA6359570}" scale="60" showPageBreaks="1" showGridLines="0" view="pageBreakPreview">
      <selection activeCell="O25" sqref="O25"/>
      <pageMargins left="0" right="0" top="0" bottom="0" header="0" footer="0"/>
    </customSheetView>
    <customSheetView guid="{B6000075-C6E9-470D-8855-6E4C41B43187}" scale="60" showPageBreaks="1" showGridLines="0" view="pageBreakPreview">
      <selection activeCell="O25" sqref="O25"/>
      <pageMargins left="0" right="0" top="0" bottom="0" header="0" footer="0"/>
    </customSheetView>
    <customSheetView guid="{8D4EA38E-ED42-44A9-9431-B3D4F6087B53}" showPageBreaks="1" showGridLines="0" view="pageBreakPreview">
      <pane xSplit="1" ySplit="3" topLeftCell="AP4" activePane="bottomRight" state="frozen"/>
      <selection pane="bottomRight" activeCell="AV27" sqref="AV27"/>
      <pageMargins left="0" right="0" top="0" bottom="0" header="0" footer="0"/>
    </customSheetView>
  </customSheetViews>
  <phoneticPr fontId="30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59999389629810485"/>
    <pageSetUpPr autoPageBreaks="0"/>
  </sheetPr>
  <dimension ref="B1:F22"/>
  <sheetViews>
    <sheetView workbookViewId="0">
      <selection activeCell="F23" sqref="F23"/>
    </sheetView>
  </sheetViews>
  <sheetFormatPr defaultColWidth="9.42578125" defaultRowHeight="15"/>
  <cols>
    <col min="1" max="1" width="1.42578125" style="17" customWidth="1"/>
    <col min="2" max="2" width="26.140625" style="17" bestFit="1" customWidth="1"/>
    <col min="3" max="6" width="8.42578125" style="17" customWidth="1"/>
    <col min="7" max="16384" width="9.42578125" style="17"/>
  </cols>
  <sheetData>
    <row r="1" spans="2:6" ht="18.75">
      <c r="B1" s="33" t="s">
        <v>335</v>
      </c>
    </row>
    <row r="2" spans="2:6" ht="15.75" customHeight="1"/>
    <row r="3" spans="2:6" ht="31.5" customHeight="1">
      <c r="B3" s="433" t="s">
        <v>178</v>
      </c>
      <c r="C3" s="135">
        <v>2022</v>
      </c>
      <c r="D3" s="136">
        <v>2023</v>
      </c>
      <c r="E3" s="435" t="s">
        <v>375</v>
      </c>
      <c r="F3" s="436"/>
    </row>
    <row r="4" spans="2:6" ht="31.5" customHeight="1" thickBot="1">
      <c r="B4" s="434"/>
      <c r="C4" s="160" t="s">
        <v>179</v>
      </c>
      <c r="D4" s="137" t="s">
        <v>339</v>
      </c>
      <c r="E4" s="159" t="s">
        <v>179</v>
      </c>
      <c r="F4" s="160" t="s">
        <v>180</v>
      </c>
    </row>
    <row r="5" spans="2:6" ht="15.75" customHeight="1">
      <c r="B5" s="138" t="s">
        <v>181</v>
      </c>
      <c r="C5" s="347">
        <v>18.593135512989736</v>
      </c>
      <c r="D5" s="348">
        <v>19.71977411739584</v>
      </c>
      <c r="E5" s="325">
        <v>8.9573849700375163</v>
      </c>
      <c r="F5" s="330">
        <v>105.08763746170695</v>
      </c>
    </row>
    <row r="6" spans="2:6" ht="15.75" customHeight="1">
      <c r="B6" s="138" t="s">
        <v>182</v>
      </c>
      <c r="C6" s="347">
        <v>1.39462177083574</v>
      </c>
      <c r="D6" s="348">
        <v>0.67271862966503382</v>
      </c>
      <c r="E6" s="326">
        <v>0.45359407819366598</v>
      </c>
      <c r="F6" s="331" t="s">
        <v>460</v>
      </c>
    </row>
    <row r="7" spans="2:6" ht="15.75" customHeight="1">
      <c r="B7" s="138" t="s">
        <v>183</v>
      </c>
      <c r="C7" s="347">
        <v>17.198513742153995</v>
      </c>
      <c r="D7" s="348">
        <v>19.049600000000002</v>
      </c>
      <c r="E7" s="326">
        <v>8.5037908918438507</v>
      </c>
      <c r="F7" s="331">
        <v>100.96562494212419</v>
      </c>
    </row>
    <row r="8" spans="2:6" s="35" customFormat="1" ht="15.75" customHeight="1">
      <c r="B8" s="139" t="s">
        <v>184</v>
      </c>
      <c r="C8" s="349">
        <v>15.568305359444585</v>
      </c>
      <c r="D8" s="168">
        <v>17.190551309568285</v>
      </c>
      <c r="E8" s="171">
        <v>8.0769762453171303</v>
      </c>
      <c r="F8" s="332">
        <v>103.41876352667639</v>
      </c>
    </row>
    <row r="9" spans="2:6" ht="15.75" customHeight="1" thickBot="1">
      <c r="B9" s="140" t="s">
        <v>185</v>
      </c>
      <c r="C9" s="350">
        <v>1.6302083827094105</v>
      </c>
      <c r="D9" s="351">
        <v>1.8590486904317167</v>
      </c>
      <c r="E9" s="327">
        <v>0.42681464652672041</v>
      </c>
      <c r="F9" s="333">
        <v>69.685193026538485</v>
      </c>
    </row>
    <row r="10" spans="2:6" ht="15.75" customHeight="1">
      <c r="B10" s="138" t="s">
        <v>186</v>
      </c>
      <c r="C10" s="347">
        <v>18.177801474016512</v>
      </c>
      <c r="D10" s="348">
        <v>20.47530095806</v>
      </c>
      <c r="E10" s="326">
        <v>7.1084754696776091</v>
      </c>
      <c r="F10" s="334">
        <v>82.618992050616882</v>
      </c>
    </row>
    <row r="11" spans="2:6" ht="15.75" customHeight="1">
      <c r="B11" s="139" t="s">
        <v>187</v>
      </c>
      <c r="C11" s="349">
        <v>17.361374560583062</v>
      </c>
      <c r="D11" s="168">
        <v>19.294666341660001</v>
      </c>
      <c r="E11" s="171">
        <v>6.6126991432962692</v>
      </c>
      <c r="F11" s="335">
        <v>81.985782319918656</v>
      </c>
    </row>
    <row r="12" spans="2:6" ht="15.75" customHeight="1" thickBot="1">
      <c r="B12" s="140" t="s">
        <v>188</v>
      </c>
      <c r="C12" s="350">
        <v>0.81642691343344997</v>
      </c>
      <c r="D12" s="351">
        <v>1.1806346164000001</v>
      </c>
      <c r="E12" s="327">
        <v>0.49577632638134</v>
      </c>
      <c r="F12" s="333">
        <v>92.107477665628068</v>
      </c>
    </row>
    <row r="13" spans="2:6" ht="15.75" customHeight="1">
      <c r="B13" s="138" t="s">
        <v>189</v>
      </c>
      <c r="C13" s="347">
        <v>0.4153340389732243</v>
      </c>
      <c r="D13" s="348">
        <v>-0.7555268406641602</v>
      </c>
      <c r="E13" s="326">
        <v>1.8489095003599072</v>
      </c>
      <c r="F13" s="141"/>
    </row>
    <row r="14" spans="2:6" ht="15.75" customHeight="1">
      <c r="B14" s="142" t="s">
        <v>190</v>
      </c>
      <c r="C14" s="349">
        <f>0.00887362009420359*(100)</f>
        <v>0.88736200942035937</v>
      </c>
      <c r="D14" s="168">
        <f>-0.0138591621551307*(100)</f>
        <v>-1.3859162155130664</v>
      </c>
      <c r="E14" s="171">
        <f>0.0339158520869014*100</f>
        <v>3.3915852086901399</v>
      </c>
      <c r="F14" s="141"/>
    </row>
    <row r="15" spans="2:6" ht="15.75" customHeight="1">
      <c r="B15" s="138" t="s">
        <v>191</v>
      </c>
      <c r="C15" s="347">
        <v>-0.97928773186251661</v>
      </c>
      <c r="D15" s="348">
        <v>-1.4257009580599984</v>
      </c>
      <c r="E15" s="326">
        <v>1.3953154221662416</v>
      </c>
      <c r="F15" s="143"/>
    </row>
    <row r="16" spans="2:6" ht="15.75" customHeight="1">
      <c r="B16" s="142" t="s">
        <v>190</v>
      </c>
      <c r="C16" s="349">
        <f>-0.0209225020827693*(100)</f>
        <v>-2.0922502082769339</v>
      </c>
      <c r="D16" s="168">
        <f>-0.0261526390579441*(100)</f>
        <v>-2.6152639057944143</v>
      </c>
      <c r="E16" s="328">
        <f>0.02559525572428*100</f>
        <v>2.5595255724279999</v>
      </c>
      <c r="F16" s="143"/>
    </row>
    <row r="17" spans="2:6" ht="15.75" customHeight="1">
      <c r="B17" s="138" t="s">
        <v>192</v>
      </c>
      <c r="C17" s="347">
        <v>-0.16286081842906663</v>
      </c>
      <c r="D17" s="348">
        <v>-0.2450663416599983</v>
      </c>
      <c r="E17" s="329">
        <v>1.8910917485475816</v>
      </c>
      <c r="F17" s="143"/>
    </row>
    <row r="18" spans="2:6" ht="15.75" customHeight="1">
      <c r="B18" s="142" t="s">
        <v>190</v>
      </c>
      <c r="C18" s="349">
        <f>-0.00347952466054384*(100)</f>
        <v>-0.34795246605438357</v>
      </c>
      <c r="D18" s="168">
        <f>-0.00449542489429613*(100)</f>
        <v>-0.44954248942961283</v>
      </c>
      <c r="E18" s="328">
        <f>0.0346896308413227*100</f>
        <v>3.4689630841322696</v>
      </c>
      <c r="F18" s="143"/>
    </row>
    <row r="19" spans="2:6" ht="15.75" customHeight="1"/>
    <row r="20" spans="2:6" ht="15.75" customHeight="1"/>
    <row r="21" spans="2:6" ht="15.75" customHeight="1"/>
    <row r="22" spans="2:6" ht="15.75" customHeight="1"/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5"/>
    </customSheetView>
  </customSheetViews>
  <mergeCells count="2">
    <mergeCell ref="B3:B4"/>
    <mergeCell ref="E3:F3"/>
  </mergeCells>
  <pageMargins left="0.7" right="0.7" top="0.75" bottom="0.75" header="0.3" footer="0.3"/>
  <pageSetup paperSize="9" scale="78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59999389629810485"/>
    <pageSetUpPr autoPageBreaks="0"/>
  </sheetPr>
  <dimension ref="A2:S62"/>
  <sheetViews>
    <sheetView workbookViewId="0">
      <selection activeCell="R31" sqref="R31"/>
    </sheetView>
  </sheetViews>
  <sheetFormatPr defaultColWidth="9.42578125" defaultRowHeight="15"/>
  <cols>
    <col min="1" max="1" width="1.42578125" style="18" customWidth="1"/>
    <col min="2" max="2" width="26.42578125" style="18" customWidth="1"/>
    <col min="3" max="3" width="10.5703125" style="18" bestFit="1" customWidth="1"/>
    <col min="4" max="4" width="10.42578125" style="18" bestFit="1" customWidth="1"/>
    <col min="5" max="5" width="10.5703125" style="18" bestFit="1" customWidth="1"/>
    <col min="6" max="6" width="9.42578125" style="18"/>
    <col min="7" max="7" width="3.42578125" style="18" customWidth="1"/>
    <col min="8" max="12" width="6" style="18" bestFit="1" customWidth="1"/>
    <col min="13" max="15" width="9.42578125" style="18"/>
    <col min="16" max="16" width="10.42578125" style="18" customWidth="1"/>
    <col min="17" max="16384" width="9.42578125" style="18"/>
  </cols>
  <sheetData>
    <row r="2" spans="1:19" s="99" customFormat="1" ht="18.75">
      <c r="E2" s="100"/>
      <c r="H2" s="33" t="s">
        <v>337</v>
      </c>
      <c r="I2" s="33"/>
      <c r="J2" s="33"/>
      <c r="K2" s="33"/>
      <c r="L2" s="33"/>
      <c r="M2" s="33"/>
      <c r="N2" s="33"/>
      <c r="O2" s="33"/>
      <c r="P2" s="33"/>
      <c r="Q2" s="33"/>
      <c r="R2" s="33" t="s">
        <v>365</v>
      </c>
      <c r="S2" s="33"/>
    </row>
    <row r="3" spans="1:19" ht="15.75" thickBot="1"/>
    <row r="4" spans="1:19">
      <c r="A4" s="322"/>
      <c r="B4" s="97"/>
      <c r="C4" s="97"/>
      <c r="D4" s="97"/>
      <c r="E4" s="97"/>
      <c r="F4" s="323"/>
    </row>
    <row r="5" spans="1:19">
      <c r="A5" s="19"/>
      <c r="C5" s="338">
        <v>2021</v>
      </c>
      <c r="D5" s="338">
        <v>2022</v>
      </c>
      <c r="E5" s="338">
        <v>2023</v>
      </c>
      <c r="F5" s="20"/>
    </row>
    <row r="6" spans="1:19">
      <c r="A6" s="19"/>
      <c r="B6" s="336" t="s">
        <v>193</v>
      </c>
      <c r="C6" s="74" t="s">
        <v>179</v>
      </c>
      <c r="D6" s="74" t="s">
        <v>179</v>
      </c>
      <c r="E6" s="75" t="s">
        <v>179</v>
      </c>
      <c r="F6" s="20"/>
    </row>
    <row r="7" spans="1:19">
      <c r="A7" s="19"/>
      <c r="B7" s="18" t="s">
        <v>183</v>
      </c>
      <c r="C7" s="337">
        <v>5.3057759224722147</v>
      </c>
      <c r="D7" s="337">
        <v>5.9397323928314814</v>
      </c>
      <c r="E7" s="337">
        <v>8.503790891843849</v>
      </c>
      <c r="F7" s="20"/>
    </row>
    <row r="8" spans="1:19">
      <c r="A8" s="19"/>
      <c r="B8" s="18" t="s">
        <v>184</v>
      </c>
      <c r="C8" s="337">
        <v>4.5635218991425548</v>
      </c>
      <c r="D8" s="337">
        <v>5.6100142365010717</v>
      </c>
      <c r="E8" s="337">
        <v>8.0769762453171303</v>
      </c>
      <c r="F8" s="20"/>
    </row>
    <row r="9" spans="1:19">
      <c r="A9" s="19"/>
      <c r="B9" s="18" t="s">
        <v>194</v>
      </c>
      <c r="C9" s="337">
        <v>1.6241155762860002</v>
      </c>
      <c r="D9" s="337">
        <v>1.2838645654333198</v>
      </c>
      <c r="E9" s="337">
        <v>2.23725269974079</v>
      </c>
      <c r="F9" s="20"/>
    </row>
    <row r="10" spans="1:19">
      <c r="A10" s="19"/>
      <c r="B10" s="18" t="s">
        <v>195</v>
      </c>
      <c r="C10" s="337">
        <v>0.78619400704244002</v>
      </c>
      <c r="D10" s="337">
        <v>1.1082151661031832</v>
      </c>
      <c r="E10" s="337">
        <v>1.4263946530460567</v>
      </c>
      <c r="F10" s="20"/>
    </row>
    <row r="11" spans="1:19">
      <c r="A11" s="19"/>
      <c r="B11" s="21" t="s">
        <v>196</v>
      </c>
      <c r="C11" s="337">
        <v>1.04805447373941</v>
      </c>
      <c r="D11" s="337">
        <v>1.4180188834784901</v>
      </c>
      <c r="E11" s="337">
        <v>1.7246646262485801</v>
      </c>
      <c r="F11" s="20"/>
    </row>
    <row r="12" spans="1:19">
      <c r="A12" s="19"/>
      <c r="B12" s="18" t="s">
        <v>197</v>
      </c>
      <c r="C12" s="337">
        <v>0.17687246685285396</v>
      </c>
      <c r="D12" s="337">
        <v>0.69402309897221948</v>
      </c>
      <c r="E12" s="337">
        <v>1.4824159153711942</v>
      </c>
      <c r="F12" s="20"/>
    </row>
    <row r="13" spans="1:19">
      <c r="A13" s="19"/>
      <c r="B13" s="18" t="s">
        <v>198</v>
      </c>
      <c r="C13" s="337">
        <v>0.92828537522184984</v>
      </c>
      <c r="D13" s="337">
        <v>1.1058925225138592</v>
      </c>
      <c r="E13" s="337">
        <v>1.2062483509105086</v>
      </c>
      <c r="F13" s="20"/>
    </row>
    <row r="14" spans="1:19">
      <c r="A14" s="19"/>
      <c r="B14" s="18" t="s">
        <v>185</v>
      </c>
      <c r="C14" s="24">
        <v>0.7422540233296604</v>
      </c>
      <c r="D14" s="24">
        <v>0.32971815633041024</v>
      </c>
      <c r="E14" s="24">
        <v>0.42681464652672002</v>
      </c>
      <c r="F14" s="20"/>
    </row>
    <row r="15" spans="1:19">
      <c r="A15" s="19"/>
      <c r="C15" s="144"/>
      <c r="D15" s="144"/>
      <c r="E15" s="144"/>
      <c r="F15" s="20"/>
    </row>
    <row r="16" spans="1:19">
      <c r="A16" s="19"/>
      <c r="C16" s="338">
        <f>+C5</f>
        <v>2021</v>
      </c>
      <c r="D16" s="338">
        <f t="shared" ref="D16:E16" si="0">+D5</f>
        <v>2022</v>
      </c>
      <c r="E16" s="338">
        <f t="shared" si="0"/>
        <v>2023</v>
      </c>
      <c r="F16" s="20"/>
    </row>
    <row r="17" spans="1:6">
      <c r="A17" s="19"/>
      <c r="B17" s="336" t="s">
        <v>193</v>
      </c>
      <c r="C17" s="76" t="s">
        <v>179</v>
      </c>
      <c r="D17" s="76" t="s">
        <v>179</v>
      </c>
      <c r="E17" s="76" t="s">
        <v>179</v>
      </c>
      <c r="F17" s="20"/>
    </row>
    <row r="18" spans="1:6">
      <c r="A18" s="19"/>
      <c r="B18" s="18" t="s">
        <v>186</v>
      </c>
      <c r="C18" s="339">
        <v>6.1721034418107399</v>
      </c>
      <c r="D18" s="339">
        <v>6.4787473611738093</v>
      </c>
      <c r="E18" s="339">
        <v>7.1084754696776091</v>
      </c>
      <c r="F18" s="20"/>
    </row>
    <row r="19" spans="1:6">
      <c r="A19" s="19"/>
      <c r="B19" s="18" t="s">
        <v>199</v>
      </c>
      <c r="C19" s="339">
        <v>1.6511889352303202</v>
      </c>
      <c r="D19" s="339">
        <v>1.3671686951784401</v>
      </c>
      <c r="E19" s="339">
        <v>1.64462088817216</v>
      </c>
      <c r="F19" s="20"/>
    </row>
    <row r="20" spans="1:6">
      <c r="A20" s="19"/>
      <c r="B20" s="18" t="s">
        <v>200</v>
      </c>
      <c r="C20" s="339">
        <v>3.5067568991335594</v>
      </c>
      <c r="D20" s="339">
        <v>3.9854937502225294</v>
      </c>
      <c r="E20" s="339">
        <v>4.0381653467876495</v>
      </c>
      <c r="F20" s="20"/>
    </row>
    <row r="21" spans="1:6">
      <c r="A21" s="19"/>
      <c r="B21" s="18" t="s">
        <v>201</v>
      </c>
      <c r="C21" s="339">
        <v>0.67229984083034988</v>
      </c>
      <c r="D21" s="339">
        <v>0.84079343294253994</v>
      </c>
      <c r="E21" s="339">
        <v>0.9299129083364599</v>
      </c>
      <c r="F21" s="20"/>
    </row>
    <row r="22" spans="1:6">
      <c r="A22" s="19"/>
      <c r="B22" s="18" t="s">
        <v>188</v>
      </c>
      <c r="C22" s="339">
        <v>0.34185776661651007</v>
      </c>
      <c r="D22" s="339">
        <v>0.28529148283029998</v>
      </c>
      <c r="E22" s="339">
        <v>0.49577632638134</v>
      </c>
      <c r="F22" s="20"/>
    </row>
    <row r="23" spans="1:6">
      <c r="A23" s="19"/>
      <c r="F23" s="20"/>
    </row>
    <row r="24" spans="1:6">
      <c r="A24" s="19"/>
      <c r="F24" s="20"/>
    </row>
    <row r="25" spans="1:6">
      <c r="A25" s="19"/>
      <c r="F25" s="20"/>
    </row>
    <row r="26" spans="1:6" ht="15.75" thickBot="1">
      <c r="A26" s="22"/>
      <c r="B26" s="161"/>
      <c r="C26" s="161"/>
      <c r="D26" s="161"/>
      <c r="E26" s="161"/>
      <c r="F26" s="23"/>
    </row>
    <row r="29" spans="1:6">
      <c r="B29" s="24"/>
    </row>
    <row r="30" spans="1:6">
      <c r="B30" s="24"/>
    </row>
    <row r="31" spans="1:6">
      <c r="B31" s="24"/>
      <c r="C31" s="25"/>
    </row>
    <row r="32" spans="1:6">
      <c r="B32" s="24"/>
      <c r="C32" s="25"/>
    </row>
    <row r="33" spans="2:2">
      <c r="B33" s="24"/>
    </row>
    <row r="34" spans="2:2">
      <c r="B34" s="24"/>
    </row>
    <row r="35" spans="2:2">
      <c r="B35" s="24"/>
    </row>
    <row r="36" spans="2:2">
      <c r="B36" s="24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5"/>
    </customSheetView>
  </customSheetViews>
  <pageMargins left="0.7" right="0.7" top="0.75" bottom="0.75" header="0.3" footer="0.3"/>
  <pageSetup paperSize="9" orientation="portrait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59999389629810485"/>
    <pageSetUpPr autoPageBreaks="0"/>
  </sheetPr>
  <dimension ref="A1:E11"/>
  <sheetViews>
    <sheetView workbookViewId="0">
      <selection activeCell="D18" sqref="D18"/>
    </sheetView>
  </sheetViews>
  <sheetFormatPr defaultColWidth="9.42578125" defaultRowHeight="15"/>
  <cols>
    <col min="1" max="1" width="28.140625" style="17" customWidth="1"/>
    <col min="2" max="4" width="6.5703125" style="17" bestFit="1" customWidth="1"/>
    <col min="5" max="5" width="6.5703125" style="17" customWidth="1"/>
    <col min="6" max="16384" width="9.42578125" style="17"/>
  </cols>
  <sheetData>
    <row r="1" spans="1:5" ht="15.75">
      <c r="A1" s="98" t="s">
        <v>338</v>
      </c>
    </row>
    <row r="2" spans="1:5" ht="12.75" customHeight="1">
      <c r="A2" s="16"/>
    </row>
    <row r="3" spans="1:5">
      <c r="A3" s="65"/>
      <c r="B3" s="153">
        <v>2021</v>
      </c>
      <c r="C3" s="145">
        <v>2022</v>
      </c>
      <c r="D3" s="145" t="s">
        <v>74</v>
      </c>
      <c r="E3" s="421" t="s">
        <v>74</v>
      </c>
    </row>
    <row r="4" spans="1:5">
      <c r="A4" s="66" t="s">
        <v>202</v>
      </c>
      <c r="B4" s="353" t="s">
        <v>179</v>
      </c>
      <c r="C4" s="352" t="s">
        <v>179</v>
      </c>
      <c r="D4" s="353" t="s">
        <v>340</v>
      </c>
      <c r="E4" s="352" t="s">
        <v>461</v>
      </c>
    </row>
    <row r="5" spans="1:5">
      <c r="A5" s="21" t="s">
        <v>203</v>
      </c>
      <c r="B5" s="93">
        <v>21837.3</v>
      </c>
      <c r="C5" s="93">
        <v>27679.3</v>
      </c>
      <c r="D5" s="93">
        <v>35434.5</v>
      </c>
      <c r="E5" s="93">
        <v>39125.5</v>
      </c>
    </row>
    <row r="6" spans="1:5">
      <c r="A6" s="67" t="s">
        <v>190</v>
      </c>
      <c r="B6" s="68">
        <v>50.1</v>
      </c>
      <c r="C6" s="68">
        <v>52.4</v>
      </c>
      <c r="D6" s="68">
        <v>65</v>
      </c>
      <c r="E6" s="68">
        <v>65</v>
      </c>
    </row>
    <row r="7" spans="1:5">
      <c r="A7" s="94" t="s">
        <v>204</v>
      </c>
      <c r="B7" s="95">
        <v>70</v>
      </c>
      <c r="C7" s="95">
        <v>70</v>
      </c>
      <c r="D7" s="95">
        <v>65</v>
      </c>
      <c r="E7" s="95">
        <v>65</v>
      </c>
    </row>
    <row r="8" spans="1:5">
      <c r="A8" s="70" t="s">
        <v>205</v>
      </c>
      <c r="B8" s="71">
        <v>827.65147094055999</v>
      </c>
      <c r="C8" s="71">
        <v>816.42691343344995</v>
      </c>
      <c r="D8" s="71">
        <v>1180.6346000000001</v>
      </c>
      <c r="E8" s="71">
        <v>1180.6346000000001</v>
      </c>
    </row>
    <row r="9" spans="1:5">
      <c r="A9" s="72" t="s">
        <v>206</v>
      </c>
      <c r="B9" s="69">
        <v>6.5223963993587777</v>
      </c>
      <c r="C9" s="69">
        <v>4.7470782980064534</v>
      </c>
      <c r="D9" s="69">
        <v>6.2</v>
      </c>
      <c r="E9" s="69">
        <v>6.2</v>
      </c>
    </row>
    <row r="10" spans="1:5">
      <c r="A10" s="70" t="s">
        <v>207</v>
      </c>
      <c r="B10" s="71">
        <v>-2908.7527952003202</v>
      </c>
      <c r="C10" s="71">
        <v>-979.28773186251897</v>
      </c>
      <c r="D10" s="71">
        <v>-1425.6869999999999</v>
      </c>
      <c r="E10" s="71">
        <v>-1589.5</v>
      </c>
    </row>
    <row r="11" spans="1:5">
      <c r="A11" s="72" t="s">
        <v>190</v>
      </c>
      <c r="B11" s="69">
        <v>-4.5</v>
      </c>
      <c r="C11" s="69">
        <v>-1.9</v>
      </c>
      <c r="D11" s="69">
        <v>-2.6</v>
      </c>
      <c r="E11" s="69">
        <v>-2.6</v>
      </c>
    </row>
  </sheetData>
  <customSheetViews>
    <customSheetView guid="{54FD4859-4825-49C8-AF88-E7B792413D64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8D4EA38E-ED42-44A9-9431-B3D4F6087B53}" scale="60" showPageBreaks="1" view="pageBreakPreview">
      <selection activeCell="X44" sqref="X44"/>
      <pageMargins left="0" right="0" top="0" bottom="0" header="0" footer="0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40"/>
  <sheetViews>
    <sheetView workbookViewId="0"/>
  </sheetViews>
  <sheetFormatPr defaultColWidth="8.42578125" defaultRowHeight="15"/>
  <cols>
    <col min="1" max="1" width="8.42578125" style="21"/>
    <col min="2" max="2" width="11.140625" style="21" bestFit="1" customWidth="1"/>
    <col min="3" max="6" width="8.42578125" style="21"/>
    <col min="7" max="7" width="13.42578125" style="21" customWidth="1"/>
    <col min="8" max="16384" width="8.42578125" style="21"/>
  </cols>
  <sheetData>
    <row r="1" spans="1:4">
      <c r="C1" s="21" t="s">
        <v>75</v>
      </c>
      <c r="D1" s="21" t="s">
        <v>74</v>
      </c>
    </row>
    <row r="2" spans="1:4">
      <c r="A2" s="21" t="s">
        <v>208</v>
      </c>
      <c r="B2" s="21" t="s">
        <v>375</v>
      </c>
      <c r="C2" s="21">
        <v>2.9</v>
      </c>
      <c r="D2" s="21">
        <v>2.7</v>
      </c>
    </row>
    <row r="3" spans="1:4">
      <c r="B3" s="21" t="s">
        <v>374</v>
      </c>
      <c r="C3" s="252">
        <v>2.8</v>
      </c>
      <c r="D3" s="252">
        <v>2.1</v>
      </c>
    </row>
    <row r="4" spans="1:4">
      <c r="B4" s="21" t="s">
        <v>373</v>
      </c>
      <c r="C4" s="252">
        <v>2.2999999999999998</v>
      </c>
      <c r="D4" s="252">
        <v>3</v>
      </c>
    </row>
    <row r="5" spans="1:4">
      <c r="A5" s="21" t="s">
        <v>209</v>
      </c>
      <c r="B5" s="21" t="s">
        <v>375</v>
      </c>
      <c r="C5" s="21">
        <v>5</v>
      </c>
      <c r="D5" s="21">
        <v>5.6</v>
      </c>
    </row>
    <row r="6" spans="1:4">
      <c r="B6" s="21" t="s">
        <v>374</v>
      </c>
      <c r="C6" s="252">
        <v>4.9000000000000004</v>
      </c>
      <c r="D6" s="252">
        <v>4.9000000000000004</v>
      </c>
    </row>
    <row r="7" spans="1:4">
      <c r="B7" s="21" t="s">
        <v>373</v>
      </c>
      <c r="C7" s="252">
        <v>4.9000000000000004</v>
      </c>
      <c r="D7" s="252">
        <v>4.7</v>
      </c>
    </row>
    <row r="8" spans="1:4">
      <c r="A8" s="21" t="s">
        <v>210</v>
      </c>
      <c r="B8" s="21" t="s">
        <v>375</v>
      </c>
      <c r="C8" s="21">
        <v>0.9</v>
      </c>
      <c r="D8" s="21">
        <v>1.1000000000000001</v>
      </c>
    </row>
    <row r="9" spans="1:4">
      <c r="B9" s="21" t="s">
        <v>374</v>
      </c>
      <c r="C9" s="252">
        <v>1.7</v>
      </c>
      <c r="D9" s="252">
        <v>0.2</v>
      </c>
    </row>
    <row r="10" spans="1:4">
      <c r="B10" s="21" t="s">
        <v>373</v>
      </c>
      <c r="C10" s="252">
        <v>1.2</v>
      </c>
      <c r="D10" s="252">
        <v>0.5</v>
      </c>
    </row>
    <row r="11" spans="1:4">
      <c r="A11" s="21" t="s">
        <v>211</v>
      </c>
      <c r="B11" s="21" t="s">
        <v>375</v>
      </c>
      <c r="C11" s="21">
        <v>1.5</v>
      </c>
      <c r="D11" s="21">
        <v>-0.2</v>
      </c>
    </row>
    <row r="12" spans="1:4">
      <c r="B12" s="21" t="s">
        <v>374</v>
      </c>
      <c r="C12" s="252">
        <v>1.6</v>
      </c>
      <c r="D12" s="252">
        <v>-2.1</v>
      </c>
    </row>
    <row r="13" spans="1:4">
      <c r="B13" s="21" t="s">
        <v>373</v>
      </c>
      <c r="C13" s="252">
        <v>1.6</v>
      </c>
      <c r="D13" s="252">
        <v>-2.8</v>
      </c>
    </row>
    <row r="14" spans="1:4">
      <c r="A14" s="21" t="s">
        <v>212</v>
      </c>
      <c r="B14" s="21" t="s">
        <v>375</v>
      </c>
      <c r="C14" s="21">
        <v>1</v>
      </c>
      <c r="D14" s="21">
        <v>0.4</v>
      </c>
    </row>
    <row r="15" spans="1:4">
      <c r="B15" s="21" t="s">
        <v>374</v>
      </c>
      <c r="C15" s="252">
        <v>1.5</v>
      </c>
      <c r="D15" s="252">
        <v>0.3</v>
      </c>
    </row>
    <row r="16" spans="1:4">
      <c r="B16" s="21" t="s">
        <v>373</v>
      </c>
      <c r="C16" s="252">
        <v>1.6</v>
      </c>
      <c r="D16" s="252">
        <v>0.1</v>
      </c>
    </row>
    <row r="27" spans="2:4">
      <c r="B27" s="252"/>
      <c r="C27" s="252"/>
      <c r="D27" s="252"/>
    </row>
    <row r="28" spans="2:4">
      <c r="B28" s="252"/>
      <c r="C28" s="252"/>
      <c r="D28" s="252"/>
    </row>
    <row r="30" spans="2:4">
      <c r="B30" s="252"/>
      <c r="C30" s="252"/>
      <c r="D30" s="252"/>
    </row>
    <row r="31" spans="2:4">
      <c r="B31" s="252"/>
      <c r="C31" s="252"/>
      <c r="D31" s="252"/>
    </row>
    <row r="33" spans="2:4">
      <c r="B33" s="252"/>
      <c r="C33" s="252"/>
      <c r="D33" s="252"/>
    </row>
    <row r="34" spans="2:4">
      <c r="B34" s="252"/>
      <c r="C34" s="252"/>
      <c r="D34" s="252"/>
    </row>
    <row r="36" spans="2:4">
      <c r="B36" s="252"/>
      <c r="C36" s="252"/>
      <c r="D36" s="252"/>
    </row>
    <row r="37" spans="2:4">
      <c r="B37" s="252"/>
      <c r="C37" s="252"/>
      <c r="D37" s="252"/>
    </row>
    <row r="39" spans="2:4">
      <c r="B39" s="252"/>
      <c r="C39" s="252"/>
      <c r="D39" s="252"/>
    </row>
    <row r="40" spans="2:4">
      <c r="B40" s="252"/>
      <c r="C40" s="252"/>
      <c r="D40" s="252"/>
    </row>
  </sheetData>
  <customSheetViews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1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3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6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8"/>
    </customSheetView>
  </customSheetViews>
  <pageMargins left="0.7" right="0.7" top="0.75" bottom="0.75" header="0.3" footer="0.3"/>
  <pageSetup scale="68" orientation="portrait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55"/>
  <sheetViews>
    <sheetView topLeftCell="A28" workbookViewId="0">
      <selection activeCell="O15" sqref="O15"/>
    </sheetView>
  </sheetViews>
  <sheetFormatPr defaultColWidth="8.42578125" defaultRowHeight="15"/>
  <cols>
    <col min="1" max="1" width="13" style="289" customWidth="1"/>
    <col min="2" max="2" width="8.42578125" style="289" customWidth="1"/>
    <col min="3" max="3" width="8.5703125" style="286" customWidth="1"/>
    <col min="4" max="7" width="8.5703125" style="21" customWidth="1"/>
    <col min="8" max="11" width="9.42578125" style="21" customWidth="1"/>
    <col min="12" max="18" width="8.42578125" style="21"/>
    <col min="19" max="20" width="8.42578125" style="21" hidden="1" customWidth="1"/>
    <col min="21" max="22" width="8.42578125" style="21"/>
    <col min="23" max="23" width="4" style="21" customWidth="1"/>
    <col min="24" max="24" width="0" style="21" hidden="1" customWidth="1"/>
    <col min="25" max="16384" width="8.42578125" style="21"/>
  </cols>
  <sheetData>
    <row r="1" spans="1:20">
      <c r="S1" s="21" t="s">
        <v>213</v>
      </c>
      <c r="T1" s="21" t="s">
        <v>214</v>
      </c>
    </row>
    <row r="2" spans="1:20" ht="105">
      <c r="C2" s="305" t="s">
        <v>214</v>
      </c>
      <c r="D2" s="306" t="s">
        <v>215</v>
      </c>
      <c r="E2" s="306" t="s">
        <v>216</v>
      </c>
      <c r="F2" s="306" t="s">
        <v>217</v>
      </c>
      <c r="H2" s="290" t="s">
        <v>218</v>
      </c>
      <c r="I2" s="291" t="s">
        <v>219</v>
      </c>
      <c r="J2" s="291" t="s">
        <v>220</v>
      </c>
      <c r="K2" s="290" t="s">
        <v>221</v>
      </c>
      <c r="S2" s="21" t="s">
        <v>222</v>
      </c>
      <c r="T2" s="21" t="s">
        <v>223</v>
      </c>
    </row>
    <row r="3" spans="1:20">
      <c r="H3" s="287"/>
      <c r="K3" s="287"/>
      <c r="S3" s="21" t="s">
        <v>224</v>
      </c>
      <c r="T3" s="21">
        <v>-0.35199999999999998</v>
      </c>
    </row>
    <row r="4" spans="1:20">
      <c r="A4" s="437">
        <v>2013</v>
      </c>
      <c r="B4" s="381" t="s">
        <v>12</v>
      </c>
      <c r="C4" s="361">
        <v>42.1106561</v>
      </c>
      <c r="D4" s="361">
        <v>122.19291200000001</v>
      </c>
      <c r="E4" s="361">
        <v>76.754661900000002</v>
      </c>
      <c r="F4" s="361">
        <v>48.687042099999999</v>
      </c>
      <c r="G4" s="287"/>
      <c r="H4" s="287"/>
      <c r="I4" s="287"/>
      <c r="J4" s="288"/>
      <c r="K4" s="287"/>
      <c r="S4" s="21" t="s">
        <v>225</v>
      </c>
      <c r="T4" s="21">
        <v>38.700000000000003</v>
      </c>
    </row>
    <row r="5" spans="1:20">
      <c r="A5" s="437"/>
      <c r="B5" s="381" t="s">
        <v>13</v>
      </c>
      <c r="C5" s="361">
        <v>38.103581599999998</v>
      </c>
      <c r="D5" s="361">
        <v>116.555902</v>
      </c>
      <c r="E5" s="361">
        <v>75.124726600000002</v>
      </c>
      <c r="F5" s="361">
        <v>44.775855700000001</v>
      </c>
      <c r="G5" s="287"/>
      <c r="H5" s="287"/>
      <c r="I5" s="287"/>
      <c r="J5" s="288"/>
      <c r="K5" s="287"/>
      <c r="S5" s="21" t="s">
        <v>226</v>
      </c>
      <c r="T5" s="21">
        <v>33.6</v>
      </c>
    </row>
    <row r="6" spans="1:20">
      <c r="A6" s="437"/>
      <c r="B6" s="381" t="s">
        <v>14</v>
      </c>
      <c r="C6" s="361">
        <v>38.1962689</v>
      </c>
      <c r="D6" s="361">
        <v>116.070052</v>
      </c>
      <c r="E6" s="361">
        <v>74.546189499999997</v>
      </c>
      <c r="F6" s="361">
        <v>42.463038599999997</v>
      </c>
      <c r="G6" s="287"/>
      <c r="H6" s="287"/>
      <c r="I6" s="287"/>
      <c r="J6" s="288"/>
      <c r="K6" s="287"/>
      <c r="S6" s="21" t="s">
        <v>227</v>
      </c>
      <c r="T6" s="21">
        <v>26.7</v>
      </c>
    </row>
    <row r="7" spans="1:20">
      <c r="A7" s="437"/>
      <c r="B7" s="381" t="s">
        <v>15</v>
      </c>
      <c r="C7" s="361">
        <v>30.631421599999999</v>
      </c>
      <c r="D7" s="361">
        <v>110.665702</v>
      </c>
      <c r="E7" s="361">
        <v>76.706686899999994</v>
      </c>
      <c r="F7" s="361">
        <v>36.3402672</v>
      </c>
      <c r="G7" s="287"/>
      <c r="H7" s="287"/>
      <c r="I7" s="287"/>
      <c r="J7" s="288"/>
      <c r="K7" s="287"/>
      <c r="S7" s="21" t="s">
        <v>228</v>
      </c>
      <c r="T7" s="21">
        <v>26.6</v>
      </c>
    </row>
    <row r="8" spans="1:20">
      <c r="A8" s="437">
        <f>A4+1</f>
        <v>2014</v>
      </c>
      <c r="B8" s="381" t="s">
        <v>12</v>
      </c>
      <c r="C8" s="361">
        <v>31.909746200000001</v>
      </c>
      <c r="D8" s="361">
        <v>111.021201</v>
      </c>
      <c r="E8" s="361">
        <v>75.783860899999993</v>
      </c>
      <c r="F8" s="361">
        <v>36.882695699999999</v>
      </c>
      <c r="G8" s="287"/>
      <c r="H8" s="287">
        <f>(C8-C4)/100</f>
        <v>-0.10200909899999999</v>
      </c>
      <c r="I8" s="287">
        <f>(D8-D4)/100</f>
        <v>-0.11171711000000002</v>
      </c>
      <c r="J8" s="287">
        <f t="shared" ref="J8:J44" si="0">-(E8-E4)/100</f>
        <v>9.7080100000000863E-3</v>
      </c>
      <c r="K8" s="287">
        <f>(F8-F4)/100</f>
        <v>-0.118043464</v>
      </c>
      <c r="S8" s="21" t="s">
        <v>229</v>
      </c>
      <c r="T8" s="21">
        <v>28.4</v>
      </c>
    </row>
    <row r="9" spans="1:20">
      <c r="A9" s="437"/>
      <c r="B9" s="381" t="s">
        <v>13</v>
      </c>
      <c r="C9" s="361">
        <v>26.48705</v>
      </c>
      <c r="D9" s="361">
        <v>103.95549200000001</v>
      </c>
      <c r="E9" s="361">
        <v>74.140847800000003</v>
      </c>
      <c r="F9" s="361">
        <v>29.598834700000001</v>
      </c>
      <c r="G9" s="287"/>
      <c r="H9" s="287">
        <f t="shared" ref="H9:H51" si="1">(C9-C5)/100</f>
        <v>-0.11616531599999998</v>
      </c>
      <c r="I9" s="287">
        <f t="shared" ref="I9:I34" si="2">(D9-D5)/100</f>
        <v>-0.12600409999999995</v>
      </c>
      <c r="J9" s="287">
        <f t="shared" si="0"/>
        <v>9.8387879999999941E-3</v>
      </c>
      <c r="K9" s="287">
        <f t="shared" ref="K9:K46" si="3">(F9-F5)/100</f>
        <v>-0.15177020999999999</v>
      </c>
      <c r="S9" s="21" t="s">
        <v>230</v>
      </c>
      <c r="T9" s="21">
        <v>21.9</v>
      </c>
    </row>
    <row r="10" spans="1:20">
      <c r="A10" s="437"/>
      <c r="B10" s="381" t="s">
        <v>14</v>
      </c>
      <c r="C10" s="361">
        <v>27.552668199999999</v>
      </c>
      <c r="D10" s="361">
        <v>104.07319200000001</v>
      </c>
      <c r="E10" s="361">
        <v>73.192929599999999</v>
      </c>
      <c r="F10" s="361">
        <v>31.7342458</v>
      </c>
      <c r="G10" s="287"/>
      <c r="H10" s="287">
        <f t="shared" si="1"/>
        <v>-0.106436007</v>
      </c>
      <c r="I10" s="287">
        <f t="shared" si="2"/>
        <v>-0.11996859999999998</v>
      </c>
      <c r="J10" s="287">
        <f t="shared" si="0"/>
        <v>1.3532598999999977E-2</v>
      </c>
      <c r="K10" s="287">
        <f t="shared" si="3"/>
        <v>-0.10728792799999998</v>
      </c>
      <c r="S10" s="21" t="s">
        <v>231</v>
      </c>
      <c r="T10" s="21">
        <v>17.899999999999999</v>
      </c>
    </row>
    <row r="11" spans="1:20">
      <c r="A11" s="437"/>
      <c r="B11" s="381" t="s">
        <v>15</v>
      </c>
      <c r="C11" s="361">
        <v>19.920906599999999</v>
      </c>
      <c r="D11" s="361">
        <v>93.593879599999994</v>
      </c>
      <c r="E11" s="361">
        <v>70.345378999999994</v>
      </c>
      <c r="F11" s="361">
        <v>29.995560099999999</v>
      </c>
      <c r="G11" s="287"/>
      <c r="H11" s="287">
        <f t="shared" si="1"/>
        <v>-0.10710515000000001</v>
      </c>
      <c r="I11" s="287">
        <f t="shared" si="2"/>
        <v>-0.17071822400000003</v>
      </c>
      <c r="J11" s="287">
        <f t="shared" si="0"/>
        <v>6.3613079000000003E-2</v>
      </c>
      <c r="K11" s="287">
        <f t="shared" si="3"/>
        <v>-6.3447071000000008E-2</v>
      </c>
      <c r="S11" s="21" t="s">
        <v>232</v>
      </c>
      <c r="T11" s="21">
        <v>21.1</v>
      </c>
    </row>
    <row r="12" spans="1:20">
      <c r="A12" s="437">
        <f>A8+1</f>
        <v>2015</v>
      </c>
      <c r="B12" s="381" t="s">
        <v>12</v>
      </c>
      <c r="C12" s="361">
        <v>22.389481700000001</v>
      </c>
      <c r="D12" s="361">
        <v>86.470209800000006</v>
      </c>
      <c r="E12" s="361">
        <v>60.753134099999997</v>
      </c>
      <c r="F12" s="361">
        <v>29.4041037</v>
      </c>
      <c r="G12" s="287"/>
      <c r="H12" s="287">
        <f t="shared" si="1"/>
        <v>-9.5202645000000002E-2</v>
      </c>
      <c r="I12" s="287">
        <f>(D12-D8)/100</f>
        <v>-0.245509912</v>
      </c>
      <c r="J12" s="287">
        <f t="shared" si="0"/>
        <v>0.15030726799999997</v>
      </c>
      <c r="K12" s="287">
        <f t="shared" si="3"/>
        <v>-7.4785919999999992E-2</v>
      </c>
      <c r="S12" s="21" t="s">
        <v>233</v>
      </c>
      <c r="T12" s="21">
        <v>17.7</v>
      </c>
    </row>
    <row r="13" spans="1:20">
      <c r="A13" s="437"/>
      <c r="B13" s="381" t="str">
        <f>B9</f>
        <v>II</v>
      </c>
      <c r="C13" s="361">
        <v>25.3421485</v>
      </c>
      <c r="D13" s="361">
        <v>90.179770700000006</v>
      </c>
      <c r="E13" s="361">
        <v>61.510028200000001</v>
      </c>
      <c r="F13" s="361">
        <v>29.992633999999999</v>
      </c>
      <c r="G13" s="287"/>
      <c r="H13" s="287">
        <f t="shared" si="1"/>
        <v>-1.1449014999999996E-2</v>
      </c>
      <c r="I13" s="287">
        <f t="shared" si="2"/>
        <v>-0.13775721300000002</v>
      </c>
      <c r="J13" s="287">
        <f t="shared" si="0"/>
        <v>0.12630819600000001</v>
      </c>
      <c r="K13" s="287">
        <f t="shared" si="3"/>
        <v>3.9379929999999773E-3</v>
      </c>
      <c r="S13" s="21" t="s">
        <v>234</v>
      </c>
      <c r="T13" s="21">
        <v>18.3</v>
      </c>
    </row>
    <row r="14" spans="1:20">
      <c r="A14" s="437"/>
      <c r="B14" s="381" t="str">
        <f t="shared" ref="B14:B19" si="4">B10</f>
        <v>III</v>
      </c>
      <c r="C14" s="361">
        <v>13.627270599999999</v>
      </c>
      <c r="D14" s="361">
        <v>76.969281600000002</v>
      </c>
      <c r="E14" s="361">
        <v>60.014417000000002</v>
      </c>
      <c r="F14" s="361">
        <v>21.946709999999999</v>
      </c>
      <c r="G14" s="287"/>
      <c r="H14" s="287">
        <f t="shared" si="1"/>
        <v>-0.139253976</v>
      </c>
      <c r="I14" s="287">
        <f t="shared" si="2"/>
        <v>-0.27103910400000003</v>
      </c>
      <c r="J14" s="287">
        <f t="shared" si="0"/>
        <v>0.13178512599999997</v>
      </c>
      <c r="K14" s="287">
        <f t="shared" si="3"/>
        <v>-9.787535800000001E-2</v>
      </c>
      <c r="S14" s="21" t="s">
        <v>235</v>
      </c>
      <c r="T14" s="21">
        <v>15.4</v>
      </c>
    </row>
    <row r="15" spans="1:20">
      <c r="A15" s="437"/>
      <c r="B15" s="381" t="str">
        <f t="shared" si="4"/>
        <v>IV</v>
      </c>
      <c r="C15" s="361">
        <v>8.8818429900000009</v>
      </c>
      <c r="D15" s="361">
        <v>69.559166099999999</v>
      </c>
      <c r="E15" s="361">
        <v>57.349729099999998</v>
      </c>
      <c r="F15" s="361">
        <v>18.1710736</v>
      </c>
      <c r="G15" s="287"/>
      <c r="H15" s="287">
        <f t="shared" si="1"/>
        <v>-0.11039063609999998</v>
      </c>
      <c r="I15" s="287">
        <f t="shared" si="2"/>
        <v>-0.24034713499999996</v>
      </c>
      <c r="J15" s="287">
        <f t="shared" si="0"/>
        <v>0.12995649899999998</v>
      </c>
      <c r="K15" s="287">
        <f t="shared" si="3"/>
        <v>-0.11824486499999999</v>
      </c>
      <c r="S15" s="21" t="s">
        <v>236</v>
      </c>
      <c r="T15" s="21">
        <v>11.7</v>
      </c>
    </row>
    <row r="16" spans="1:20">
      <c r="A16" s="437">
        <f>A12+1</f>
        <v>2016</v>
      </c>
      <c r="B16" s="381" t="s">
        <v>12</v>
      </c>
      <c r="C16" s="361">
        <v>10.004508299999999</v>
      </c>
      <c r="D16" s="361">
        <v>67.216434800000002</v>
      </c>
      <c r="E16" s="361">
        <v>53.884332499999999</v>
      </c>
      <c r="F16" s="361">
        <v>19.5781721</v>
      </c>
      <c r="G16" s="287"/>
      <c r="H16" s="287">
        <f t="shared" si="1"/>
        <v>-0.12384973400000002</v>
      </c>
      <c r="I16" s="287">
        <f t="shared" si="2"/>
        <v>-0.19253775000000004</v>
      </c>
      <c r="J16" s="287">
        <f t="shared" si="0"/>
        <v>6.8688015999999977E-2</v>
      </c>
      <c r="K16" s="287">
        <f t="shared" si="3"/>
        <v>-9.8259315999999999E-2</v>
      </c>
      <c r="S16" s="21" t="s">
        <v>237</v>
      </c>
      <c r="T16" s="21">
        <v>9.2799999999999994</v>
      </c>
    </row>
    <row r="17" spans="1:187" s="292" customFormat="1">
      <c r="A17" s="437"/>
      <c r="B17" s="381" t="str">
        <f>B13</f>
        <v>II</v>
      </c>
      <c r="C17" s="361">
        <v>13.221322300000001</v>
      </c>
      <c r="D17" s="361">
        <v>71.267950200000001</v>
      </c>
      <c r="E17" s="361">
        <v>54.719033899999999</v>
      </c>
      <c r="F17" s="361">
        <v>17.856469300000001</v>
      </c>
      <c r="G17" s="287"/>
      <c r="H17" s="287">
        <f t="shared" si="1"/>
        <v>-0.121208262</v>
      </c>
      <c r="I17" s="287">
        <f t="shared" si="2"/>
        <v>-0.18911820500000004</v>
      </c>
      <c r="J17" s="287">
        <f t="shared" si="0"/>
        <v>6.7909943000000014E-2</v>
      </c>
      <c r="K17" s="287">
        <f t="shared" si="3"/>
        <v>-0.12136164699999999</v>
      </c>
      <c r="L17" s="21"/>
      <c r="M17" s="21"/>
      <c r="N17" s="21"/>
      <c r="O17" s="21"/>
      <c r="P17" s="21"/>
      <c r="Q17" s="21"/>
      <c r="R17" s="21"/>
      <c r="S17" s="21" t="s">
        <v>238</v>
      </c>
      <c r="T17" s="21">
        <v>7.84</v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</row>
    <row r="18" spans="1:187">
      <c r="A18" s="437"/>
      <c r="B18" s="381" t="str">
        <f t="shared" si="4"/>
        <v>III</v>
      </c>
      <c r="C18" s="361">
        <v>13.2837821</v>
      </c>
      <c r="D18" s="361">
        <v>73.1127398</v>
      </c>
      <c r="E18" s="361">
        <v>56.501363699999999</v>
      </c>
      <c r="F18" s="361">
        <v>20.6043512</v>
      </c>
      <c r="G18" s="287"/>
      <c r="H18" s="287">
        <f t="shared" si="1"/>
        <v>-3.4348849999999943E-3</v>
      </c>
      <c r="I18" s="287">
        <f t="shared" si="2"/>
        <v>-3.8565418000000025E-2</v>
      </c>
      <c r="J18" s="287">
        <f t="shared" si="0"/>
        <v>3.5130533000000026E-2</v>
      </c>
      <c r="K18" s="287">
        <f t="shared" si="3"/>
        <v>-1.3423587999999995E-2</v>
      </c>
      <c r="S18" s="21" t="s">
        <v>239</v>
      </c>
      <c r="T18" s="21">
        <v>-8.3900000000000002E-2</v>
      </c>
    </row>
    <row r="19" spans="1:187">
      <c r="A19" s="437"/>
      <c r="B19" s="381" t="str">
        <f t="shared" si="4"/>
        <v>IV</v>
      </c>
      <c r="C19" s="361">
        <v>25.896368800000001</v>
      </c>
      <c r="D19" s="361">
        <v>86.2241274</v>
      </c>
      <c r="E19" s="361">
        <v>57.000164599999998</v>
      </c>
      <c r="F19" s="361">
        <v>31.9999024</v>
      </c>
      <c r="G19" s="287"/>
      <c r="H19" s="287">
        <f t="shared" si="1"/>
        <v>0.17014525810000003</v>
      </c>
      <c r="I19" s="287">
        <f t="shared" si="2"/>
        <v>0.16664961300000003</v>
      </c>
      <c r="J19" s="287">
        <f t="shared" si="0"/>
        <v>3.495644999999996E-3</v>
      </c>
      <c r="K19" s="287">
        <f t="shared" si="3"/>
        <v>0.13828828800000001</v>
      </c>
      <c r="S19" s="21" t="s">
        <v>240</v>
      </c>
      <c r="T19" s="21">
        <v>5.94</v>
      </c>
    </row>
    <row r="20" spans="1:187">
      <c r="A20" s="437">
        <v>2017</v>
      </c>
      <c r="B20" s="381" t="s">
        <v>12</v>
      </c>
      <c r="C20" s="361">
        <v>38.692784000000003</v>
      </c>
      <c r="D20" s="361">
        <v>101.42493899999999</v>
      </c>
      <c r="E20" s="361">
        <v>59.404561100000002</v>
      </c>
      <c r="F20" s="361">
        <v>45.8436217</v>
      </c>
      <c r="G20" s="287"/>
      <c r="H20" s="287">
        <f t="shared" si="1"/>
        <v>0.28688275700000004</v>
      </c>
      <c r="I20" s="287">
        <f t="shared" si="2"/>
        <v>0.34208504199999995</v>
      </c>
      <c r="J20" s="287">
        <f t="shared" si="0"/>
        <v>-5.5202286000000031E-2</v>
      </c>
      <c r="K20" s="287">
        <f t="shared" si="3"/>
        <v>0.26265449600000002</v>
      </c>
      <c r="S20" s="21" t="s">
        <v>241</v>
      </c>
      <c r="T20" s="21">
        <v>4.68</v>
      </c>
    </row>
    <row r="21" spans="1:187">
      <c r="A21" s="437"/>
      <c r="B21" s="381" t="str">
        <f>B17</f>
        <v>II</v>
      </c>
      <c r="C21" s="361">
        <v>36.848157700000002</v>
      </c>
      <c r="D21" s="361">
        <v>99.612582900000007</v>
      </c>
      <c r="E21" s="361">
        <v>59.4368312</v>
      </c>
      <c r="F21" s="361">
        <v>45.420253899999999</v>
      </c>
      <c r="G21" s="287"/>
      <c r="H21" s="287">
        <f t="shared" si="1"/>
        <v>0.23626835400000001</v>
      </c>
      <c r="I21" s="287">
        <f t="shared" si="2"/>
        <v>0.28344632700000005</v>
      </c>
      <c r="J21" s="287">
        <f t="shared" si="0"/>
        <v>-4.7177973000000012E-2</v>
      </c>
      <c r="K21" s="287">
        <f t="shared" si="3"/>
        <v>0.27563784599999996</v>
      </c>
      <c r="S21" s="21" t="s">
        <v>242</v>
      </c>
      <c r="T21" s="21">
        <v>6.1</v>
      </c>
    </row>
    <row r="22" spans="1:187">
      <c r="A22" s="437"/>
      <c r="B22" s="381" t="str">
        <f>B18</f>
        <v>III</v>
      </c>
      <c r="C22" s="361">
        <v>40.652273899999997</v>
      </c>
      <c r="D22" s="361">
        <v>103.421932</v>
      </c>
      <c r="E22" s="361">
        <v>59.442064100000003</v>
      </c>
      <c r="F22" s="361">
        <v>46.166066499999999</v>
      </c>
      <c r="G22" s="287"/>
      <c r="H22" s="287">
        <f t="shared" si="1"/>
        <v>0.273684918</v>
      </c>
      <c r="I22" s="287">
        <f t="shared" si="2"/>
        <v>0.30309192199999996</v>
      </c>
      <c r="J22" s="287">
        <f t="shared" si="0"/>
        <v>-2.9407004000000042E-2</v>
      </c>
      <c r="K22" s="287">
        <f t="shared" si="3"/>
        <v>0.25561715299999999</v>
      </c>
      <c r="S22" s="21" t="s">
        <v>243</v>
      </c>
      <c r="T22" s="21">
        <v>6</v>
      </c>
    </row>
    <row r="23" spans="1:187">
      <c r="A23" s="437"/>
      <c r="B23" s="381" t="str">
        <f>B19</f>
        <v>IV</v>
      </c>
      <c r="C23" s="361">
        <v>42.493534099999998</v>
      </c>
      <c r="D23" s="361">
        <v>107.81838399999999</v>
      </c>
      <c r="E23" s="361">
        <v>61.997255500000001</v>
      </c>
      <c r="F23" s="361">
        <v>46.983842099999997</v>
      </c>
      <c r="G23" s="287"/>
      <c r="H23" s="287">
        <f t="shared" si="1"/>
        <v>0.16597165299999997</v>
      </c>
      <c r="I23" s="287">
        <f t="shared" si="2"/>
        <v>0.21594256599999995</v>
      </c>
      <c r="J23" s="287">
        <f t="shared" si="0"/>
        <v>-4.9970909000000036E-2</v>
      </c>
      <c r="K23" s="287">
        <f t="shared" si="3"/>
        <v>0.14983939699999996</v>
      </c>
      <c r="S23" s="21" t="s">
        <v>244</v>
      </c>
      <c r="T23" s="21">
        <v>6</v>
      </c>
    </row>
    <row r="24" spans="1:187">
      <c r="A24" s="437">
        <v>2018</v>
      </c>
      <c r="B24" s="381" t="s">
        <v>12</v>
      </c>
      <c r="C24" s="361">
        <v>43.687101800000001</v>
      </c>
      <c r="D24" s="361">
        <v>113.128928</v>
      </c>
      <c r="E24" s="361">
        <v>66.1142325</v>
      </c>
      <c r="F24" s="361">
        <v>49.1977701</v>
      </c>
      <c r="G24" s="287"/>
      <c r="H24" s="287">
        <f t="shared" si="1"/>
        <v>4.9943177999999977E-2</v>
      </c>
      <c r="I24" s="287">
        <f t="shared" si="2"/>
        <v>0.11703989000000008</v>
      </c>
      <c r="J24" s="287">
        <f t="shared" si="0"/>
        <v>-6.7096713999999974E-2</v>
      </c>
      <c r="K24" s="287">
        <f t="shared" si="3"/>
        <v>3.3541483999999996E-2</v>
      </c>
      <c r="S24" s="21" t="s">
        <v>245</v>
      </c>
      <c r="T24" s="21">
        <v>8.39</v>
      </c>
    </row>
    <row r="25" spans="1:187">
      <c r="A25" s="437"/>
      <c r="B25" s="381" t="s">
        <v>13</v>
      </c>
      <c r="C25" s="361">
        <v>45.002133399999998</v>
      </c>
      <c r="D25" s="361">
        <v>114.09356200000001</v>
      </c>
      <c r="E25" s="361">
        <v>65.763834599999996</v>
      </c>
      <c r="F25" s="361">
        <v>47.770170499999999</v>
      </c>
      <c r="G25" s="287"/>
      <c r="H25" s="287">
        <f t="shared" si="1"/>
        <v>8.1539756999999963E-2</v>
      </c>
      <c r="I25" s="287">
        <f t="shared" si="2"/>
        <v>0.14480979099999999</v>
      </c>
      <c r="J25" s="287">
        <f t="shared" si="0"/>
        <v>-6.3270033999999947E-2</v>
      </c>
      <c r="K25" s="287">
        <f t="shared" si="3"/>
        <v>2.3499166000000002E-2</v>
      </c>
      <c r="S25" s="21" t="s">
        <v>246</v>
      </c>
      <c r="T25" s="21">
        <v>7.92</v>
      </c>
    </row>
    <row r="26" spans="1:187">
      <c r="A26" s="437"/>
      <c r="B26" s="381" t="s">
        <v>14</v>
      </c>
      <c r="C26" s="361">
        <v>41.648680599999999</v>
      </c>
      <c r="D26" s="361">
        <v>110.047898</v>
      </c>
      <c r="E26" s="361">
        <v>65.071623799999998</v>
      </c>
      <c r="F26" s="361">
        <v>45.711188999999997</v>
      </c>
      <c r="G26" s="287"/>
      <c r="H26" s="287">
        <f t="shared" si="1"/>
        <v>9.9640670000000139E-3</v>
      </c>
      <c r="I26" s="287">
        <f>(D26-D22)/100</f>
        <v>6.6259660000000054E-2</v>
      </c>
      <c r="J26" s="287">
        <f t="shared" si="0"/>
        <v>-5.6295596999999947E-2</v>
      </c>
      <c r="K26" s="287">
        <f t="shared" si="3"/>
        <v>-4.5487750000000205E-3</v>
      </c>
      <c r="S26" s="21" t="s">
        <v>247</v>
      </c>
      <c r="T26" s="21">
        <v>8</v>
      </c>
    </row>
    <row r="27" spans="1:187">
      <c r="A27" s="437"/>
      <c r="B27" s="381" t="s">
        <v>15</v>
      </c>
      <c r="C27" s="361">
        <v>38.416781899999997</v>
      </c>
      <c r="D27" s="361">
        <v>107.151658</v>
      </c>
      <c r="E27" s="361">
        <v>65.407281699999999</v>
      </c>
      <c r="F27" s="361">
        <v>47.9532971</v>
      </c>
      <c r="G27" s="287"/>
      <c r="H27" s="287">
        <f t="shared" si="1"/>
        <v>-4.0767522000000014E-2</v>
      </c>
      <c r="I27" s="287">
        <f>(D27-D23)/100</f>
        <v>-6.66725999999997E-3</v>
      </c>
      <c r="J27" s="287">
        <f t="shared" si="0"/>
        <v>-3.4100261999999971E-2</v>
      </c>
      <c r="K27" s="287">
        <f t="shared" si="3"/>
        <v>9.6945500000000344E-3</v>
      </c>
      <c r="S27" s="21" t="s">
        <v>248</v>
      </c>
      <c r="T27" s="21">
        <v>7.7</v>
      </c>
    </row>
    <row r="28" spans="1:187">
      <c r="A28" s="437">
        <v>2019</v>
      </c>
      <c r="B28" s="381" t="s">
        <v>12</v>
      </c>
      <c r="C28" s="361">
        <v>47.569588600000003</v>
      </c>
      <c r="D28" s="361">
        <v>113.02813999999999</v>
      </c>
      <c r="E28" s="361">
        <v>62.130957799999997</v>
      </c>
      <c r="F28" s="361">
        <v>51.562297899999997</v>
      </c>
      <c r="G28" s="287"/>
      <c r="H28" s="287">
        <f t="shared" si="1"/>
        <v>3.8824868000000026E-2</v>
      </c>
      <c r="I28" s="287">
        <f t="shared" si="2"/>
        <v>-1.0078800000000853E-3</v>
      </c>
      <c r="J28" s="287">
        <f t="shared" si="0"/>
        <v>3.9832747000000029E-2</v>
      </c>
      <c r="K28" s="287">
        <f t="shared" si="3"/>
        <v>2.3645277999999978E-2</v>
      </c>
      <c r="S28" s="21" t="s">
        <v>249</v>
      </c>
      <c r="T28" s="21">
        <v>11</v>
      </c>
    </row>
    <row r="29" spans="1:187">
      <c r="A29" s="437"/>
      <c r="B29" s="381" t="s">
        <v>13</v>
      </c>
      <c r="C29" s="361">
        <v>48.563239299999999</v>
      </c>
      <c r="D29" s="361">
        <v>116.093388</v>
      </c>
      <c r="E29" s="361">
        <v>64.202555000000004</v>
      </c>
      <c r="F29" s="361">
        <v>53.516268599999997</v>
      </c>
      <c r="G29" s="287"/>
      <c r="H29" s="287">
        <f t="shared" si="1"/>
        <v>3.5611059000000014E-2</v>
      </c>
      <c r="I29" s="287">
        <f t="shared" si="2"/>
        <v>1.9998259999999986E-2</v>
      </c>
      <c r="J29" s="287">
        <f t="shared" si="0"/>
        <v>1.5612795999999918E-2</v>
      </c>
      <c r="K29" s="287">
        <f t="shared" si="3"/>
        <v>5.7460980999999973E-2</v>
      </c>
      <c r="S29" s="21" t="s">
        <v>250</v>
      </c>
      <c r="T29" s="21">
        <v>10.7</v>
      </c>
    </row>
    <row r="30" spans="1:187">
      <c r="A30" s="437"/>
      <c r="B30" s="381" t="s">
        <v>14</v>
      </c>
      <c r="C30" s="361">
        <v>48.502921899999997</v>
      </c>
      <c r="D30" s="361">
        <v>114.266818</v>
      </c>
      <c r="E30" s="361">
        <v>62.436302300000001</v>
      </c>
      <c r="F30" s="361">
        <v>53.934171200000002</v>
      </c>
      <c r="G30" s="287"/>
      <c r="H30" s="287">
        <f t="shared" si="1"/>
        <v>6.8542412999999983E-2</v>
      </c>
      <c r="I30" s="287">
        <f>(D30-D26)/100</f>
        <v>4.2189199999999968E-2</v>
      </c>
      <c r="J30" s="287">
        <f t="shared" si="0"/>
        <v>2.6353214999999965E-2</v>
      </c>
      <c r="K30" s="287">
        <f t="shared" si="3"/>
        <v>8.2229822000000036E-2</v>
      </c>
      <c r="S30" s="21" t="s">
        <v>251</v>
      </c>
      <c r="T30" s="21">
        <v>10.3</v>
      </c>
    </row>
    <row r="31" spans="1:187">
      <c r="A31" s="437"/>
      <c r="B31" s="381" t="s">
        <v>15</v>
      </c>
      <c r="C31" s="361">
        <v>42.9397029</v>
      </c>
      <c r="D31" s="361">
        <v>110.433468</v>
      </c>
      <c r="E31" s="361">
        <v>64.1661711</v>
      </c>
      <c r="F31" s="361">
        <v>48.705956800000003</v>
      </c>
      <c r="G31" s="287"/>
      <c r="H31" s="287">
        <f t="shared" si="1"/>
        <v>4.522921000000004E-2</v>
      </c>
      <c r="I31" s="287">
        <f>(D31-D27)/100</f>
        <v>3.2818100000000072E-2</v>
      </c>
      <c r="J31" s="287">
        <f t="shared" si="0"/>
        <v>1.2411105999999989E-2</v>
      </c>
      <c r="K31" s="287">
        <f t="shared" si="3"/>
        <v>7.5265970000000237E-3</v>
      </c>
      <c r="S31" s="21" t="s">
        <v>252</v>
      </c>
      <c r="T31" s="21" t="s">
        <v>223</v>
      </c>
    </row>
    <row r="32" spans="1:187">
      <c r="A32" s="437">
        <v>2020</v>
      </c>
      <c r="B32" s="381" t="s">
        <v>12</v>
      </c>
      <c r="C32" s="361">
        <v>31.6970296</v>
      </c>
      <c r="D32" s="361">
        <v>99.780144800000002</v>
      </c>
      <c r="E32" s="361">
        <v>64.755521200000004</v>
      </c>
      <c r="F32" s="361">
        <v>44.695977900000003</v>
      </c>
      <c r="G32" s="287"/>
      <c r="H32" s="287">
        <f t="shared" si="1"/>
        <v>-0.15872559000000003</v>
      </c>
      <c r="I32" s="287">
        <f t="shared" si="2"/>
        <v>-0.1324799519999999</v>
      </c>
      <c r="J32" s="287">
        <f t="shared" si="0"/>
        <v>-2.6245634000000066E-2</v>
      </c>
      <c r="K32" s="287">
        <f t="shared" si="3"/>
        <v>-6.8663199999999952E-2</v>
      </c>
      <c r="N32" s="252">
        <v>46.150144599999997</v>
      </c>
      <c r="S32" s="21" t="s">
        <v>253</v>
      </c>
      <c r="T32" s="21" t="s">
        <v>223</v>
      </c>
    </row>
    <row r="33" spans="1:20">
      <c r="A33" s="437"/>
      <c r="B33" s="381" t="s">
        <v>13</v>
      </c>
      <c r="C33" s="361">
        <v>50.2738941</v>
      </c>
      <c r="D33" s="361">
        <v>106.22152800000001</v>
      </c>
      <c r="E33" s="361">
        <v>52.620039900000002</v>
      </c>
      <c r="F33" s="361">
        <v>56.9740647</v>
      </c>
      <c r="G33" s="287"/>
      <c r="H33" s="287">
        <f t="shared" si="1"/>
        <v>1.7106548000000003E-2</v>
      </c>
      <c r="I33" s="287">
        <f>(D33-D29)/100</f>
        <v>-9.8718599999999976E-2</v>
      </c>
      <c r="J33" s="287">
        <f t="shared" si="0"/>
        <v>0.11582515100000002</v>
      </c>
      <c r="K33" s="287">
        <f t="shared" si="3"/>
        <v>3.4577961000000032E-2</v>
      </c>
      <c r="N33" s="252">
        <v>58.609425399999999</v>
      </c>
      <c r="S33" s="21" t="s">
        <v>254</v>
      </c>
      <c r="T33" s="21" t="s">
        <v>223</v>
      </c>
    </row>
    <row r="34" spans="1:20">
      <c r="A34" s="437"/>
      <c r="B34" s="381" t="s">
        <v>14</v>
      </c>
      <c r="C34" s="361">
        <v>53.256107299999996</v>
      </c>
      <c r="D34" s="361">
        <v>114.031989</v>
      </c>
      <c r="E34" s="361">
        <v>57.448287700000002</v>
      </c>
      <c r="F34" s="361">
        <v>59.056810900000002</v>
      </c>
      <c r="G34" s="287"/>
      <c r="H34" s="287">
        <f t="shared" si="1"/>
        <v>4.7531853999999998E-2</v>
      </c>
      <c r="I34" s="287">
        <f t="shared" si="2"/>
        <v>-2.3482900000000484E-3</v>
      </c>
      <c r="J34" s="287">
        <f t="shared" si="0"/>
        <v>4.9880145999999993E-2</v>
      </c>
      <c r="K34" s="287">
        <f t="shared" si="3"/>
        <v>5.1226397000000007E-2</v>
      </c>
      <c r="N34" s="252">
        <v>60.390499599999998</v>
      </c>
      <c r="S34" s="21" t="s">
        <v>255</v>
      </c>
      <c r="T34" s="21" t="s">
        <v>223</v>
      </c>
    </row>
    <row r="35" spans="1:20">
      <c r="A35" s="437"/>
      <c r="B35" s="381" t="s">
        <v>15</v>
      </c>
      <c r="C35" s="361">
        <v>53.557509000000003</v>
      </c>
      <c r="D35" s="361">
        <v>117.864925</v>
      </c>
      <c r="E35" s="361">
        <v>60.979822400000003</v>
      </c>
      <c r="F35" s="361">
        <v>59.281579999999998</v>
      </c>
      <c r="G35" s="287"/>
      <c r="H35" s="287">
        <f t="shared" si="1"/>
        <v>0.10617806100000003</v>
      </c>
      <c r="I35" s="287">
        <f>(D35-D31)/100</f>
        <v>7.4314569999999941E-2</v>
      </c>
      <c r="J35" s="287">
        <f t="shared" si="0"/>
        <v>3.1863486999999961E-2</v>
      </c>
      <c r="K35" s="287">
        <f t="shared" si="3"/>
        <v>0.10575623199999995</v>
      </c>
      <c r="N35" s="252">
        <v>60.6296009</v>
      </c>
      <c r="S35" s="21" t="s">
        <v>256</v>
      </c>
      <c r="T35" s="21" t="s">
        <v>223</v>
      </c>
    </row>
    <row r="36" spans="1:20">
      <c r="A36" s="437">
        <v>2021</v>
      </c>
      <c r="B36" s="381" t="s">
        <v>12</v>
      </c>
      <c r="C36" s="361">
        <v>65.032042200000006</v>
      </c>
      <c r="D36" s="361">
        <v>134.85724500000001</v>
      </c>
      <c r="E36" s="361">
        <v>66.497608999999997</v>
      </c>
      <c r="F36" s="361">
        <v>68.916986800000004</v>
      </c>
      <c r="G36" s="287"/>
      <c r="H36" s="287">
        <f t="shared" si="1"/>
        <v>0.33335012600000008</v>
      </c>
      <c r="I36" s="287">
        <f>(D36-D32)/100</f>
        <v>0.35077100200000005</v>
      </c>
      <c r="J36" s="287">
        <f t="shared" si="0"/>
        <v>-1.7420877999999931E-2</v>
      </c>
      <c r="K36" s="287">
        <f t="shared" si="3"/>
        <v>0.24221008900000002</v>
      </c>
      <c r="N36" s="252">
        <v>70.046107399999997</v>
      </c>
      <c r="S36" s="21" t="s">
        <v>257</v>
      </c>
      <c r="T36" s="21" t="s">
        <v>223</v>
      </c>
    </row>
    <row r="37" spans="1:20">
      <c r="A37" s="437"/>
      <c r="B37" s="381" t="s">
        <v>13</v>
      </c>
      <c r="C37" s="361">
        <v>65.962173000000007</v>
      </c>
      <c r="D37" s="361">
        <v>139.52179000000001</v>
      </c>
      <c r="E37" s="361">
        <v>70.232022700000002</v>
      </c>
      <c r="F37" s="361">
        <v>69.770279500000001</v>
      </c>
      <c r="G37" s="287"/>
      <c r="H37" s="287">
        <f t="shared" si="1"/>
        <v>0.15688278900000008</v>
      </c>
      <c r="I37" s="287">
        <f>(D37-D33)/100</f>
        <v>0.33300262000000003</v>
      </c>
      <c r="J37" s="287">
        <f t="shared" si="0"/>
        <v>-0.17611982800000001</v>
      </c>
      <c r="K37" s="287">
        <f t="shared" si="3"/>
        <v>0.12796214800000003</v>
      </c>
      <c r="N37" s="252">
        <v>71.427478399999998</v>
      </c>
      <c r="S37" s="21" t="s">
        <v>258</v>
      </c>
      <c r="T37" s="21" t="s">
        <v>223</v>
      </c>
    </row>
    <row r="38" spans="1:20">
      <c r="A38" s="437"/>
      <c r="B38" s="381" t="s">
        <v>14</v>
      </c>
      <c r="C38" s="361">
        <v>72.918456000000006</v>
      </c>
      <c r="D38" s="361">
        <v>149.258782</v>
      </c>
      <c r="E38" s="361">
        <v>73.012732200000002</v>
      </c>
      <c r="F38" s="361">
        <v>77.621869799999999</v>
      </c>
      <c r="G38" s="287"/>
      <c r="H38" s="287">
        <f t="shared" si="1"/>
        <v>0.1966234870000001</v>
      </c>
      <c r="I38" s="287">
        <f>(D38-D34)/100</f>
        <v>0.35226793000000001</v>
      </c>
      <c r="J38" s="287">
        <f t="shared" si="0"/>
        <v>-0.15564444499999999</v>
      </c>
      <c r="K38" s="287">
        <f t="shared" si="3"/>
        <v>0.18565058899999998</v>
      </c>
      <c r="N38" s="252">
        <v>78.403530200000006</v>
      </c>
      <c r="S38" s="21" t="s">
        <v>259</v>
      </c>
      <c r="T38" s="21" t="s">
        <v>223</v>
      </c>
    </row>
    <row r="39" spans="1:20" ht="16.5" customHeight="1">
      <c r="A39" s="437"/>
      <c r="B39" s="381" t="s">
        <v>15</v>
      </c>
      <c r="C39" s="361">
        <v>88.985886500000007</v>
      </c>
      <c r="D39" s="361">
        <v>169.82157699999999</v>
      </c>
      <c r="E39" s="361">
        <v>77.508096100000003</v>
      </c>
      <c r="F39" s="361">
        <v>95.821336799999997</v>
      </c>
      <c r="G39" s="287"/>
      <c r="H39" s="287">
        <f t="shared" si="1"/>
        <v>0.35428377500000002</v>
      </c>
      <c r="I39" s="287">
        <f t="shared" ref="I39:I43" si="5">(D39-D35)/100</f>
        <v>0.51956651999999992</v>
      </c>
      <c r="J39" s="287">
        <f t="shared" si="0"/>
        <v>-0.16528273699999999</v>
      </c>
      <c r="K39" s="287">
        <f t="shared" si="3"/>
        <v>0.36539756800000001</v>
      </c>
      <c r="N39" s="252">
        <v>96.482981899999999</v>
      </c>
      <c r="S39" s="21" t="s">
        <v>260</v>
      </c>
      <c r="T39" s="21" t="s">
        <v>223</v>
      </c>
    </row>
    <row r="40" spans="1:20">
      <c r="A40" s="437">
        <v>2022</v>
      </c>
      <c r="B40" s="381" t="s">
        <v>12</v>
      </c>
      <c r="C40" s="361">
        <v>45.8803123</v>
      </c>
      <c r="D40" s="361">
        <v>130.13543100000001</v>
      </c>
      <c r="E40" s="361">
        <v>80.927524199999993</v>
      </c>
      <c r="F40" s="361">
        <v>49.118899499999998</v>
      </c>
      <c r="G40" s="287"/>
      <c r="H40" s="287">
        <f t="shared" si="1"/>
        <v>-0.19151729900000006</v>
      </c>
      <c r="I40" s="287">
        <f t="shared" si="5"/>
        <v>-4.721813999999995E-2</v>
      </c>
      <c r="J40" s="287">
        <f t="shared" si="0"/>
        <v>-0.14429915199999996</v>
      </c>
      <c r="K40" s="287">
        <f t="shared" si="3"/>
        <v>-0.19798087300000006</v>
      </c>
      <c r="N40" s="252">
        <v>50.171764699999997</v>
      </c>
      <c r="S40" s="21" t="s">
        <v>261</v>
      </c>
      <c r="T40" s="21" t="s">
        <v>223</v>
      </c>
    </row>
    <row r="41" spans="1:20">
      <c r="A41" s="437"/>
      <c r="B41" s="381" t="s">
        <v>13</v>
      </c>
      <c r="C41" s="361">
        <v>52.738273100000001</v>
      </c>
      <c r="D41" s="361">
        <v>140.896188</v>
      </c>
      <c r="E41" s="361">
        <v>84.830320499999999</v>
      </c>
      <c r="F41" s="361">
        <v>56.030840099999999</v>
      </c>
      <c r="G41" s="287"/>
      <c r="H41" s="287">
        <f t="shared" si="1"/>
        <v>-0.13223899900000005</v>
      </c>
      <c r="I41" s="287">
        <f t="shared" si="5"/>
        <v>1.3743979999999852E-2</v>
      </c>
      <c r="J41" s="287">
        <f t="shared" si="0"/>
        <v>-0.14598297799999999</v>
      </c>
      <c r="K41" s="287">
        <f t="shared" si="3"/>
        <v>-0.13739439400000003</v>
      </c>
      <c r="N41" s="252">
        <v>58.399447899999998</v>
      </c>
      <c r="S41" s="21" t="s">
        <v>262</v>
      </c>
      <c r="T41" s="21" t="s">
        <v>223</v>
      </c>
    </row>
    <row r="42" spans="1:20">
      <c r="A42" s="437"/>
      <c r="B42" s="381" t="s">
        <v>14</v>
      </c>
      <c r="C42" s="361">
        <v>50.199893099999997</v>
      </c>
      <c r="D42" s="361">
        <v>137.66135</v>
      </c>
      <c r="E42" s="361">
        <v>84.1338626</v>
      </c>
      <c r="F42" s="361">
        <v>58.373992600000001</v>
      </c>
      <c r="G42" s="287"/>
      <c r="H42" s="287">
        <f t="shared" si="1"/>
        <v>-0.22718562900000008</v>
      </c>
      <c r="I42" s="287">
        <f t="shared" si="5"/>
        <v>-0.11597431999999998</v>
      </c>
      <c r="J42" s="287">
        <f t="shared" si="0"/>
        <v>-0.11121130399999998</v>
      </c>
      <c r="K42" s="287">
        <f t="shared" si="3"/>
        <v>-0.19247877199999996</v>
      </c>
      <c r="N42" s="252">
        <v>59.559522800000003</v>
      </c>
      <c r="S42" s="21" t="s">
        <v>263</v>
      </c>
      <c r="T42" s="21" t="s">
        <v>223</v>
      </c>
    </row>
    <row r="43" spans="1:20">
      <c r="A43" s="437"/>
      <c r="B43" s="381" t="s">
        <v>15</v>
      </c>
      <c r="C43" s="361">
        <v>51.400449199999997</v>
      </c>
      <c r="D43" s="361">
        <v>136.660933</v>
      </c>
      <c r="E43" s="361">
        <v>81.932889299999999</v>
      </c>
      <c r="F43" s="361">
        <v>60.114262400000001</v>
      </c>
      <c r="G43" s="287"/>
      <c r="H43" s="287">
        <f t="shared" si="1"/>
        <v>-0.37585437300000007</v>
      </c>
      <c r="I43" s="287">
        <f t="shared" si="5"/>
        <v>-0.33160643999999989</v>
      </c>
      <c r="J43" s="287">
        <f t="shared" si="0"/>
        <v>-4.4247931999999962E-2</v>
      </c>
      <c r="K43" s="287">
        <f t="shared" si="3"/>
        <v>-0.35707074399999994</v>
      </c>
      <c r="N43" s="252">
        <v>53.4062178</v>
      </c>
    </row>
    <row r="44" spans="1:20">
      <c r="A44" s="437">
        <v>2023</v>
      </c>
      <c r="B44" s="381" t="s">
        <v>265</v>
      </c>
      <c r="C44" s="361">
        <v>60.089825400000002</v>
      </c>
      <c r="D44" s="361">
        <v>143.726553</v>
      </c>
      <c r="E44" s="361">
        <v>80.309133500000002</v>
      </c>
      <c r="F44" s="361">
        <v>59.698194600000001</v>
      </c>
      <c r="G44" s="287"/>
      <c r="H44" s="287">
        <f>(C44-C40)/100</f>
        <v>0.14209513100000001</v>
      </c>
      <c r="I44" s="287">
        <f t="shared" ref="I44:I46" si="6">(D44-D40)/100</f>
        <v>0.13591121999999983</v>
      </c>
      <c r="J44" s="287">
        <f t="shared" si="0"/>
        <v>6.18390699999992E-3</v>
      </c>
      <c r="K44" s="287">
        <f t="shared" si="3"/>
        <v>0.10579295100000002</v>
      </c>
      <c r="N44" s="252">
        <v>50.734845300000003</v>
      </c>
    </row>
    <row r="45" spans="1:20">
      <c r="A45" s="437"/>
      <c r="B45" s="381" t="s">
        <v>266</v>
      </c>
      <c r="C45" s="361">
        <v>53.676921</v>
      </c>
      <c r="D45" s="361">
        <v>137.47389000000001</v>
      </c>
      <c r="E45" s="361">
        <v>80.469374799999997</v>
      </c>
      <c r="F45" s="361">
        <v>59.533153300000002</v>
      </c>
      <c r="G45" s="287"/>
      <c r="H45" s="287">
        <f t="shared" si="1"/>
        <v>9.3864789999999945E-3</v>
      </c>
      <c r="I45" s="287">
        <f t="shared" si="6"/>
        <v>-3.4222979999999834E-2</v>
      </c>
      <c r="J45" s="287">
        <f t="shared" ref="J45:J46" si="7">-(E45-E41)/100</f>
        <v>4.3609457000000018E-2</v>
      </c>
      <c r="K45" s="287">
        <f t="shared" si="3"/>
        <v>3.5023132000000033E-2</v>
      </c>
      <c r="N45" s="252">
        <v>46.339900399999998</v>
      </c>
    </row>
    <row r="46" spans="1:20">
      <c r="A46" s="437"/>
      <c r="B46" s="381" t="s">
        <v>267</v>
      </c>
      <c r="C46" s="361">
        <v>48.5113159</v>
      </c>
      <c r="D46" s="361">
        <v>133.47145699999999</v>
      </c>
      <c r="E46" s="361">
        <v>81.632547099999996</v>
      </c>
      <c r="F46" s="361">
        <v>58.741038199999998</v>
      </c>
      <c r="G46" s="287"/>
      <c r="H46" s="287">
        <f t="shared" si="1"/>
        <v>-1.6885771999999976E-2</v>
      </c>
      <c r="I46" s="287">
        <f t="shared" si="6"/>
        <v>-4.1898930000000119E-2</v>
      </c>
      <c r="J46" s="287">
        <f t="shared" si="7"/>
        <v>2.501315500000004E-2</v>
      </c>
      <c r="K46" s="287">
        <f t="shared" si="3"/>
        <v>3.670455999999973E-3</v>
      </c>
      <c r="N46" s="252">
        <v>46.002113000000001</v>
      </c>
    </row>
    <row r="47" spans="1:20">
      <c r="A47" s="437"/>
      <c r="B47" s="381" t="s">
        <v>264</v>
      </c>
      <c r="C47" s="361">
        <v>45.321320800000002</v>
      </c>
      <c r="D47" s="361">
        <v>130.91203899999999</v>
      </c>
      <c r="E47" s="361">
        <v>82.263124700000006</v>
      </c>
      <c r="F47" s="361">
        <v>57.900939700000002</v>
      </c>
      <c r="G47" s="287"/>
      <c r="H47" s="287">
        <f t="shared" si="1"/>
        <v>-6.0791283999999945E-2</v>
      </c>
      <c r="I47" s="287">
        <f>(D47-D43)/100</f>
        <v>-5.7488940000000072E-2</v>
      </c>
      <c r="J47" s="287">
        <f>-(E47-E43)/100</f>
        <v>-3.302354000000065E-3</v>
      </c>
      <c r="K47" s="287">
        <f>(F47-F43)/100</f>
        <v>-2.2133226999999991E-2</v>
      </c>
      <c r="N47" s="252">
        <v>42.584218200000002</v>
      </c>
    </row>
    <row r="48" spans="1:20">
      <c r="A48" s="437">
        <v>2024</v>
      </c>
      <c r="B48" s="381" t="s">
        <v>265</v>
      </c>
      <c r="C48" s="361">
        <v>38.9672342</v>
      </c>
      <c r="D48" s="361">
        <v>126.234145</v>
      </c>
      <c r="E48" s="361">
        <v>83.939316899999994</v>
      </c>
      <c r="F48" s="361">
        <v>47.484650700000003</v>
      </c>
      <c r="G48" s="287"/>
      <c r="H48" s="287">
        <f t="shared" si="1"/>
        <v>-0.21122591200000002</v>
      </c>
      <c r="I48" s="287">
        <f t="shared" ref="I48:I50" si="8">(D48-D44)/100</f>
        <v>-0.17492407999999998</v>
      </c>
      <c r="J48" s="287">
        <f t="shared" ref="J48:J51" si="9">-(E48-E44)/100</f>
        <v>-3.6301833999999929E-2</v>
      </c>
      <c r="K48" s="287">
        <f t="shared" ref="K48:K51" si="10">(F48-F44)/100</f>
        <v>-0.12213543899999997</v>
      </c>
      <c r="N48" s="252">
        <v>39.703091800000003</v>
      </c>
    </row>
    <row r="49" spans="1:14">
      <c r="A49" s="437"/>
      <c r="B49" s="381" t="s">
        <v>266</v>
      </c>
      <c r="C49" s="361">
        <v>38.518717799999997</v>
      </c>
      <c r="D49" s="361">
        <v>126.35730599999999</v>
      </c>
      <c r="E49" s="361">
        <v>84.510994499999995</v>
      </c>
      <c r="F49" s="361">
        <v>47.272269199999997</v>
      </c>
      <c r="G49" s="287"/>
      <c r="H49" s="287">
        <f t="shared" si="1"/>
        <v>-0.15158203200000003</v>
      </c>
      <c r="I49" s="287">
        <f t="shared" si="8"/>
        <v>-0.11116584000000017</v>
      </c>
      <c r="J49" s="287">
        <f t="shared" si="9"/>
        <v>-4.041619699999998E-2</v>
      </c>
      <c r="K49" s="287">
        <f t="shared" si="10"/>
        <v>-0.12260884100000005</v>
      </c>
      <c r="N49" s="252">
        <v>39.850366899999997</v>
      </c>
    </row>
    <row r="50" spans="1:14">
      <c r="A50" s="437"/>
      <c r="B50" s="381" t="s">
        <v>267</v>
      </c>
      <c r="C50" s="361">
        <v>37.873549400000002</v>
      </c>
      <c r="D50" s="361">
        <v>126.554489</v>
      </c>
      <c r="E50" s="361">
        <v>85.353345599999997</v>
      </c>
      <c r="F50" s="361">
        <v>46.221726799999999</v>
      </c>
      <c r="G50" s="287"/>
      <c r="H50" s="287">
        <f t="shared" si="1"/>
        <v>-0.10637766499999998</v>
      </c>
      <c r="I50" s="287">
        <f t="shared" si="8"/>
        <v>-6.9169679999999831E-2</v>
      </c>
      <c r="J50" s="287">
        <f t="shared" si="9"/>
        <v>-3.7207985000000006E-2</v>
      </c>
      <c r="K50" s="287">
        <f t="shared" si="10"/>
        <v>-0.12519311399999999</v>
      </c>
      <c r="N50" s="252">
        <v>39.511675699999998</v>
      </c>
    </row>
    <row r="51" spans="1:14">
      <c r="A51" s="437"/>
      <c r="B51" s="381" t="s">
        <v>264</v>
      </c>
      <c r="C51" s="361">
        <v>36.944807099999998</v>
      </c>
      <c r="D51" s="361">
        <v>126.3193</v>
      </c>
      <c r="E51" s="361">
        <v>86.046898799999994</v>
      </c>
      <c r="F51" s="361">
        <v>45.547969899999998</v>
      </c>
      <c r="G51" s="287"/>
      <c r="H51" s="287">
        <f t="shared" si="1"/>
        <v>-8.3765137000000045E-2</v>
      </c>
      <c r="I51" s="287">
        <f>(D51-D47)/100</f>
        <v>-4.5927389999999943E-2</v>
      </c>
      <c r="J51" s="287">
        <f t="shared" si="9"/>
        <v>-3.7837740999999883E-2</v>
      </c>
      <c r="K51" s="287">
        <f t="shared" si="10"/>
        <v>-0.12352969800000003</v>
      </c>
      <c r="N51" s="252">
        <v>39.1607202</v>
      </c>
    </row>
    <row r="52" spans="1:14">
      <c r="A52" s="437">
        <v>2025</v>
      </c>
      <c r="B52" s="381" t="s">
        <v>265</v>
      </c>
      <c r="C52" s="361">
        <v>36.037956600000001</v>
      </c>
      <c r="D52" s="361">
        <v>126.002529</v>
      </c>
      <c r="E52" s="361">
        <v>86.636978200000001</v>
      </c>
      <c r="F52" s="361">
        <v>45.2575523</v>
      </c>
      <c r="H52" s="287">
        <f>(C52-C48)/100</f>
        <v>-2.9292775999999989E-2</v>
      </c>
      <c r="I52" s="287">
        <f>(D52-D48)/100</f>
        <v>-2.316160000000025E-3</v>
      </c>
      <c r="J52" s="287">
        <f>-(E52-E48)/100</f>
        <v>-2.6976613000000073E-2</v>
      </c>
      <c r="K52" s="287">
        <f>(F52-F48)/100</f>
        <v>-2.2270984000000028E-2</v>
      </c>
    </row>
    <row r="53" spans="1:14">
      <c r="A53" s="437"/>
      <c r="B53" s="381" t="s">
        <v>266</v>
      </c>
      <c r="C53" s="361">
        <v>35.467927600000003</v>
      </c>
      <c r="D53" s="361">
        <v>126.079312</v>
      </c>
      <c r="E53" s="361">
        <v>87.283790400000001</v>
      </c>
      <c r="F53" s="361">
        <v>44.738174999999998</v>
      </c>
      <c r="H53" s="287">
        <f>(C53-C49)/100</f>
        <v>-3.0507901999999944E-2</v>
      </c>
      <c r="I53" s="287">
        <f>(D53-D49)/100</f>
        <v>-2.7799399999999252E-3</v>
      </c>
      <c r="J53" s="287">
        <f>-(E53-E49)/100</f>
        <v>-2.7727959000000055E-2</v>
      </c>
      <c r="K53" s="287">
        <f>(F53-F49)/100</f>
        <v>-2.5340941999999984E-2</v>
      </c>
    </row>
    <row r="54" spans="1:14">
      <c r="A54" s="437"/>
      <c r="B54" s="381" t="s">
        <v>267</v>
      </c>
      <c r="C54" s="361">
        <v>34.648935999999999</v>
      </c>
      <c r="D54" s="361">
        <v>126.23847000000001</v>
      </c>
      <c r="E54" s="361">
        <v>88.261939900000002</v>
      </c>
      <c r="F54" s="361">
        <v>43.899579099999997</v>
      </c>
      <c r="H54" s="287">
        <f>(C54-C50)/100</f>
        <v>-3.2246134000000024E-2</v>
      </c>
      <c r="I54" s="287">
        <f>(D54-D50)/100</f>
        <v>-3.1601899999999716E-3</v>
      </c>
      <c r="J54" s="287">
        <f>-(E54-E50)/100</f>
        <v>-2.9085943000000045E-2</v>
      </c>
      <c r="K54" s="287">
        <f>(F54-F50)/100</f>
        <v>-2.3221477000000022E-2</v>
      </c>
    </row>
    <row r="55" spans="1:14">
      <c r="A55" s="437"/>
      <c r="B55" s="381" t="s">
        <v>264</v>
      </c>
      <c r="C55" s="361">
        <v>33.983919999999998</v>
      </c>
      <c r="D55" s="361">
        <v>126.392095</v>
      </c>
      <c r="E55" s="361">
        <v>89.080580900000001</v>
      </c>
      <c r="F55" s="361">
        <v>43.100904999999997</v>
      </c>
      <c r="H55" s="287">
        <f>(C55-C51)/100</f>
        <v>-2.9608871000000009E-2</v>
      </c>
      <c r="I55" s="287">
        <f>(D55-D51)/100</f>
        <v>7.2794999999999273E-4</v>
      </c>
      <c r="J55" s="287">
        <f>-(E55-E51)/100</f>
        <v>-3.0336821000000073E-2</v>
      </c>
      <c r="K55" s="287">
        <f>(F55-F51)/100</f>
        <v>-2.4470649000000008E-2</v>
      </c>
    </row>
  </sheetData>
  <customSheetViews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1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3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6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8"/>
    </customSheetView>
  </customSheetViews>
  <mergeCells count="13"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.7" right="0.7" top="0.75" bottom="0.75" header="0.3" footer="0.3"/>
  <pageSetup scale="82" orientation="portrait" r:id="rId9"/>
  <rowBreaks count="1" manualBreakCount="1">
    <brk id="51" max="10" man="1"/>
  </rowBreaks>
  <ignoredErrors>
    <ignoredError sqref="J8:J51" formula="1"/>
  </ignoredErrors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6666"/>
  </sheetPr>
  <dimension ref="A1:AK37"/>
  <sheetViews>
    <sheetView zoomScale="115" zoomScaleNormal="115" workbookViewId="0">
      <pane xSplit="1" ySplit="1" topLeftCell="Z2" activePane="bottomRight" state="frozen"/>
      <selection pane="topRight" activeCell="B1" sqref="B1"/>
      <selection pane="bottomLeft" activeCell="A2" sqref="A2"/>
      <selection pane="bottomRight" activeCell="AC8" sqref="AC8"/>
    </sheetView>
  </sheetViews>
  <sheetFormatPr defaultColWidth="9.42578125" defaultRowHeight="12.75"/>
  <cols>
    <col min="1" max="1" width="34.42578125" style="255" customWidth="1"/>
    <col min="2" max="2" width="9.42578125" style="255" bestFit="1" customWidth="1"/>
    <col min="3" max="3" width="10.42578125" style="255" bestFit="1" customWidth="1"/>
    <col min="4" max="6" width="9.42578125" style="255" bestFit="1" customWidth="1"/>
    <col min="7" max="11" width="9.42578125" style="255"/>
    <col min="12" max="18" width="8.42578125" style="255" customWidth="1"/>
    <col min="19" max="29" width="9.42578125" style="255"/>
    <col min="30" max="30" width="9.42578125" style="255" bestFit="1"/>
    <col min="31" max="16384" width="9.42578125" style="255"/>
  </cols>
  <sheetData>
    <row r="1" spans="1:37" s="266" customFormat="1">
      <c r="B1" s="438">
        <v>2016</v>
      </c>
      <c r="C1" s="438"/>
      <c r="D1" s="438"/>
      <c r="E1" s="438"/>
      <c r="F1" s="438">
        <v>2017</v>
      </c>
      <c r="G1" s="438"/>
      <c r="H1" s="438"/>
      <c r="I1" s="438"/>
      <c r="J1" s="281">
        <v>2018</v>
      </c>
      <c r="K1" s="281"/>
      <c r="N1" s="281">
        <v>2019</v>
      </c>
      <c r="O1" s="281"/>
      <c r="P1" s="281"/>
      <c r="R1" s="282">
        <v>2020</v>
      </c>
      <c r="V1" s="283">
        <v>2021</v>
      </c>
      <c r="W1" s="283"/>
      <c r="X1" s="283"/>
      <c r="Y1" s="283"/>
      <c r="Z1" s="283">
        <v>2022</v>
      </c>
      <c r="AA1" s="283"/>
      <c r="AB1" s="283"/>
      <c r="AC1" s="283"/>
      <c r="AD1" s="283">
        <v>2023</v>
      </c>
    </row>
    <row r="2" spans="1:37" s="266" customFormat="1">
      <c r="A2" s="258" t="s">
        <v>366</v>
      </c>
      <c r="B2" s="284" t="s">
        <v>12</v>
      </c>
      <c r="C2" s="284" t="s">
        <v>13</v>
      </c>
      <c r="D2" s="284" t="s">
        <v>14</v>
      </c>
      <c r="E2" s="284" t="s">
        <v>15</v>
      </c>
      <c r="F2" s="284" t="s">
        <v>12</v>
      </c>
      <c r="G2" s="284" t="s">
        <v>13</v>
      </c>
      <c r="H2" s="284" t="s">
        <v>14</v>
      </c>
      <c r="I2" s="284" t="s">
        <v>15</v>
      </c>
      <c r="J2" s="284" t="s">
        <v>12</v>
      </c>
      <c r="K2" s="284" t="s">
        <v>13</v>
      </c>
      <c r="L2" s="284" t="s">
        <v>14</v>
      </c>
      <c r="M2" s="285" t="s">
        <v>15</v>
      </c>
      <c r="N2" s="285" t="s">
        <v>12</v>
      </c>
      <c r="O2" s="285" t="s">
        <v>13</v>
      </c>
      <c r="P2" s="285" t="s">
        <v>14</v>
      </c>
      <c r="Q2" s="285" t="s">
        <v>15</v>
      </c>
      <c r="R2" s="285" t="s">
        <v>12</v>
      </c>
      <c r="S2" s="285" t="s">
        <v>13</v>
      </c>
      <c r="T2" s="285" t="s">
        <v>14</v>
      </c>
      <c r="U2" s="285" t="str">
        <f t="shared" ref="U2:Y2" si="0">Q2</f>
        <v>IV</v>
      </c>
      <c r="V2" s="285" t="str">
        <f t="shared" si="0"/>
        <v>I</v>
      </c>
      <c r="W2" s="285" t="str">
        <f t="shared" si="0"/>
        <v>II</v>
      </c>
      <c r="X2" s="285" t="str">
        <f t="shared" si="0"/>
        <v>III</v>
      </c>
      <c r="Y2" s="285" t="str">
        <f t="shared" si="0"/>
        <v>IV</v>
      </c>
      <c r="Z2" s="285" t="str">
        <f t="shared" ref="Z2" si="1">V2</f>
        <v>I</v>
      </c>
      <c r="AA2" s="285" t="str">
        <f t="shared" ref="AA2" si="2">W2</f>
        <v>II</v>
      </c>
      <c r="AB2" s="285" t="s">
        <v>14</v>
      </c>
      <c r="AC2" s="285" t="s">
        <v>15</v>
      </c>
      <c r="AD2" s="285" t="s">
        <v>12</v>
      </c>
    </row>
    <row r="3" spans="1:37">
      <c r="A3" s="255" t="s">
        <v>268</v>
      </c>
      <c r="B3" s="257">
        <v>-165.23963423229623</v>
      </c>
      <c r="C3" s="257">
        <v>-347.70595510417343</v>
      </c>
      <c r="D3" s="257">
        <v>-203.3516312988703</v>
      </c>
      <c r="E3" s="257">
        <v>16.626209415310541</v>
      </c>
      <c r="F3" s="257">
        <v>-148.14166088777955</v>
      </c>
      <c r="G3" s="257">
        <v>-120.38758516863106</v>
      </c>
      <c r="H3" s="257">
        <v>-297.05288542739447</v>
      </c>
      <c r="I3" s="257">
        <v>-589.86160009056096</v>
      </c>
      <c r="J3" s="257">
        <v>-440.92452787979221</v>
      </c>
      <c r="K3" s="257">
        <v>-378.91015214943411</v>
      </c>
      <c r="L3" s="257">
        <v>-566.58799231602234</v>
      </c>
      <c r="M3" s="256">
        <v>-820.34524294000209</v>
      </c>
      <c r="N3" s="256">
        <v>-398.08977519534744</v>
      </c>
      <c r="O3" s="256">
        <v>-345.33588448579644</v>
      </c>
      <c r="P3" s="256">
        <v>-451.31850572178689</v>
      </c>
      <c r="Q3" s="256">
        <v>-966.942649986682</v>
      </c>
      <c r="R3" s="256">
        <v>-723.2438259458811</v>
      </c>
      <c r="S3" s="256">
        <v>-159.43968697194816</v>
      </c>
      <c r="T3" s="259">
        <v>149.89480820242466</v>
      </c>
      <c r="U3" s="259">
        <v>58.176761874485464</v>
      </c>
      <c r="V3" s="259">
        <v>-323.6448684133311</v>
      </c>
      <c r="W3" s="259">
        <v>-764.3097136238049</v>
      </c>
      <c r="X3" s="259">
        <v>-819.0922670253874</v>
      </c>
      <c r="Y3" s="256">
        <v>-201.39296606264918</v>
      </c>
      <c r="Z3" s="256">
        <v>-1098.2283831692184</v>
      </c>
      <c r="AA3" s="256">
        <v>-879.80329794588238</v>
      </c>
      <c r="AB3" s="256">
        <v>-429.0004106571464</v>
      </c>
      <c r="AC3" s="256">
        <v>-513.69144744131063</v>
      </c>
      <c r="AD3" s="256">
        <v>184.13589145717276</v>
      </c>
    </row>
    <row r="4" spans="1:37">
      <c r="A4" s="255" t="s">
        <v>269</v>
      </c>
      <c r="B4" s="260">
        <v>298.12000173188159</v>
      </c>
      <c r="C4" s="260">
        <v>328.95545395503325</v>
      </c>
      <c r="D4" s="260">
        <v>101.78973883113866</v>
      </c>
      <c r="E4" s="260">
        <v>173.82613000043614</v>
      </c>
      <c r="F4" s="260">
        <v>138.81850394596336</v>
      </c>
      <c r="G4" s="260">
        <v>379.04939768162052</v>
      </c>
      <c r="H4" s="260">
        <v>455.54615378835814</v>
      </c>
      <c r="I4" s="260">
        <v>1697.5831884240245</v>
      </c>
      <c r="J4" s="260">
        <v>312.55662255478501</v>
      </c>
      <c r="K4" s="260">
        <v>381.58527854399915</v>
      </c>
      <c r="L4" s="257">
        <v>435.77431048373188</v>
      </c>
      <c r="M4" s="256">
        <v>1052.9812531809901</v>
      </c>
      <c r="N4" s="256">
        <v>582</v>
      </c>
      <c r="O4" s="256">
        <v>573</v>
      </c>
      <c r="P4" s="256">
        <v>384</v>
      </c>
      <c r="Q4" s="256">
        <v>1298</v>
      </c>
      <c r="R4" s="256">
        <v>330.97611670108881</v>
      </c>
      <c r="S4" s="256">
        <v>139.38923633641929</v>
      </c>
      <c r="T4" s="256">
        <v>136.81971190802741</v>
      </c>
      <c r="U4" s="256">
        <v>999.89195033536464</v>
      </c>
      <c r="V4" s="259">
        <v>394.78131268544394</v>
      </c>
      <c r="W4" s="259">
        <v>345.18935671559541</v>
      </c>
      <c r="X4" s="259">
        <v>347.83836648052011</v>
      </c>
      <c r="Y4" s="256">
        <v>1008.383363345514</v>
      </c>
      <c r="Z4" s="256">
        <v>323.35009631576986</v>
      </c>
      <c r="AA4" s="256">
        <v>558.07654752330495</v>
      </c>
      <c r="AB4" s="256">
        <v>31.219848165958144</v>
      </c>
      <c r="AC4" s="256">
        <v>786.74486775183971</v>
      </c>
      <c r="AD4" s="256">
        <v>-301.80731760873425</v>
      </c>
    </row>
    <row r="5" spans="1:37">
      <c r="A5" s="255" t="s">
        <v>270</v>
      </c>
      <c r="B5" s="257">
        <v>-37.756636975437104</v>
      </c>
      <c r="C5" s="257">
        <v>-8.21147557144117</v>
      </c>
      <c r="D5" s="257">
        <v>-186.15850627809607</v>
      </c>
      <c r="E5" s="257">
        <v>213.93656811179079</v>
      </c>
      <c r="F5" s="257">
        <v>-163.68310325214424</v>
      </c>
      <c r="G5" s="257">
        <v>89.7</v>
      </c>
      <c r="H5" s="257">
        <v>276</v>
      </c>
      <c r="I5" s="257">
        <v>1258</v>
      </c>
      <c r="J5" s="257">
        <v>-42.211188356847344</v>
      </c>
      <c r="K5" s="257">
        <v>-129.7696763240522</v>
      </c>
      <c r="L5" s="257">
        <v>-303.30510188154318</v>
      </c>
      <c r="M5" s="256">
        <v>333.59124452100116</v>
      </c>
      <c r="N5" s="256">
        <v>219.56143886081296</v>
      </c>
      <c r="O5" s="256">
        <v>236.39987629177801</v>
      </c>
      <c r="P5" s="256">
        <v>-191.70675207501245</v>
      </c>
      <c r="Q5" s="256">
        <v>188.60478564840639</v>
      </c>
      <c r="R5" s="256">
        <v>-350.19340135843618</v>
      </c>
      <c r="S5" s="256">
        <v>-329.01343752282082</v>
      </c>
      <c r="T5" s="256">
        <v>206.69728167471422</v>
      </c>
      <c r="U5" s="256">
        <v>1259.4008007670691</v>
      </c>
      <c r="V5" s="259">
        <v>170.41121434815898</v>
      </c>
      <c r="W5" s="259">
        <v>-224.6349366025282</v>
      </c>
      <c r="X5" s="259">
        <v>-526.03785001514393</v>
      </c>
      <c r="Y5" s="256">
        <v>358.62765265476713</v>
      </c>
      <c r="Z5" s="256">
        <v>-953.58303962821901</v>
      </c>
      <c r="AA5" s="256">
        <v>-104.3760373574829</v>
      </c>
      <c r="AB5" s="256">
        <v>-300.98345945306505</v>
      </c>
      <c r="AC5" s="256">
        <v>631.69732754442646</v>
      </c>
      <c r="AD5" s="256">
        <v>79.613095505382319</v>
      </c>
    </row>
    <row r="6" spans="1:37"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2"/>
      <c r="M6" s="256"/>
      <c r="N6" s="256"/>
      <c r="O6" s="256"/>
      <c r="P6" s="256"/>
      <c r="Q6" s="256"/>
      <c r="R6" s="256"/>
      <c r="S6" s="256"/>
      <c r="T6" s="256"/>
      <c r="U6" s="256"/>
      <c r="V6" s="263"/>
      <c r="W6" s="263"/>
      <c r="X6" s="263"/>
      <c r="Y6" s="263"/>
      <c r="Z6" s="263"/>
      <c r="AA6" s="263"/>
      <c r="AB6" s="263"/>
      <c r="AC6" s="263"/>
      <c r="AD6" s="263"/>
    </row>
    <row r="7" spans="1:37">
      <c r="A7" s="258" t="s">
        <v>367</v>
      </c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2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</row>
    <row r="8" spans="1:37">
      <c r="A8" s="255" t="s">
        <v>271</v>
      </c>
      <c r="B8" s="264">
        <v>-328.08863366186392</v>
      </c>
      <c r="C8" s="264">
        <v>-437.4173006253227</v>
      </c>
      <c r="D8" s="264">
        <v>-210.66918766546627</v>
      </c>
      <c r="E8" s="264">
        <v>-362.10556509200586</v>
      </c>
      <c r="F8" s="264">
        <v>-333.54208185087737</v>
      </c>
      <c r="G8" s="264">
        <v>-260.53291934555358</v>
      </c>
      <c r="H8" s="264">
        <v>-182.04958450075617</v>
      </c>
      <c r="I8" s="264">
        <v>-439.94165672674103</v>
      </c>
      <c r="J8" s="264">
        <v>-546.5237049696558</v>
      </c>
      <c r="K8" s="264">
        <v>-435.45898192892724</v>
      </c>
      <c r="L8" s="264">
        <v>-361.69695337090445</v>
      </c>
      <c r="M8" s="264">
        <v>-634.61468801488581</v>
      </c>
      <c r="N8" s="264">
        <v>-646.86320877787125</v>
      </c>
      <c r="O8" s="264">
        <v>-457.52901116635883</v>
      </c>
      <c r="P8" s="264">
        <v>-297.94852867549639</v>
      </c>
      <c r="Q8" s="264">
        <v>-589.37600155228517</v>
      </c>
      <c r="R8" s="264">
        <v>-372.44669098402244</v>
      </c>
      <c r="S8" s="264">
        <v>-337.85321005258561</v>
      </c>
      <c r="T8" s="264">
        <v>-344.32334634794688</v>
      </c>
      <c r="U8" s="264">
        <v>-395.61223336511745</v>
      </c>
      <c r="V8" s="264">
        <v>-419.92119193993148</v>
      </c>
      <c r="W8" s="264">
        <v>-292.36173418940291</v>
      </c>
      <c r="X8" s="264">
        <v>-511.85109516118223</v>
      </c>
      <c r="Y8" s="264">
        <v>-451.22192525607761</v>
      </c>
      <c r="Z8" s="264">
        <v>-450.13429891560338</v>
      </c>
      <c r="AA8" s="264">
        <v>-384.10504243461435</v>
      </c>
      <c r="AB8" s="264">
        <v>-668.90523550044236</v>
      </c>
      <c r="AC8" s="264">
        <v>-816.82035626639095</v>
      </c>
      <c r="AD8" s="264">
        <v>-859.40245564934571</v>
      </c>
      <c r="AE8" s="257"/>
    </row>
    <row r="9" spans="1:37">
      <c r="A9" s="269" t="s">
        <v>272</v>
      </c>
      <c r="B9" s="264">
        <v>-48.054040414694825</v>
      </c>
      <c r="C9" s="264">
        <v>-49.489401616557103</v>
      </c>
      <c r="D9" s="264">
        <v>-32.576796820012369</v>
      </c>
      <c r="E9" s="264">
        <v>-45.736447728854742</v>
      </c>
      <c r="F9" s="264">
        <v>-63.675698814230806</v>
      </c>
      <c r="G9" s="264">
        <v>-88.557836375702919</v>
      </c>
      <c r="H9" s="264">
        <v>-51.908309639193305</v>
      </c>
      <c r="I9" s="264">
        <v>-79.422240455090247</v>
      </c>
      <c r="J9" s="264">
        <v>-108.96694488801131</v>
      </c>
      <c r="K9" s="264">
        <v>-158.29736497551511</v>
      </c>
      <c r="L9" s="265">
        <v>-132.73475988954834</v>
      </c>
      <c r="M9" s="270">
        <v>-160.5665333870696</v>
      </c>
      <c r="N9" s="270">
        <v>-135.30391801616037</v>
      </c>
      <c r="O9" s="270">
        <v>-168.14255004861963</v>
      </c>
      <c r="P9" s="270">
        <v>-155.93683706992769</v>
      </c>
      <c r="Q9" s="270">
        <v>-134.97588766482573</v>
      </c>
      <c r="R9" s="280">
        <v>-41.372203023374624</v>
      </c>
      <c r="S9" s="280">
        <v>-37.952800157511845</v>
      </c>
      <c r="T9" s="280">
        <v>-66.141343063592956</v>
      </c>
      <c r="U9" s="280">
        <v>-66.672143505791865</v>
      </c>
      <c r="V9" s="280">
        <v>-61.875618263883013</v>
      </c>
      <c r="W9" s="280">
        <v>-26.788947769308898</v>
      </c>
      <c r="X9" s="280">
        <v>-43.997635601293659</v>
      </c>
      <c r="Y9" s="264">
        <v>-33.868022136675137</v>
      </c>
      <c r="Z9" s="264">
        <v>-58.108542566700137</v>
      </c>
      <c r="AA9" s="264">
        <v>-133.01490064669164</v>
      </c>
      <c r="AB9" s="264">
        <v>-256.56756800262178</v>
      </c>
      <c r="AC9" s="264">
        <v>-253.51227580662197</v>
      </c>
      <c r="AD9" s="264">
        <v>-218.87531590211657</v>
      </c>
      <c r="AE9" s="257"/>
    </row>
    <row r="10" spans="1:37">
      <c r="A10" s="269" t="s">
        <v>273</v>
      </c>
      <c r="B10" s="264">
        <v>-70.198379759111987</v>
      </c>
      <c r="C10" s="264">
        <v>-30.446119470783543</v>
      </c>
      <c r="D10" s="264">
        <v>73.862347478816417</v>
      </c>
      <c r="E10" s="264">
        <v>-55.901502559763927</v>
      </c>
      <c r="F10" s="264">
        <v>-76.428714998066397</v>
      </c>
      <c r="G10" s="264">
        <v>1.3169362150686936</v>
      </c>
      <c r="H10" s="264">
        <v>96.485815352524185</v>
      </c>
      <c r="I10" s="264">
        <v>-68.154740926718873</v>
      </c>
      <c r="J10" s="264">
        <v>-84.049475636242022</v>
      </c>
      <c r="K10" s="264">
        <v>4.4314745496290442</v>
      </c>
      <c r="L10" s="265">
        <v>120.029268693391</v>
      </c>
      <c r="M10" s="270">
        <v>-76.392580981515977</v>
      </c>
      <c r="N10" s="270">
        <v>-76.897877753731635</v>
      </c>
      <c r="O10" s="270">
        <v>9.6530290846378648</v>
      </c>
      <c r="P10" s="270">
        <v>140.0041923992637</v>
      </c>
      <c r="Q10" s="270">
        <v>-94.820052060687885</v>
      </c>
      <c r="R10" s="270">
        <v>-100.29998660615929</v>
      </c>
      <c r="S10" s="270">
        <v>-22.508891155176414</v>
      </c>
      <c r="T10" s="270">
        <v>-17.718097515116384</v>
      </c>
      <c r="U10" s="270">
        <v>-22.370882487005375</v>
      </c>
      <c r="V10" s="270">
        <v>-73.660347853895729</v>
      </c>
      <c r="W10" s="270">
        <v>-79.544881221402647</v>
      </c>
      <c r="X10" s="270">
        <v>-58.771962133534345</v>
      </c>
      <c r="Y10" s="264">
        <v>-59.86825619875269</v>
      </c>
      <c r="Z10" s="264">
        <v>-52.346450426151335</v>
      </c>
      <c r="AA10" s="264">
        <v>-66.891220134085728</v>
      </c>
      <c r="AB10" s="264">
        <v>-13.603366321471725</v>
      </c>
      <c r="AC10" s="264">
        <v>-152.50330990040447</v>
      </c>
      <c r="AD10" s="264">
        <v>-188.63186896238909</v>
      </c>
      <c r="AE10" s="257"/>
    </row>
    <row r="11" spans="1:37">
      <c r="A11" s="269" t="s">
        <v>274</v>
      </c>
      <c r="B11" s="264">
        <v>-19.598020011838855</v>
      </c>
      <c r="C11" s="264">
        <v>-17.636190459015879</v>
      </c>
      <c r="D11" s="264">
        <v>-29.508455000123092</v>
      </c>
      <c r="E11" s="264">
        <v>-16.779355813671287</v>
      </c>
      <c r="F11" s="264">
        <v>-21.090980284487042</v>
      </c>
      <c r="G11" s="264">
        <v>-17.73294694250561</v>
      </c>
      <c r="H11" s="264">
        <v>-34.181445517050918</v>
      </c>
      <c r="I11" s="264">
        <v>-17.338484511346625</v>
      </c>
      <c r="J11" s="264">
        <v>-114.62057091473568</v>
      </c>
      <c r="K11" s="264">
        <v>-74.354084129129262</v>
      </c>
      <c r="L11" s="265">
        <v>-115.38245954936849</v>
      </c>
      <c r="M11" s="270">
        <v>-74.659997969637317</v>
      </c>
      <c r="N11" s="270">
        <v>-114.88195732953695</v>
      </c>
      <c r="O11" s="270">
        <v>-77.188724079829598</v>
      </c>
      <c r="P11" s="270">
        <v>-119.59119648511052</v>
      </c>
      <c r="Q11" s="270">
        <v>-78.048016305054205</v>
      </c>
      <c r="R11" s="271">
        <v>-112.30912454738605</v>
      </c>
      <c r="S11" s="271">
        <v>-69.094963948177352</v>
      </c>
      <c r="T11" s="271">
        <v>-107.04895100631342</v>
      </c>
      <c r="U11" s="271">
        <v>-69.202272475398033</v>
      </c>
      <c r="V11" s="271">
        <v>-170.44059808555167</v>
      </c>
      <c r="W11" s="271">
        <v>-54.747786978011568</v>
      </c>
      <c r="X11" s="271">
        <v>-163.91783619692924</v>
      </c>
      <c r="Y11" s="264">
        <v>-60.689073023864367</v>
      </c>
      <c r="Z11" s="264">
        <v>-162.49538962529044</v>
      </c>
      <c r="AA11" s="264">
        <v>-58.92197830110306</v>
      </c>
      <c r="AB11" s="264">
        <v>-167.68506344010709</v>
      </c>
      <c r="AC11" s="264">
        <v>-61.974476728531229</v>
      </c>
      <c r="AD11" s="264">
        <v>-169.72421277449848</v>
      </c>
      <c r="AE11" s="257"/>
    </row>
    <row r="12" spans="1:37">
      <c r="A12" s="269" t="s">
        <v>275</v>
      </c>
      <c r="B12" s="264">
        <v>-102.27431365150902</v>
      </c>
      <c r="C12" s="264">
        <v>-130.42304350130618</v>
      </c>
      <c r="D12" s="264">
        <v>-137.03534986389212</v>
      </c>
      <c r="E12" s="264">
        <v>-159.4655562578227</v>
      </c>
      <c r="F12" s="264">
        <v>-108.00002762371511</v>
      </c>
      <c r="G12" s="264">
        <v>-67.511870151792806</v>
      </c>
      <c r="H12" s="264">
        <v>-99.291714767679807</v>
      </c>
      <c r="I12" s="264">
        <v>-160.45998423097024</v>
      </c>
      <c r="J12" s="264">
        <v>-139.47469018103465</v>
      </c>
      <c r="K12" s="264">
        <v>-129.73802978070182</v>
      </c>
      <c r="L12" s="265">
        <v>-140.41876936528047</v>
      </c>
      <c r="M12" s="270">
        <v>-180.6996094631113</v>
      </c>
      <c r="N12" s="270">
        <v>-177.98185540374726</v>
      </c>
      <c r="O12" s="270">
        <v>-146.27066273086976</v>
      </c>
      <c r="P12" s="270">
        <v>-101.32446353662894</v>
      </c>
      <c r="Q12" s="270">
        <v>-120.22298051464566</v>
      </c>
      <c r="R12" s="270">
        <v>-43.140129165688322</v>
      </c>
      <c r="S12" s="270">
        <v>-124.97933299034781</v>
      </c>
      <c r="T12" s="270">
        <v>-93.49550007264304</v>
      </c>
      <c r="U12" s="270">
        <v>-81.786161321366066</v>
      </c>
      <c r="V12" s="270">
        <v>-36.311259112365732</v>
      </c>
      <c r="W12" s="270">
        <v>-40.667530697247578</v>
      </c>
      <c r="X12" s="270">
        <v>-166.4459961398959</v>
      </c>
      <c r="Y12" s="264">
        <v>-119.89262973610541</v>
      </c>
      <c r="Z12" s="264">
        <v>-77.054359092694298</v>
      </c>
      <c r="AA12" s="264">
        <v>-51.016592007702641</v>
      </c>
      <c r="AB12" s="264">
        <v>-175</v>
      </c>
      <c r="AC12" s="264">
        <v>-191.11512437871488</v>
      </c>
      <c r="AD12" s="264">
        <v>-154.90709089277635</v>
      </c>
      <c r="AE12" s="257"/>
    </row>
    <row r="13" spans="1:37">
      <c r="A13" s="269" t="s">
        <v>67</v>
      </c>
      <c r="B13" s="264">
        <f t="shared" ref="B13:W13" si="3">B8-SUM(B9:B12)</f>
        <v>-87.963879824709238</v>
      </c>
      <c r="C13" s="264">
        <f t="shared" si="3"/>
        <v>-209.42254557766</v>
      </c>
      <c r="D13" s="264">
        <f t="shared" si="3"/>
        <v>-85.410933460255109</v>
      </c>
      <c r="E13" s="264">
        <f t="shared" si="3"/>
        <v>-84.222702731893207</v>
      </c>
      <c r="F13" s="264">
        <f t="shared" si="3"/>
        <v>-64.346660130378041</v>
      </c>
      <c r="G13" s="264">
        <f t="shared" si="3"/>
        <v>-88.047202090620942</v>
      </c>
      <c r="H13" s="264">
        <f t="shared" si="3"/>
        <v>-93.153929929356323</v>
      </c>
      <c r="I13" s="264">
        <f t="shared" si="3"/>
        <v>-114.56620660261507</v>
      </c>
      <c r="J13" s="264">
        <f t="shared" si="3"/>
        <v>-99.412023349632136</v>
      </c>
      <c r="K13" s="264">
        <f t="shared" si="3"/>
        <v>-77.500977593210109</v>
      </c>
      <c r="L13" s="264">
        <f t="shared" si="3"/>
        <v>-93.190233260098125</v>
      </c>
      <c r="M13" s="264">
        <f t="shared" si="3"/>
        <v>-142.29596621355165</v>
      </c>
      <c r="N13" s="264">
        <f t="shared" si="3"/>
        <v>-141.79760027469507</v>
      </c>
      <c r="O13" s="264">
        <f t="shared" si="3"/>
        <v>-75.58010339167771</v>
      </c>
      <c r="P13" s="264">
        <f t="shared" si="3"/>
        <v>-61.100223983092945</v>
      </c>
      <c r="Q13" s="264">
        <f t="shared" si="3"/>
        <v>-161.30906500707169</v>
      </c>
      <c r="R13" s="264">
        <f t="shared" si="3"/>
        <v>-75.325247641414137</v>
      </c>
      <c r="S13" s="264">
        <f t="shared" si="3"/>
        <v>-83.31722180137217</v>
      </c>
      <c r="T13" s="264">
        <f t="shared" si="3"/>
        <v>-59.9194546902811</v>
      </c>
      <c r="U13" s="264">
        <f t="shared" si="3"/>
        <v>-155.58077357555612</v>
      </c>
      <c r="V13" s="264">
        <f t="shared" si="3"/>
        <v>-77.633368624235288</v>
      </c>
      <c r="W13" s="264">
        <f t="shared" si="3"/>
        <v>-90.612587523432239</v>
      </c>
      <c r="X13" s="264">
        <f t="shared" ref="X13:Y13" si="4">X8-SUM(X9:X12)</f>
        <v>-78.717665089529078</v>
      </c>
      <c r="Y13" s="264">
        <f t="shared" si="4"/>
        <v>-176.90394416068</v>
      </c>
      <c r="Z13" s="264">
        <v>-100.12955720476714</v>
      </c>
      <c r="AA13" s="264">
        <v>-74.260351345031268</v>
      </c>
      <c r="AB13" s="264">
        <v>-56.049237736241707</v>
      </c>
      <c r="AC13" s="264">
        <v>-157.7151694521184</v>
      </c>
      <c r="AD13" s="264">
        <v>-127.26396711756524</v>
      </c>
      <c r="AE13" s="257"/>
    </row>
    <row r="14" spans="1:37">
      <c r="A14" s="269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</row>
    <row r="15" spans="1:37">
      <c r="A15" s="258" t="s">
        <v>368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4"/>
      <c r="W15" s="274"/>
      <c r="X15" s="274"/>
      <c r="Y15" s="274"/>
      <c r="Z15" s="274"/>
      <c r="AA15" s="274"/>
      <c r="AB15" s="274"/>
      <c r="AC15" s="274"/>
      <c r="AD15" s="274"/>
    </row>
    <row r="16" spans="1:37">
      <c r="A16" s="273" t="s">
        <v>276</v>
      </c>
      <c r="B16" s="275">
        <v>-15.92</v>
      </c>
      <c r="C16" s="275">
        <v>-3.33</v>
      </c>
      <c r="D16" s="275">
        <v>0.28000000000000003</v>
      </c>
      <c r="E16" s="275">
        <v>-9.08</v>
      </c>
      <c r="F16" s="275">
        <v>-13.464439286893601</v>
      </c>
      <c r="G16" s="275">
        <v>-9.4560669283633203</v>
      </c>
      <c r="H16" s="275">
        <v>-10.280783345013134</v>
      </c>
      <c r="I16" s="275">
        <v>-10.753878562279436</v>
      </c>
      <c r="J16" s="275">
        <v>45.271116019567167</v>
      </c>
      <c r="K16" s="275">
        <v>46.64776707363918</v>
      </c>
      <c r="L16" s="275">
        <v>46.800104161551431</v>
      </c>
      <c r="M16" s="275">
        <v>46.01055018008303</v>
      </c>
      <c r="N16" s="276">
        <v>57.98930771410042</v>
      </c>
      <c r="O16" s="276">
        <v>44.832809048464675</v>
      </c>
      <c r="P16" s="276">
        <v>49.283117242855425</v>
      </c>
      <c r="Q16" s="276">
        <v>44.154714144286416</v>
      </c>
      <c r="R16" s="276">
        <v>62.266475380000379</v>
      </c>
      <c r="S16" s="276">
        <v>62.509823628177699</v>
      </c>
      <c r="T16" s="268">
        <v>71.638238873390037</v>
      </c>
      <c r="U16" s="268">
        <v>62.190852263924853</v>
      </c>
      <c r="V16" s="268">
        <v>45.288957045113492</v>
      </c>
      <c r="W16" s="268">
        <v>54.629637343981408</v>
      </c>
      <c r="X16" s="268">
        <v>50.941459858709862</v>
      </c>
      <c r="Y16" s="268">
        <v>52.354259054511765</v>
      </c>
      <c r="Z16" s="268">
        <v>47.303145317686614</v>
      </c>
      <c r="AA16" s="268">
        <v>60.467694578160099</v>
      </c>
      <c r="AB16" s="268">
        <v>53.433826660411114</v>
      </c>
      <c r="AC16" s="268">
        <v>49.747323375405742</v>
      </c>
      <c r="AD16" s="268">
        <v>47.798552349645803</v>
      </c>
      <c r="AE16" s="276"/>
      <c r="AF16" s="276"/>
      <c r="AG16" s="276"/>
      <c r="AH16" s="263"/>
      <c r="AI16" s="263"/>
      <c r="AJ16" s="263"/>
      <c r="AK16" s="263"/>
    </row>
    <row r="17" spans="1:37">
      <c r="A17" s="273" t="s">
        <v>277</v>
      </c>
      <c r="B17" s="277">
        <v>-113.8928345540981</v>
      </c>
      <c r="C17" s="277">
        <v>-102.36682940400374</v>
      </c>
      <c r="D17" s="277">
        <v>7.7412830288217265</v>
      </c>
      <c r="E17" s="277">
        <v>1.8194495649674138</v>
      </c>
      <c r="F17" s="277">
        <v>-139.75618899388772</v>
      </c>
      <c r="G17" s="277">
        <v>-159.22653559239646</v>
      </c>
      <c r="H17" s="277">
        <v>-206.68446190877268</v>
      </c>
      <c r="I17" s="277">
        <v>-259.36965540474353</v>
      </c>
      <c r="J17" s="277">
        <v>-131.53023800638385</v>
      </c>
      <c r="K17" s="277">
        <v>-191.97591080340791</v>
      </c>
      <c r="L17" s="277">
        <v>-130.96503247220568</v>
      </c>
      <c r="M17" s="277">
        <v>-149.19041400583367</v>
      </c>
      <c r="N17" s="271">
        <v>-228.26550864348945</v>
      </c>
      <c r="O17" s="271">
        <v>-221.0291764416678</v>
      </c>
      <c r="P17" s="271">
        <v>-235.76921062754792</v>
      </c>
      <c r="Q17" s="271">
        <v>-261.07246934002916</v>
      </c>
      <c r="R17" s="271">
        <v>-55.541065045714284</v>
      </c>
      <c r="S17" s="271">
        <v>-148.66546968585547</v>
      </c>
      <c r="T17" s="268">
        <v>-174.34897210388544</v>
      </c>
      <c r="U17" s="268">
        <v>-351.28305749039941</v>
      </c>
      <c r="V17" s="268">
        <v>-334.93089096748537</v>
      </c>
      <c r="W17" s="268">
        <v>-303.56601798035967</v>
      </c>
      <c r="X17" s="268">
        <v>-459.56251308475987</v>
      </c>
      <c r="Y17" s="268">
        <v>-607.17620263747688</v>
      </c>
      <c r="Z17" s="268">
        <v>-469.97001514550902</v>
      </c>
      <c r="AA17" s="268">
        <v>-300.37386343818071</v>
      </c>
      <c r="AB17" s="268">
        <v>-386.84806785625824</v>
      </c>
      <c r="AC17" s="268">
        <v>-362.45868366770122</v>
      </c>
      <c r="AD17" s="268">
        <v>-431.84221330792388</v>
      </c>
      <c r="AE17" s="276"/>
      <c r="AF17" s="276"/>
      <c r="AG17" s="276"/>
      <c r="AH17" s="263"/>
      <c r="AI17" s="263"/>
      <c r="AJ17" s="263"/>
      <c r="AK17" s="263"/>
    </row>
    <row r="18" spans="1:37">
      <c r="A18" s="273" t="s">
        <v>278</v>
      </c>
      <c r="B18" s="277">
        <v>-44.686344167357611</v>
      </c>
      <c r="C18" s="277">
        <v>-57.449279393995702</v>
      </c>
      <c r="D18" s="277">
        <v>-58.814234700216431</v>
      </c>
      <c r="E18" s="277">
        <v>-58.947843644141358</v>
      </c>
      <c r="F18" s="277">
        <v>-57.897566251327362</v>
      </c>
      <c r="G18" s="277">
        <v>-65.149378304927836</v>
      </c>
      <c r="H18" s="277">
        <v>-68.779717244416645</v>
      </c>
      <c r="I18" s="277">
        <v>-72.988060855827825</v>
      </c>
      <c r="J18" s="277">
        <v>-72.130678314762989</v>
      </c>
      <c r="K18" s="277">
        <v>-55.618690288052029</v>
      </c>
      <c r="L18" s="277">
        <v>-73.174053172441575</v>
      </c>
      <c r="M18" s="277">
        <v>-80.733018133994491</v>
      </c>
      <c r="N18" s="271">
        <v>-85.10889684171859</v>
      </c>
      <c r="O18" s="271">
        <v>-97.483791863147758</v>
      </c>
      <c r="P18" s="271">
        <v>-99.105879457151275</v>
      </c>
      <c r="Q18" s="271">
        <v>-98.387472139011834</v>
      </c>
      <c r="R18" s="271">
        <v>-91.076589209734408</v>
      </c>
      <c r="S18" s="271">
        <v>-86.489284013750847</v>
      </c>
      <c r="T18" s="268">
        <v>-81.125928622954802</v>
      </c>
      <c r="U18" s="268">
        <v>-76.567612822569998</v>
      </c>
      <c r="V18" s="268">
        <v>-74.675704443663946</v>
      </c>
      <c r="W18" s="268">
        <v>-74.268721348998824</v>
      </c>
      <c r="X18" s="268">
        <v>-71.90086682013694</v>
      </c>
      <c r="Y18" s="268">
        <v>-59.750461609613069</v>
      </c>
      <c r="Z18" s="268">
        <v>-66.646289329074435</v>
      </c>
      <c r="AA18" s="268">
        <v>-64.860195303351389</v>
      </c>
      <c r="AB18" s="268">
        <v>-63.639945519715639</v>
      </c>
      <c r="AC18" s="268">
        <v>-61.277282193692074</v>
      </c>
      <c r="AD18" s="268">
        <v>-59.339233362230161</v>
      </c>
      <c r="AE18" s="276"/>
      <c r="AF18" s="276"/>
      <c r="AG18" s="276"/>
      <c r="AH18" s="263"/>
      <c r="AI18" s="263"/>
      <c r="AJ18" s="263"/>
      <c r="AK18" s="263"/>
    </row>
    <row r="19" spans="1:37">
      <c r="A19" s="273" t="s">
        <v>279</v>
      </c>
      <c r="B19" s="277">
        <v>-80.887418545550844</v>
      </c>
      <c r="C19" s="277">
        <v>-58.810258102658992</v>
      </c>
      <c r="D19" s="277">
        <v>-121.42360769877928</v>
      </c>
      <c r="E19" s="277">
        <v>-197.07338516355918</v>
      </c>
      <c r="F19" s="277">
        <v>-69.727718057748177</v>
      </c>
      <c r="G19" s="277">
        <v>-198.11796557216479</v>
      </c>
      <c r="H19" s="277">
        <v>-95.203619259800647</v>
      </c>
      <c r="I19" s="277">
        <v>-178.28139185357506</v>
      </c>
      <c r="J19" s="277">
        <v>-60.388675834715706</v>
      </c>
      <c r="K19" s="277">
        <v>-175.13144884479414</v>
      </c>
      <c r="L19" s="277">
        <v>-145.2073099247061</v>
      </c>
      <c r="M19" s="277">
        <v>-175.88993493825521</v>
      </c>
      <c r="N19" s="271">
        <v>-46.415478864653821</v>
      </c>
      <c r="O19" s="271">
        <v>-163.33832148409888</v>
      </c>
      <c r="P19" s="271">
        <v>-138.16909061003091</v>
      </c>
      <c r="Q19" s="271">
        <v>-154.10890550923924</v>
      </c>
      <c r="R19" s="271">
        <v>-54.127450745879358</v>
      </c>
      <c r="S19" s="271">
        <v>-148.5075270688634</v>
      </c>
      <c r="T19" s="268">
        <v>-138.16400624048183</v>
      </c>
      <c r="U19" s="268">
        <v>-125.08856606100932</v>
      </c>
      <c r="V19" s="268">
        <v>-46.274017106310353</v>
      </c>
      <c r="W19" s="268">
        <v>-148.69027699138505</v>
      </c>
      <c r="X19" s="268">
        <v>-138.37548656170699</v>
      </c>
      <c r="Y19" s="268">
        <v>-118.75437716973875</v>
      </c>
      <c r="Z19" s="268">
        <v>-28.448239803749473</v>
      </c>
      <c r="AA19" s="268">
        <v>-137.94120747492536</v>
      </c>
      <c r="AB19" s="268">
        <v>-136.27289890625158</v>
      </c>
      <c r="AC19" s="268">
        <v>-159.18055146695121</v>
      </c>
      <c r="AD19" s="268">
        <v>-61.375296659383054</v>
      </c>
      <c r="AE19" s="276"/>
      <c r="AF19" s="276"/>
      <c r="AG19" s="276"/>
      <c r="AH19" s="263"/>
      <c r="AI19" s="263"/>
      <c r="AJ19" s="263"/>
      <c r="AK19" s="263"/>
    </row>
    <row r="20" spans="1:37">
      <c r="A20" s="273" t="s">
        <v>280</v>
      </c>
      <c r="B20" s="277">
        <v>0.4015812455704717</v>
      </c>
      <c r="C20" s="277">
        <v>0.4321270022795225</v>
      </c>
      <c r="D20" s="277">
        <v>0.36741287324287897</v>
      </c>
      <c r="E20" s="277">
        <v>0.4032769183669187</v>
      </c>
      <c r="F20" s="277">
        <v>0.39777337652479805</v>
      </c>
      <c r="G20" s="277">
        <v>0.49673435537953009</v>
      </c>
      <c r="H20" s="277">
        <v>0.77871992305662885</v>
      </c>
      <c r="I20" s="277">
        <v>-4.823650911123508</v>
      </c>
      <c r="J20" s="277">
        <v>3.7368816526223068</v>
      </c>
      <c r="K20" s="277">
        <v>3.8237807881061006</v>
      </c>
      <c r="L20" s="277">
        <v>5.0022039876300033</v>
      </c>
      <c r="M20" s="277">
        <v>3.9266056520337758</v>
      </c>
      <c r="N20" s="271">
        <v>10.410487340604204</v>
      </c>
      <c r="O20" s="271">
        <v>9.928701998302639</v>
      </c>
      <c r="P20" s="271">
        <v>7.2165963988868196</v>
      </c>
      <c r="Q20" s="271">
        <v>8.3269434986310706</v>
      </c>
      <c r="R20" s="271">
        <v>6.1469783500000004</v>
      </c>
      <c r="S20" s="271">
        <v>1.6017823499999999</v>
      </c>
      <c r="T20" s="268">
        <v>1.0654133799999999</v>
      </c>
      <c r="U20" s="268">
        <v>1.1167080700000001</v>
      </c>
      <c r="V20" s="268">
        <v>0.55928671102787675</v>
      </c>
      <c r="W20" s="268">
        <v>0.44272400513997467</v>
      </c>
      <c r="X20" s="268">
        <v>0.40701737987225795</v>
      </c>
      <c r="Y20" s="268">
        <v>0.46179174549542557</v>
      </c>
      <c r="Z20" s="268">
        <v>0.31969115928819347</v>
      </c>
      <c r="AA20" s="268">
        <v>0.73140396711604083</v>
      </c>
      <c r="AB20" s="268">
        <v>2.5496998547673715</v>
      </c>
      <c r="AC20" s="268">
        <v>5.272569312446624</v>
      </c>
      <c r="AD20" s="268">
        <v>10.718379156111499</v>
      </c>
      <c r="AE20" s="276"/>
      <c r="AF20" s="276"/>
      <c r="AG20" s="276"/>
      <c r="AH20" s="263"/>
      <c r="AI20" s="263"/>
      <c r="AJ20" s="263"/>
      <c r="AK20" s="263"/>
    </row>
    <row r="21" spans="1:37">
      <c r="A21" s="274" t="s">
        <v>281</v>
      </c>
      <c r="B21" s="274">
        <v>0</v>
      </c>
      <c r="C21" s="274">
        <v>0</v>
      </c>
      <c r="D21" s="274">
        <v>0</v>
      </c>
      <c r="E21" s="274">
        <v>0</v>
      </c>
      <c r="F21" s="274">
        <v>0</v>
      </c>
      <c r="G21" s="275">
        <v>0</v>
      </c>
      <c r="H21" s="277">
        <v>0</v>
      </c>
      <c r="I21" s="277">
        <v>0</v>
      </c>
      <c r="J21" s="277">
        <v>2.1204412480025017</v>
      </c>
      <c r="K21" s="277">
        <v>5.7260313118671764</v>
      </c>
      <c r="L21" s="277">
        <v>2.9557192568273107</v>
      </c>
      <c r="M21" s="277">
        <v>2.407586588052927</v>
      </c>
      <c r="N21" s="271">
        <v>2.7571544615643653</v>
      </c>
      <c r="O21" s="271">
        <v>2.0684401399227106</v>
      </c>
      <c r="P21" s="271">
        <v>11.806930121407806</v>
      </c>
      <c r="Q21" s="271">
        <v>10.700291188227018</v>
      </c>
      <c r="R21" s="271">
        <v>3.1252244086502063</v>
      </c>
      <c r="S21" s="271">
        <v>2.9848168870394209</v>
      </c>
      <c r="T21" s="268">
        <v>2.6886146534356481</v>
      </c>
      <c r="U21" s="268">
        <v>0.40449638438955482</v>
      </c>
      <c r="V21" s="268">
        <v>0.30695721628309447</v>
      </c>
      <c r="W21" s="268">
        <v>0.77191184191110662</v>
      </c>
      <c r="X21" s="268">
        <v>0.42231608836490497</v>
      </c>
      <c r="Y21" s="268">
        <v>-0.4894331104714027</v>
      </c>
      <c r="Z21" s="268">
        <v>10.081063023500382</v>
      </c>
      <c r="AA21" s="268">
        <v>1.2951528500019978</v>
      </c>
      <c r="AB21" s="268">
        <v>6.5154574241665291</v>
      </c>
      <c r="AC21" s="268">
        <v>10.949025715606419</v>
      </c>
      <c r="AD21" s="268">
        <v>2.4735483283966935</v>
      </c>
      <c r="AE21" s="276"/>
      <c r="AF21" s="276"/>
      <c r="AG21" s="276"/>
      <c r="AH21" s="263"/>
      <c r="AI21" s="263"/>
      <c r="AJ21" s="263"/>
      <c r="AK21" s="263"/>
    </row>
    <row r="22" spans="1:37">
      <c r="A22" s="274" t="s">
        <v>282</v>
      </c>
      <c r="B22" s="278">
        <v>-254.98571111201605</v>
      </c>
      <c r="C22" s="278">
        <v>-221.53042158652465</v>
      </c>
      <c r="D22" s="278">
        <v>-171.84194945265554</v>
      </c>
      <c r="E22" s="278">
        <v>-262.88690042966499</v>
      </c>
      <c r="F22" s="278">
        <v>-280.06249628466156</v>
      </c>
      <c r="G22" s="278">
        <v>-430.12735363880716</v>
      </c>
      <c r="H22" s="278">
        <v>-379.11393463819468</v>
      </c>
      <c r="I22" s="278">
        <v>-523.28622454596336</v>
      </c>
      <c r="J22" s="278">
        <v>-212.9211532356706</v>
      </c>
      <c r="K22" s="278">
        <v>-366.52847076264163</v>
      </c>
      <c r="L22" s="278">
        <v>-294.58836816334463</v>
      </c>
      <c r="M22" s="278">
        <v>-353.46862465791355</v>
      </c>
      <c r="N22" s="278">
        <v>-288.63293483359286</v>
      </c>
      <c r="O22" s="278">
        <v>-425.02133860222443</v>
      </c>
      <c r="P22" s="278">
        <v>-404.73753693158005</v>
      </c>
      <c r="Q22" s="278">
        <v>-450.38689815713576</v>
      </c>
      <c r="R22" s="278">
        <v>-129.20642686267746</v>
      </c>
      <c r="S22" s="278">
        <v>-316.56585790325261</v>
      </c>
      <c r="T22" s="278">
        <v>-318.24664006049636</v>
      </c>
      <c r="U22" s="278">
        <v>-489.22717965566432</v>
      </c>
      <c r="V22" s="278">
        <v>-409.72541154503517</v>
      </c>
      <c r="W22" s="278">
        <v>-470.68074312971106</v>
      </c>
      <c r="X22" s="278">
        <v>-618.06807313965669</v>
      </c>
      <c r="Y22" s="268">
        <v>-733.3544237272929</v>
      </c>
      <c r="Z22" s="268">
        <v>-267.44876757977931</v>
      </c>
      <c r="AA22" s="268">
        <v>-306.44017700618292</v>
      </c>
      <c r="AB22" s="268">
        <v>-524.26192834288042</v>
      </c>
      <c r="AC22" s="268">
        <v>-516.94759892488571</v>
      </c>
      <c r="AD22" s="268">
        <v>-491.56626349538311</v>
      </c>
      <c r="AE22" s="276"/>
      <c r="AF22" s="276"/>
      <c r="AG22" s="276"/>
      <c r="AH22" s="263"/>
      <c r="AI22" s="263"/>
      <c r="AJ22" s="263"/>
      <c r="AK22" s="263"/>
    </row>
    <row r="23" spans="1:37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6"/>
      <c r="N23" s="279"/>
      <c r="O23" s="279"/>
      <c r="P23" s="279"/>
      <c r="Q23" s="279"/>
      <c r="R23" s="279"/>
      <c r="S23" s="279"/>
      <c r="T23" s="279"/>
      <c r="U23" s="279"/>
      <c r="V23" s="274"/>
      <c r="W23" s="274"/>
      <c r="X23" s="274"/>
      <c r="Y23" s="268"/>
      <c r="Z23" s="268"/>
      <c r="AA23" s="268"/>
      <c r="AB23" s="268"/>
      <c r="AC23" s="268"/>
      <c r="AD23" s="268"/>
      <c r="AE23" s="276"/>
      <c r="AF23" s="276"/>
      <c r="AG23" s="276"/>
      <c r="AH23" s="263"/>
      <c r="AI23" s="263"/>
    </row>
    <row r="24" spans="1:37">
      <c r="A24" s="258" t="s">
        <v>369</v>
      </c>
      <c r="M24" s="267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68"/>
      <c r="Z24" s="268"/>
      <c r="AA24" s="268"/>
      <c r="AB24" s="268"/>
      <c r="AC24" s="268"/>
      <c r="AD24" s="268"/>
      <c r="AE24" s="276"/>
      <c r="AF24" s="276"/>
      <c r="AG24" s="276"/>
      <c r="AH24" s="263"/>
      <c r="AI24" s="263"/>
    </row>
    <row r="25" spans="1:37">
      <c r="A25" s="255" t="s">
        <v>283</v>
      </c>
      <c r="B25" s="257">
        <v>-213.56569225469281</v>
      </c>
      <c r="C25" s="257">
        <v>259.6164309927899</v>
      </c>
      <c r="D25" s="257">
        <v>-55.747233606180998</v>
      </c>
      <c r="E25" s="257">
        <v>-93.746431902245604</v>
      </c>
      <c r="F25" s="279">
        <v>-137.01583681360856</v>
      </c>
      <c r="G25" s="279">
        <v>-354.86685901162571</v>
      </c>
      <c r="H25" s="279">
        <v>-439</v>
      </c>
      <c r="I25" s="279">
        <v>-474</v>
      </c>
      <c r="J25" s="279">
        <v>-478.08106166643222</v>
      </c>
      <c r="K25" s="279">
        <v>-531.09752731793674</v>
      </c>
      <c r="L25" s="279">
        <v>-467.82021250076741</v>
      </c>
      <c r="M25" s="279">
        <v>-659.69577151699673</v>
      </c>
      <c r="N25" s="279">
        <v>-481.81947134933449</v>
      </c>
      <c r="O25" s="279">
        <v>-572.09614584350356</v>
      </c>
      <c r="P25" s="279">
        <v>-492.12387768300425</v>
      </c>
      <c r="Q25" s="279">
        <v>-770.32994233978411</v>
      </c>
      <c r="R25" s="279">
        <v>-369.20000000000005</v>
      </c>
      <c r="S25" s="279">
        <v>-555.1</v>
      </c>
      <c r="T25" s="279">
        <v>-311</v>
      </c>
      <c r="U25" s="279">
        <v>-457.9</v>
      </c>
      <c r="V25" s="279">
        <v>-605.84401368124259</v>
      </c>
      <c r="W25" s="279">
        <v>-314.31600172442694</v>
      </c>
      <c r="X25" s="279">
        <v>-532.74506295635206</v>
      </c>
      <c r="Y25" s="279">
        <v>-607.1176896618756</v>
      </c>
      <c r="Z25" s="279">
        <v>-671.66112621956984</v>
      </c>
      <c r="AA25" s="279">
        <v>-123.77049270530252</v>
      </c>
      <c r="AB25" s="279">
        <v>-512.07015265639802</v>
      </c>
      <c r="AC25" s="279">
        <v>-1400.4849931312615</v>
      </c>
      <c r="AD25" s="279">
        <v>-378.27696979527445</v>
      </c>
      <c r="AE25" s="276"/>
      <c r="AF25" s="276"/>
      <c r="AG25" s="276"/>
      <c r="AH25" s="263"/>
      <c r="AI25" s="263"/>
    </row>
    <row r="26" spans="1:37">
      <c r="A26" s="255" t="s">
        <v>284</v>
      </c>
      <c r="B26" s="257">
        <v>-5.4492793986620924</v>
      </c>
      <c r="C26" s="257">
        <v>-504.00111223044843</v>
      </c>
      <c r="D26" s="257">
        <v>-1.1665074218153109</v>
      </c>
      <c r="E26" s="257">
        <v>23.55633177536879</v>
      </c>
      <c r="F26" s="279">
        <v>42.898514831183739</v>
      </c>
      <c r="G26" s="279">
        <v>-63.622375569443598</v>
      </c>
      <c r="H26" s="279">
        <v>-84</v>
      </c>
      <c r="I26" s="279">
        <v>-395</v>
      </c>
      <c r="J26" s="279">
        <v>162.02158076489715</v>
      </c>
      <c r="K26" s="279">
        <v>238.45078006122947</v>
      </c>
      <c r="L26" s="279">
        <v>-12.106416826743018</v>
      </c>
      <c r="M26" s="279">
        <v>-449.18693856483162</v>
      </c>
      <c r="N26" s="279">
        <v>-341.48578551784442</v>
      </c>
      <c r="O26" s="279">
        <v>-18.830315439400216</v>
      </c>
      <c r="P26" s="279">
        <v>-42.038496499715663</v>
      </c>
      <c r="Q26" s="279">
        <v>30.082281805556491</v>
      </c>
      <c r="R26" s="279">
        <v>-41.5</v>
      </c>
      <c r="S26" s="279">
        <v>569.1</v>
      </c>
      <c r="T26" s="279">
        <v>-15.499999999999998</v>
      </c>
      <c r="U26" s="279">
        <v>50.999999999999993</v>
      </c>
      <c r="V26" s="279">
        <v>-84.737969066758851</v>
      </c>
      <c r="W26" s="279">
        <v>146.23758912153258</v>
      </c>
      <c r="X26" s="279">
        <v>-26.792654029386167</v>
      </c>
      <c r="Y26" s="279">
        <v>-9.7751110657032871</v>
      </c>
      <c r="Z26" s="279">
        <v>105.98148675371314</v>
      </c>
      <c r="AA26" s="279">
        <v>29.173970637806704</v>
      </c>
      <c r="AB26" s="279">
        <v>29.56652526066037</v>
      </c>
      <c r="AC26" s="279">
        <v>258.03632729474953</v>
      </c>
      <c r="AD26" s="279">
        <v>-221.7786595618839</v>
      </c>
      <c r="AE26" s="276"/>
      <c r="AF26" s="276"/>
      <c r="AG26" s="276"/>
      <c r="AH26" s="263"/>
      <c r="AI26" s="263"/>
    </row>
    <row r="27" spans="1:37">
      <c r="A27" s="255" t="s">
        <v>285</v>
      </c>
      <c r="B27" s="257">
        <v>0.13740072066243592</v>
      </c>
      <c r="C27" s="257">
        <v>0.26846426243007276</v>
      </c>
      <c r="D27" s="257">
        <v>-1.5957102967538279</v>
      </c>
      <c r="E27" s="257">
        <v>39.273190953568161</v>
      </c>
      <c r="F27" s="279">
        <v>15.330701347343741</v>
      </c>
      <c r="G27" s="279">
        <v>0.3742367070284871</v>
      </c>
      <c r="H27" s="279">
        <v>1</v>
      </c>
      <c r="I27" s="279">
        <v>0</v>
      </c>
      <c r="J27" s="279">
        <v>-0.49959661183097204</v>
      </c>
      <c r="K27" s="279">
        <v>-40.593052748216188</v>
      </c>
      <c r="L27" s="279">
        <v>27.981843118457004</v>
      </c>
      <c r="M27" s="279">
        <v>0.36375712993951109</v>
      </c>
      <c r="N27" s="279">
        <v>-0.47662853235038993</v>
      </c>
      <c r="O27" s="279">
        <v>2.5346987157212215</v>
      </c>
      <c r="P27" s="279">
        <v>-1.0260177420658065</v>
      </c>
      <c r="Q27" s="279">
        <v>4.8296296012968956</v>
      </c>
      <c r="R27" s="279">
        <v>-0.30000000000000004</v>
      </c>
      <c r="S27" s="279">
        <v>-2.0999999999999996</v>
      </c>
      <c r="T27" s="279">
        <v>-2.2999999999999998</v>
      </c>
      <c r="U27" s="279">
        <v>-0.89999999999999991</v>
      </c>
      <c r="V27" s="279">
        <v>-6.6598804640162772</v>
      </c>
      <c r="W27" s="279">
        <v>4.8612102537300448</v>
      </c>
      <c r="X27" s="279">
        <v>-2.148968423085492</v>
      </c>
      <c r="Y27" s="279">
        <v>-3.6046600697601554</v>
      </c>
      <c r="Z27" s="279">
        <v>-6.5565615069538099</v>
      </c>
      <c r="AA27" s="279">
        <v>-16.999095130001201</v>
      </c>
      <c r="AB27" s="279">
        <v>0.256856301847807</v>
      </c>
      <c r="AC27" s="279">
        <v>-0.5806820147399947</v>
      </c>
      <c r="AD27" s="279">
        <v>-0.36911695061315036</v>
      </c>
      <c r="AE27" s="276"/>
      <c r="AF27" s="276"/>
      <c r="AG27" s="276"/>
      <c r="AH27" s="263"/>
      <c r="AI27" s="263"/>
    </row>
    <row r="28" spans="1:37">
      <c r="A28" s="255" t="s">
        <v>286</v>
      </c>
      <c r="B28" s="257">
        <v>-64.833903310839162</v>
      </c>
      <c r="C28" s="257">
        <v>-11.291628363479504</v>
      </c>
      <c r="D28" s="257">
        <v>-10.021259193738842</v>
      </c>
      <c r="E28" s="257">
        <v>-122.35044950182146</v>
      </c>
      <c r="F28" s="279">
        <v>-27.150429703209056</v>
      </c>
      <c r="G28" s="279">
        <v>170.66886793971906</v>
      </c>
      <c r="H28" s="279">
        <v>92</v>
      </c>
      <c r="I28" s="279">
        <v>-807</v>
      </c>
      <c r="J28" s="279">
        <v>19.032463318635479</v>
      </c>
      <c r="K28" s="279">
        <v>-21.620331391643134</v>
      </c>
      <c r="L28" s="279">
        <v>37.155482883337271</v>
      </c>
      <c r="M28" s="279">
        <v>84.653586458680394</v>
      </c>
      <c r="N28" s="279">
        <v>266.20684087247309</v>
      </c>
      <c r="O28" s="279">
        <v>47.599419447540981</v>
      </c>
      <c r="P28" s="279">
        <v>176.69581124128601</v>
      </c>
      <c r="Q28" s="279">
        <v>-485.3713998419459</v>
      </c>
      <c r="R28" s="279">
        <v>105.10000000000001</v>
      </c>
      <c r="S28" s="279">
        <v>-125.5</v>
      </c>
      <c r="T28" s="279">
        <v>217.3</v>
      </c>
      <c r="U28" s="279">
        <v>-565.79999999999995</v>
      </c>
      <c r="V28" s="279">
        <v>326.83923433511779</v>
      </c>
      <c r="W28" s="279">
        <v>-157.19466863025548</v>
      </c>
      <c r="X28" s="279">
        <v>251.73035919745433</v>
      </c>
      <c r="Y28" s="279">
        <v>-360.94111208854224</v>
      </c>
      <c r="Z28" s="279">
        <v>277.5737089664475</v>
      </c>
      <c r="AA28" s="279">
        <v>-523.26282735865516</v>
      </c>
      <c r="AB28" s="279">
        <v>502.00165687956104</v>
      </c>
      <c r="AC28" s="279">
        <v>405.00066183500974</v>
      </c>
      <c r="AD28" s="279">
        <v>923.95729052392483</v>
      </c>
      <c r="AE28" s="276"/>
      <c r="AF28" s="276"/>
      <c r="AG28" s="276"/>
      <c r="AH28" s="263"/>
      <c r="AI28" s="263"/>
    </row>
    <row r="29" spans="1:37">
      <c r="A29" s="255" t="s">
        <v>287</v>
      </c>
      <c r="B29" s="257">
        <v>-283.7114742435316</v>
      </c>
      <c r="C29" s="257">
        <v>-306.41964533871612</v>
      </c>
      <c r="D29" s="257">
        <v>-68.530710518489286</v>
      </c>
      <c r="E29" s="257">
        <v>-153.2673586751298</v>
      </c>
      <c r="F29" s="279">
        <v>-105.93705033829013</v>
      </c>
      <c r="G29" s="279">
        <v>-247.44612993432168</v>
      </c>
      <c r="H29" s="279">
        <v>-431</v>
      </c>
      <c r="I29" s="279">
        <v>-1677</v>
      </c>
      <c r="J29" s="279">
        <v>-297.52661419473054</v>
      </c>
      <c r="K29" s="279">
        <v>-354.86013139656654</v>
      </c>
      <c r="L29" s="279">
        <v>-414.78930332571622</v>
      </c>
      <c r="M29" s="279">
        <v>-1023.8653664932085</v>
      </c>
      <c r="N29" s="279">
        <v>-557.57504452705621</v>
      </c>
      <c r="O29" s="279">
        <v>-540.79234311964149</v>
      </c>
      <c r="P29" s="279">
        <v>-358.49258068349968</v>
      </c>
      <c r="Q29" s="279">
        <v>-1220.7894307748766</v>
      </c>
      <c r="R29" s="279">
        <v>-305.90000000000003</v>
      </c>
      <c r="S29" s="279">
        <v>-113.30000000000001</v>
      </c>
      <c r="T29" s="279">
        <v>-111.49999999999997</v>
      </c>
      <c r="U29" s="279">
        <v>-973.6</v>
      </c>
      <c r="V29" s="279">
        <v>-370.40262887689988</v>
      </c>
      <c r="W29" s="279">
        <v>-320.41187097941986</v>
      </c>
      <c r="X29" s="279">
        <v>-309.9563262113694</v>
      </c>
      <c r="Y29" s="279">
        <v>-981.43857288588129</v>
      </c>
      <c r="Z29" s="279">
        <v>-294.66249200636287</v>
      </c>
      <c r="AA29" s="279">
        <v>-499.63584140848002</v>
      </c>
      <c r="AB29" s="279">
        <v>19.754885785671235</v>
      </c>
      <c r="AC29" s="279">
        <v>-738.02868601624232</v>
      </c>
      <c r="AD29" s="279">
        <v>323.53254421615338</v>
      </c>
      <c r="AE29" s="276"/>
      <c r="AF29" s="276"/>
      <c r="AG29" s="276"/>
      <c r="AH29" s="263"/>
      <c r="AI29" s="263"/>
    </row>
    <row r="30" spans="1:37"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</row>
    <row r="31" spans="1:37"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</row>
    <row r="32" spans="1:37"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</row>
    <row r="33" spans="14:30"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</row>
    <row r="34" spans="14:30"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</row>
    <row r="37" spans="14:30"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</row>
  </sheetData>
  <customSheetViews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1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5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.7" right="0.7" top="0.75" bottom="0.75" header="0.3" footer="0.3"/>
  <pageSetup scale="53" orientation="portrait" r:id="rId8"/>
  <colBreaks count="1" manualBreakCount="1">
    <brk id="9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286A6C"/>
  </sheetPr>
  <dimension ref="B1:K29"/>
  <sheetViews>
    <sheetView workbookViewId="0"/>
  </sheetViews>
  <sheetFormatPr defaultColWidth="8.42578125" defaultRowHeight="15"/>
  <cols>
    <col min="1" max="1" width="2.42578125" customWidth="1"/>
    <col min="2" max="2" width="24.42578125" bestFit="1" customWidth="1"/>
    <col min="3" max="3" width="6.5703125" customWidth="1"/>
    <col min="4" max="4" width="6.140625" customWidth="1"/>
    <col min="5" max="6" width="6.42578125" customWidth="1"/>
    <col min="7" max="7" width="3" customWidth="1"/>
  </cols>
  <sheetData>
    <row r="1" spans="2:11">
      <c r="B1" s="101" t="s">
        <v>308</v>
      </c>
    </row>
    <row r="2" spans="2:11" ht="5.0999999999999996" customHeight="1"/>
    <row r="3" spans="2:11" ht="25.5" customHeight="1">
      <c r="B3" s="30"/>
      <c r="C3" s="106" t="s">
        <v>384</v>
      </c>
      <c r="D3" s="106" t="s">
        <v>385</v>
      </c>
      <c r="E3" s="106" t="s">
        <v>288</v>
      </c>
      <c r="F3" s="106" t="s">
        <v>289</v>
      </c>
    </row>
    <row r="4" spans="2:11">
      <c r="B4" s="391" t="s">
        <v>290</v>
      </c>
      <c r="C4" s="392">
        <v>1920.71</v>
      </c>
      <c r="D4" s="393">
        <v>3764.01</v>
      </c>
      <c r="E4" s="394">
        <v>95.969719530798514</v>
      </c>
      <c r="F4" s="394">
        <v>95.969719530798514</v>
      </c>
    </row>
    <row r="5" spans="2:11">
      <c r="B5" s="395" t="s">
        <v>291</v>
      </c>
      <c r="C5" s="396">
        <v>675.56</v>
      </c>
      <c r="D5" s="396">
        <v>2243.89</v>
      </c>
      <c r="E5" s="397">
        <v>232.15258452247025</v>
      </c>
      <c r="F5" s="397">
        <v>81.653659323895837</v>
      </c>
    </row>
    <row r="6" spans="2:11">
      <c r="B6" s="395" t="s">
        <v>294</v>
      </c>
      <c r="C6" s="398">
        <v>0.49019999999999997</v>
      </c>
      <c r="D6" s="396">
        <v>99.438800000000015</v>
      </c>
      <c r="E6" s="397"/>
      <c r="F6" s="397">
        <v>5.1516678728178649</v>
      </c>
    </row>
    <row r="7" spans="2:11">
      <c r="B7" s="395" t="s">
        <v>292</v>
      </c>
      <c r="C7" s="399">
        <v>0</v>
      </c>
      <c r="D7" s="396">
        <v>88.46</v>
      </c>
      <c r="E7" s="397"/>
      <c r="F7" s="397">
        <v>4.6055885583976757</v>
      </c>
    </row>
    <row r="8" spans="2:11">
      <c r="B8" s="395" t="s">
        <v>293</v>
      </c>
      <c r="C8" s="396">
        <v>41.2</v>
      </c>
      <c r="D8" s="396">
        <v>98.11</v>
      </c>
      <c r="E8" s="397">
        <v>138.131067961165</v>
      </c>
      <c r="F8" s="397">
        <v>2.9629668195615162</v>
      </c>
      <c r="K8" s="131"/>
    </row>
    <row r="9" spans="2:11">
      <c r="B9" s="395" t="s">
        <v>71</v>
      </c>
      <c r="C9" s="396">
        <v>57.45</v>
      </c>
      <c r="D9" s="396">
        <v>109.47</v>
      </c>
      <c r="E9" s="397">
        <v>90.548302872062663</v>
      </c>
      <c r="F9" s="397">
        <v>2.7083734660620289</v>
      </c>
    </row>
    <row r="10" spans="2:11">
      <c r="B10" s="395" t="s">
        <v>296</v>
      </c>
      <c r="C10" s="396">
        <v>11.5</v>
      </c>
      <c r="D10" s="396">
        <v>44.01</v>
      </c>
      <c r="E10" s="397">
        <v>282.695652173913</v>
      </c>
      <c r="F10" s="397">
        <v>1.6926032560875925</v>
      </c>
    </row>
    <row r="11" spans="2:11">
      <c r="B11" s="395" t="s">
        <v>386</v>
      </c>
      <c r="C11" s="396">
        <v>15.23</v>
      </c>
      <c r="D11" s="396">
        <v>38.35</v>
      </c>
      <c r="E11" s="397">
        <v>151.80564674983583</v>
      </c>
      <c r="F11" s="397">
        <v>1.203721540472013</v>
      </c>
    </row>
    <row r="12" spans="2:11">
      <c r="B12" s="395" t="s">
        <v>341</v>
      </c>
      <c r="C12" s="396">
        <v>6.86</v>
      </c>
      <c r="D12" s="396">
        <v>27.59</v>
      </c>
      <c r="E12" s="397">
        <v>302.18658892128281</v>
      </c>
      <c r="F12" s="397">
        <v>1.0792883881481328</v>
      </c>
    </row>
    <row r="13" spans="2:11">
      <c r="B13" s="395" t="s">
        <v>297</v>
      </c>
      <c r="C13" s="396">
        <v>710.9</v>
      </c>
      <c r="D13" s="396">
        <v>631.61</v>
      </c>
      <c r="E13" s="397">
        <v>-11.153467435644949</v>
      </c>
      <c r="F13" s="397">
        <v>-4.1281609404855484</v>
      </c>
    </row>
    <row r="14" spans="2:11">
      <c r="B14" s="395" t="s">
        <v>295</v>
      </c>
      <c r="C14" s="396">
        <v>287.98</v>
      </c>
      <c r="D14" s="396">
        <v>155.99</v>
      </c>
      <c r="E14" s="397">
        <v>-45.83304396138621</v>
      </c>
      <c r="F14" s="397">
        <v>-6.8719379812673438</v>
      </c>
    </row>
    <row r="15" spans="2:11">
      <c r="B15" s="400" t="s">
        <v>1</v>
      </c>
      <c r="C15" s="401">
        <v>113.53980000000001</v>
      </c>
      <c r="D15" s="401">
        <v>227.09119999999984</v>
      </c>
      <c r="E15" s="402">
        <v>100.01021668172729</v>
      </c>
      <c r="F15" s="402">
        <v>5.9119492271087166</v>
      </c>
    </row>
    <row r="16" spans="2:11">
      <c r="B16" s="114"/>
      <c r="C16" s="107"/>
      <c r="D16" s="107"/>
      <c r="E16" s="120"/>
      <c r="F16" s="120"/>
    </row>
    <row r="17" spans="2:6">
      <c r="B17" s="101" t="s">
        <v>309</v>
      </c>
      <c r="C17" s="31"/>
      <c r="D17" s="31"/>
      <c r="E17" s="31"/>
      <c r="F17" s="31"/>
    </row>
    <row r="18" spans="2:6" ht="18">
      <c r="B18" s="30"/>
      <c r="C18" s="106" t="s">
        <v>384</v>
      </c>
      <c r="D18" s="106" t="s">
        <v>385</v>
      </c>
      <c r="E18" s="106" t="s">
        <v>288</v>
      </c>
      <c r="F18" s="106" t="s">
        <v>289</v>
      </c>
    </row>
    <row r="19" spans="2:6">
      <c r="B19" s="110" t="s">
        <v>298</v>
      </c>
      <c r="C19" s="109">
        <v>1690.69</v>
      </c>
      <c r="D19" s="110">
        <v>1939.63</v>
      </c>
      <c r="E19" s="119">
        <v>14.724165873105077</v>
      </c>
      <c r="F19" s="119">
        <v>14.724165873105077</v>
      </c>
    </row>
    <row r="20" spans="2:6">
      <c r="B20" s="114" t="s">
        <v>299</v>
      </c>
      <c r="C20" s="107">
        <v>609.44000000000005</v>
      </c>
      <c r="D20" s="107">
        <v>573.03</v>
      </c>
      <c r="E20" s="120">
        <v>-5.9743370963507569</v>
      </c>
      <c r="F20" s="120">
        <v>-2.1535586062495242</v>
      </c>
    </row>
    <row r="21" spans="2:6">
      <c r="B21" s="122" t="s">
        <v>300</v>
      </c>
      <c r="C21" s="107">
        <v>346.46</v>
      </c>
      <c r="D21" s="107">
        <v>295.86</v>
      </c>
      <c r="E21" s="120">
        <v>-14.604860589967084</v>
      </c>
      <c r="F21" s="120">
        <v>-2.9928609029449493</v>
      </c>
    </row>
    <row r="22" spans="2:6">
      <c r="B22" s="122" t="s">
        <v>301</v>
      </c>
      <c r="C22" s="107">
        <v>262.98</v>
      </c>
      <c r="D22" s="107">
        <v>277.16000000000003</v>
      </c>
      <c r="E22" s="120">
        <v>5.3920450224351768</v>
      </c>
      <c r="F22" s="120">
        <v>0.83871082220868443</v>
      </c>
    </row>
    <row r="23" spans="2:6">
      <c r="B23" s="125" t="s">
        <v>302</v>
      </c>
      <c r="C23" s="123">
        <v>144.28</v>
      </c>
      <c r="D23" s="123">
        <v>165</v>
      </c>
      <c r="E23" s="124">
        <v>14.360964790684783</v>
      </c>
      <c r="F23" s="124">
        <v>1.2255351365418852</v>
      </c>
    </row>
    <row r="24" spans="2:6">
      <c r="B24" s="114" t="s">
        <v>303</v>
      </c>
      <c r="C24" s="126">
        <v>541.95000000000005</v>
      </c>
      <c r="D24" s="107">
        <v>751.65</v>
      </c>
      <c r="E24" s="120">
        <v>38.693606421256568</v>
      </c>
      <c r="F24" s="120">
        <v>12.403219987105851</v>
      </c>
    </row>
    <row r="25" spans="2:6">
      <c r="B25" s="114" t="s">
        <v>304</v>
      </c>
      <c r="C25" s="107">
        <v>330.49</v>
      </c>
      <c r="D25" s="107">
        <v>423.28999999999996</v>
      </c>
      <c r="E25" s="120">
        <v>28.079518291022399</v>
      </c>
      <c r="F25" s="120">
        <v>5.4888832370215681</v>
      </c>
    </row>
    <row r="26" spans="2:6">
      <c r="B26" s="122" t="s">
        <v>305</v>
      </c>
      <c r="C26" s="123">
        <v>151.09</v>
      </c>
      <c r="D26" s="123">
        <v>260.88</v>
      </c>
      <c r="E26" s="124">
        <v>72.665298828512803</v>
      </c>
      <c r="F26" s="124">
        <v>6.4937983900064458</v>
      </c>
    </row>
    <row r="27" spans="2:6">
      <c r="B27" s="122" t="s">
        <v>306</v>
      </c>
      <c r="C27" s="123">
        <v>179.4</v>
      </c>
      <c r="D27" s="123">
        <v>162.41</v>
      </c>
      <c r="E27" s="124">
        <v>-9.4704570791527392</v>
      </c>
      <c r="F27" s="124">
        <v>-1.0049151529848765</v>
      </c>
    </row>
    <row r="28" spans="2:6">
      <c r="B28" s="114" t="s">
        <v>307</v>
      </c>
      <c r="C28" s="107">
        <v>203.73</v>
      </c>
      <c r="D28" s="107">
        <v>189.15</v>
      </c>
      <c r="E28" s="120">
        <v>-7.1565307024002323</v>
      </c>
      <c r="F28" s="120">
        <v>-0.86236980167860366</v>
      </c>
    </row>
    <row r="29" spans="2:6">
      <c r="B29" s="111" t="s">
        <v>1</v>
      </c>
      <c r="C29" s="108">
        <v>5.0799999999999561E-3</v>
      </c>
      <c r="D29" s="108">
        <v>2.51000000000019E-3</v>
      </c>
      <c r="E29" s="121">
        <v>-50.590551181098185</v>
      </c>
      <c r="F29" s="121">
        <v>-1.5200894309422579E-4</v>
      </c>
    </row>
  </sheetData>
  <customSheetViews>
    <customSheetView guid="{54FD4859-4825-49C8-AF88-E7B792413D64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</customSheetView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16FF2-2C1E-46B5-AAED-44862FF9E5CF}">
  <sheetPr>
    <tabColor theme="7" tint="0.39997558519241921"/>
  </sheetPr>
  <dimension ref="A1:F18"/>
  <sheetViews>
    <sheetView workbookViewId="0">
      <selection activeCell="F17" sqref="F17:F18"/>
    </sheetView>
  </sheetViews>
  <sheetFormatPr defaultRowHeight="15"/>
  <cols>
    <col min="1" max="2" width="9.140625" style="372"/>
    <col min="3" max="3" width="19.85546875" style="372" customWidth="1"/>
    <col min="4" max="4" width="9.140625" style="372"/>
    <col min="5" max="5" width="13.28515625" style="372" bestFit="1" customWidth="1"/>
    <col min="6" max="16384" width="9.140625" style="372"/>
  </cols>
  <sheetData>
    <row r="1" spans="1:6">
      <c r="C1" s="373" t="s">
        <v>372</v>
      </c>
      <c r="E1" s="372" t="s">
        <v>370</v>
      </c>
      <c r="F1" s="372" t="s">
        <v>371</v>
      </c>
    </row>
    <row r="2" spans="1:6">
      <c r="A2" s="427">
        <v>2019</v>
      </c>
      <c r="B2" s="372" t="s">
        <v>12</v>
      </c>
      <c r="C2" s="374">
        <v>1.7157772621809744</v>
      </c>
      <c r="D2" s="375">
        <v>2.7</v>
      </c>
      <c r="E2" s="375">
        <v>2</v>
      </c>
      <c r="F2" s="375">
        <v>1</v>
      </c>
    </row>
    <row r="3" spans="1:6">
      <c r="A3" s="427"/>
      <c r="B3" s="372" t="s">
        <v>13</v>
      </c>
      <c r="C3" s="374">
        <v>1.8171779141104294</v>
      </c>
      <c r="D3" s="375">
        <v>2.7</v>
      </c>
      <c r="E3" s="375">
        <v>2</v>
      </c>
      <c r="F3" s="375">
        <v>1</v>
      </c>
    </row>
    <row r="4" spans="1:6">
      <c r="A4" s="427"/>
      <c r="B4" s="372" t="s">
        <v>14</v>
      </c>
      <c r="C4" s="374">
        <v>1.7466063348416287</v>
      </c>
      <c r="D4" s="375">
        <v>2.7</v>
      </c>
      <c r="E4" s="375">
        <v>2</v>
      </c>
      <c r="F4" s="375">
        <v>1</v>
      </c>
    </row>
    <row r="5" spans="1:6">
      <c r="A5" s="427"/>
      <c r="B5" s="372" t="s">
        <v>15</v>
      </c>
      <c r="C5" s="374">
        <v>1.6111111111111107</v>
      </c>
      <c r="D5" s="375">
        <v>2.7</v>
      </c>
      <c r="E5" s="375">
        <v>2</v>
      </c>
      <c r="F5" s="375">
        <v>1</v>
      </c>
    </row>
    <row r="6" spans="1:6">
      <c r="A6" s="427">
        <v>2020</v>
      </c>
      <c r="B6" s="372" t="s">
        <v>12</v>
      </c>
      <c r="C6" s="374">
        <v>1.3959243085880642</v>
      </c>
      <c r="D6" s="375">
        <v>2.7</v>
      </c>
      <c r="E6" s="375">
        <v>2</v>
      </c>
      <c r="F6" s="375">
        <v>1</v>
      </c>
    </row>
    <row r="7" spans="1:6">
      <c r="A7" s="427"/>
      <c r="B7" s="372" t="s">
        <v>13</v>
      </c>
      <c r="C7" s="374">
        <v>1.7096466093600764</v>
      </c>
      <c r="D7" s="375">
        <v>2.7</v>
      </c>
      <c r="E7" s="375">
        <v>2</v>
      </c>
      <c r="F7" s="375">
        <v>1</v>
      </c>
    </row>
    <row r="8" spans="1:6">
      <c r="A8" s="427"/>
      <c r="B8" s="372" t="s">
        <v>14</v>
      </c>
      <c r="C8" s="374">
        <v>1.5490196078431373</v>
      </c>
      <c r="D8" s="375">
        <v>2.7</v>
      </c>
      <c r="E8" s="375">
        <v>2</v>
      </c>
      <c r="F8" s="375">
        <v>1</v>
      </c>
    </row>
    <row r="9" spans="1:6">
      <c r="A9" s="427"/>
      <c r="B9" s="372" t="s">
        <v>15</v>
      </c>
      <c r="C9" s="374">
        <v>1.6851963746223564</v>
      </c>
      <c r="D9" s="375">
        <v>2.7</v>
      </c>
      <c r="E9" s="375">
        <v>2</v>
      </c>
      <c r="F9" s="375">
        <v>1</v>
      </c>
    </row>
    <row r="10" spans="1:6">
      <c r="A10" s="427">
        <v>2021</v>
      </c>
      <c r="B10" s="372" t="s">
        <v>12</v>
      </c>
      <c r="C10" s="374">
        <v>1.9280000000000002</v>
      </c>
      <c r="D10" s="375">
        <v>2.7</v>
      </c>
      <c r="E10" s="375">
        <v>2</v>
      </c>
      <c r="F10" s="375">
        <v>1</v>
      </c>
    </row>
    <row r="11" spans="1:6">
      <c r="A11" s="427"/>
      <c r="B11" s="372" t="s">
        <v>13</v>
      </c>
      <c r="C11" s="374">
        <v>2.1856410256410252</v>
      </c>
      <c r="D11" s="375">
        <v>2.7</v>
      </c>
      <c r="E11" s="375">
        <v>2</v>
      </c>
      <c r="F11" s="375">
        <v>1</v>
      </c>
    </row>
    <row r="12" spans="1:6">
      <c r="A12" s="427"/>
      <c r="B12" s="372" t="s">
        <v>14</v>
      </c>
      <c r="C12" s="374">
        <v>1.9050567595459236</v>
      </c>
      <c r="D12" s="375">
        <v>2.7</v>
      </c>
      <c r="E12" s="375">
        <v>2</v>
      </c>
      <c r="F12" s="375">
        <v>1</v>
      </c>
    </row>
    <row r="13" spans="1:6">
      <c r="A13" s="427"/>
      <c r="B13" s="372" t="s">
        <v>15</v>
      </c>
      <c r="C13" s="374">
        <v>2.0439999999999996</v>
      </c>
      <c r="D13" s="375">
        <v>2.7</v>
      </c>
      <c r="E13" s="375">
        <v>2</v>
      </c>
      <c r="F13" s="375">
        <v>1</v>
      </c>
    </row>
    <row r="14" spans="1:6">
      <c r="A14" s="427">
        <v>2022</v>
      </c>
      <c r="B14" s="372" t="s">
        <v>12</v>
      </c>
      <c r="C14" s="374">
        <v>2.193548387096774</v>
      </c>
      <c r="D14" s="375">
        <v>2.7</v>
      </c>
      <c r="E14" s="375">
        <v>2</v>
      </c>
      <c r="F14" s="375">
        <v>1</v>
      </c>
    </row>
    <row r="15" spans="1:6">
      <c r="A15" s="427"/>
      <c r="B15" s="372" t="s">
        <v>13</v>
      </c>
      <c r="C15" s="374">
        <v>2.0710000000000002</v>
      </c>
      <c r="D15" s="375">
        <v>2.7</v>
      </c>
      <c r="E15" s="375">
        <v>2</v>
      </c>
      <c r="F15" s="375">
        <v>1</v>
      </c>
    </row>
    <row r="16" spans="1:6">
      <c r="A16" s="427"/>
      <c r="B16" s="372" t="s">
        <v>14</v>
      </c>
      <c r="C16" s="374">
        <v>2.2570000000000001</v>
      </c>
      <c r="D16" s="375">
        <v>2.7</v>
      </c>
      <c r="E16" s="375">
        <v>2</v>
      </c>
      <c r="F16" s="375">
        <v>1</v>
      </c>
    </row>
    <row r="17" spans="1:6">
      <c r="A17" s="427"/>
      <c r="B17" s="372" t="s">
        <v>15</v>
      </c>
      <c r="C17" s="374">
        <v>2.0100000000000002</v>
      </c>
      <c r="D17" s="375">
        <v>2.7</v>
      </c>
      <c r="E17" s="375">
        <v>2</v>
      </c>
      <c r="F17" s="375">
        <v>1</v>
      </c>
    </row>
    <row r="18" spans="1:6">
      <c r="A18" s="372">
        <v>2023</v>
      </c>
      <c r="B18" s="372" t="s">
        <v>12</v>
      </c>
      <c r="C18" s="372">
        <v>1.63</v>
      </c>
      <c r="D18" s="375">
        <v>2.7</v>
      </c>
      <c r="E18" s="375">
        <v>2</v>
      </c>
      <c r="F18" s="375">
        <v>1</v>
      </c>
    </row>
  </sheetData>
  <mergeCells count="4">
    <mergeCell ref="A2:A5"/>
    <mergeCell ref="A6:A9"/>
    <mergeCell ref="A10:A13"/>
    <mergeCell ref="A14:A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autoPageBreaks="0"/>
  </sheetPr>
  <dimension ref="A1:BD95"/>
  <sheetViews>
    <sheetView zoomScale="85" zoomScaleNormal="85" workbookViewId="0">
      <pane xSplit="4" ySplit="2" topLeftCell="E63" activePane="bottomRight" state="frozen"/>
      <selection pane="topRight" activeCell="E1" sqref="E1"/>
      <selection pane="bottomLeft" activeCell="A3" sqref="A3"/>
      <selection pane="bottomRight" activeCell="D24" sqref="D24"/>
    </sheetView>
  </sheetViews>
  <sheetFormatPr defaultColWidth="8.42578125" defaultRowHeight="15"/>
  <cols>
    <col min="1" max="1" width="6.42578125" style="293" customWidth="1"/>
    <col min="2" max="2" width="4.42578125" style="293" customWidth="1"/>
    <col min="3" max="3" width="6.42578125" style="293" customWidth="1"/>
    <col min="4" max="4" width="3.42578125" style="293" customWidth="1"/>
    <col min="5" max="7" width="8.42578125" style="293" bestFit="1" customWidth="1"/>
    <col min="8" max="11" width="8.42578125" style="293" customWidth="1"/>
    <col min="12" max="12" width="8.42578125" style="293"/>
    <col min="13" max="14" width="8.42578125" style="21" bestFit="1" customWidth="1"/>
    <col min="15" max="15" width="8.42578125" style="21" customWidth="1"/>
    <col min="16" max="16" width="8.42578125" style="293" bestFit="1" customWidth="1"/>
    <col min="17" max="17" width="8.42578125" style="293" customWidth="1"/>
    <col min="18" max="19" width="9.42578125" style="293" bestFit="1" customWidth="1"/>
    <col min="20" max="20" width="12.42578125" style="293" bestFit="1" customWidth="1"/>
    <col min="21" max="21" width="8.42578125" style="293" bestFit="1" customWidth="1"/>
    <col min="22" max="22" width="7.5703125" style="293" customWidth="1"/>
    <col min="23" max="16384" width="8.42578125" style="293"/>
  </cols>
  <sheetData>
    <row r="1" spans="1:56" ht="15" customHeight="1">
      <c r="E1" s="428" t="s">
        <v>0</v>
      </c>
      <c r="F1" s="428"/>
      <c r="H1" s="294"/>
      <c r="I1" s="294"/>
      <c r="J1" s="294"/>
      <c r="K1" s="294"/>
      <c r="M1" s="21" t="s">
        <v>376</v>
      </c>
      <c r="N1" s="21" t="s">
        <v>377</v>
      </c>
      <c r="S1" s="293" t="s">
        <v>2</v>
      </c>
      <c r="X1" s="21"/>
      <c r="Y1" s="21"/>
      <c r="Z1" s="21"/>
      <c r="AA1" s="21"/>
      <c r="AB1" s="21"/>
      <c r="AC1" s="21"/>
      <c r="AD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S1" s="21"/>
      <c r="AT1" s="21"/>
      <c r="AU1" s="21"/>
      <c r="AV1" s="21"/>
      <c r="AW1" s="21"/>
      <c r="AX1" s="21"/>
      <c r="AY1" s="21"/>
      <c r="BA1" s="21"/>
      <c r="BB1" s="21"/>
      <c r="BC1" s="21"/>
    </row>
    <row r="2" spans="1:56" ht="15.75" customHeight="1">
      <c r="E2" s="293" t="s">
        <v>3</v>
      </c>
      <c r="F2" s="293" t="s">
        <v>463</v>
      </c>
      <c r="G2" s="293" t="s">
        <v>4</v>
      </c>
      <c r="H2" s="293" t="s">
        <v>344</v>
      </c>
      <c r="I2" s="293" t="s">
        <v>462</v>
      </c>
      <c r="J2" s="293" t="s">
        <v>5</v>
      </c>
      <c r="K2" s="293" t="s">
        <v>6</v>
      </c>
      <c r="P2" s="293" t="s">
        <v>9</v>
      </c>
      <c r="Q2" s="293" t="s">
        <v>7</v>
      </c>
      <c r="R2" s="293" t="s">
        <v>8</v>
      </c>
      <c r="S2" s="293" t="s">
        <v>377</v>
      </c>
      <c r="T2" s="293" t="s">
        <v>10</v>
      </c>
      <c r="U2" s="293" t="s">
        <v>378</v>
      </c>
      <c r="AD2" s="21"/>
      <c r="AI2" s="21"/>
      <c r="AQ2" s="21"/>
      <c r="AW2" s="21"/>
      <c r="AX2" s="21"/>
      <c r="AY2" s="21"/>
      <c r="AZ2" s="21"/>
      <c r="BA2" s="21"/>
      <c r="BB2" s="21"/>
      <c r="BC2" s="21"/>
      <c r="BD2" s="21"/>
    </row>
    <row r="3" spans="1:56">
      <c r="A3" s="293">
        <v>2016</v>
      </c>
      <c r="B3" s="293">
        <v>1</v>
      </c>
      <c r="C3" s="293">
        <v>2016</v>
      </c>
      <c r="E3" s="295">
        <v>7.0000000000000007E-2</v>
      </c>
      <c r="F3" s="287">
        <v>5.5510869133839069E-3</v>
      </c>
      <c r="G3" s="287">
        <v>1.2158572245042354E-3</v>
      </c>
      <c r="H3" s="287">
        <v>2.5483227839873779E-2</v>
      </c>
      <c r="I3" s="287">
        <v>1.3768060210754829E-3</v>
      </c>
      <c r="J3" s="295"/>
      <c r="K3" s="295"/>
      <c r="M3" s="287">
        <v>2.0796883675019862E-2</v>
      </c>
      <c r="N3" s="288">
        <v>-7.2230820875612056E-2</v>
      </c>
      <c r="O3" s="288"/>
      <c r="P3" s="287">
        <v>5.3025951414787196E-3</v>
      </c>
      <c r="Q3" s="287">
        <v>2.3646511110822915E-3</v>
      </c>
      <c r="R3" s="287">
        <v>-2.8590184217695122E-3</v>
      </c>
      <c r="S3" s="287">
        <v>-1.3543582275385749E-2</v>
      </c>
      <c r="T3" s="287">
        <v>1.425679051339581E-2</v>
      </c>
      <c r="U3" s="299">
        <v>3.8451426699273444E-5</v>
      </c>
      <c r="V3" s="296"/>
      <c r="W3" s="297"/>
      <c r="X3" s="297"/>
      <c r="Y3" s="297"/>
      <c r="Z3" s="297"/>
      <c r="AA3" s="297"/>
      <c r="AB3" s="297"/>
      <c r="AC3" s="297"/>
      <c r="AD3" s="21"/>
      <c r="AE3" s="297"/>
      <c r="AF3" s="297"/>
      <c r="AG3" s="297"/>
      <c r="AH3" s="297"/>
      <c r="AI3" s="21"/>
      <c r="AJ3" s="297"/>
      <c r="AK3" s="297"/>
      <c r="AL3" s="297"/>
      <c r="AM3" s="297"/>
      <c r="AN3" s="297"/>
      <c r="AO3" s="297"/>
      <c r="AP3" s="297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</row>
    <row r="4" spans="1:56">
      <c r="B4" s="293">
        <v>2</v>
      </c>
      <c r="D4" s="293">
        <v>2</v>
      </c>
      <c r="E4" s="295">
        <v>7.0000000000000007E-2</v>
      </c>
      <c r="F4" s="287">
        <v>8.482381005439743E-3</v>
      </c>
      <c r="G4" s="287">
        <v>6.5470386731893981E-3</v>
      </c>
      <c r="H4" s="287">
        <v>2.3845037179795581E-2</v>
      </c>
      <c r="I4" s="287">
        <v>4.8471808544465755E-3</v>
      </c>
      <c r="J4" s="295"/>
      <c r="K4" s="295"/>
      <c r="M4" s="287">
        <v>2.1538443490592085E-2</v>
      </c>
      <c r="N4" s="288">
        <v>-4.7179454164548718E-2</v>
      </c>
      <c r="O4" s="288"/>
      <c r="P4" s="287">
        <v>5.3738925207355293E-3</v>
      </c>
      <c r="Q4" s="287">
        <v>2.4032941911363995E-3</v>
      </c>
      <c r="R4" s="287">
        <v>-3.9744374329464E-3</v>
      </c>
      <c r="S4" s="287">
        <v>-8.8712919482386108E-3</v>
      </c>
      <c r="T4" s="287">
        <v>1.4019744894173791E-2</v>
      </c>
      <c r="U4" s="299">
        <v>-8.6891839962828304E-4</v>
      </c>
      <c r="V4" s="296"/>
      <c r="W4" s="297"/>
      <c r="X4" s="297"/>
      <c r="Y4" s="297"/>
      <c r="Z4" s="297"/>
      <c r="AA4" s="297"/>
      <c r="AB4" s="297"/>
      <c r="AC4" s="297"/>
      <c r="AD4" s="21"/>
      <c r="AE4" s="297"/>
      <c r="AF4" s="297"/>
      <c r="AG4" s="297"/>
      <c r="AH4" s="297"/>
      <c r="AI4" s="21"/>
      <c r="AJ4" s="21"/>
      <c r="AK4" s="297"/>
      <c r="AL4" s="297"/>
      <c r="AM4" s="297"/>
      <c r="AN4" s="297"/>
      <c r="AO4" s="297"/>
      <c r="AP4" s="297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</row>
    <row r="5" spans="1:56">
      <c r="B5" s="293">
        <v>3</v>
      </c>
      <c r="E5" s="295">
        <v>7.0000000000000007E-2</v>
      </c>
      <c r="F5" s="287">
        <v>7.681906733439936E-3</v>
      </c>
      <c r="G5" s="287">
        <v>7.0358186302668102E-3</v>
      </c>
      <c r="H5" s="287">
        <v>2.2736002366839925E-2</v>
      </c>
      <c r="I5" s="287">
        <v>4.6568446102577266E-3</v>
      </c>
      <c r="J5" s="295"/>
      <c r="K5" s="295"/>
      <c r="M5" s="287">
        <v>2.1900708367589061E-2</v>
      </c>
      <c r="N5" s="288">
        <v>-4.8155093610326993E-2</v>
      </c>
      <c r="O5" s="288"/>
      <c r="P5" s="287">
        <v>5.485081406112223E-3</v>
      </c>
      <c r="Q5" s="287">
        <v>2.4012430837442875E-3</v>
      </c>
      <c r="R5" s="287">
        <v>-4.0249949884986966E-3</v>
      </c>
      <c r="S5" s="287">
        <v>-9.2127285621571627E-3</v>
      </c>
      <c r="T5" s="287">
        <v>1.3897846023833427E-2</v>
      </c>
      <c r="U5" s="299">
        <v>-1.2403868060087287E-3</v>
      </c>
      <c r="V5" s="296"/>
      <c r="W5" s="297"/>
      <c r="X5" s="297"/>
      <c r="Y5" s="297"/>
      <c r="Z5" s="297"/>
      <c r="AA5" s="297"/>
      <c r="AB5" s="297"/>
      <c r="AC5" s="297"/>
      <c r="AD5" s="21"/>
      <c r="AE5" s="297"/>
      <c r="AF5" s="297"/>
      <c r="AG5" s="297"/>
      <c r="AH5" s="297"/>
      <c r="AI5" s="21"/>
      <c r="AJ5" s="21"/>
      <c r="AK5" s="297"/>
      <c r="AL5" s="297"/>
      <c r="AM5" s="297"/>
      <c r="AN5" s="297"/>
      <c r="AO5" s="297"/>
      <c r="AP5" s="297"/>
      <c r="AQ5" s="21"/>
      <c r="AR5" s="21"/>
      <c r="AS5" s="21"/>
      <c r="AT5" s="21"/>
      <c r="AU5" s="21"/>
      <c r="AV5" s="298"/>
      <c r="AW5" s="21"/>
      <c r="AX5" s="21"/>
      <c r="AY5" s="21"/>
      <c r="AZ5" s="21"/>
      <c r="BA5" s="21"/>
      <c r="BB5" s="21"/>
      <c r="BC5" s="21"/>
      <c r="BD5" s="21"/>
    </row>
    <row r="6" spans="1:56">
      <c r="B6" s="293">
        <v>4</v>
      </c>
      <c r="E6" s="295">
        <v>7.0000000000000007E-2</v>
      </c>
      <c r="F6" s="287">
        <v>1.3219773212730379E-2</v>
      </c>
      <c r="G6" s="287">
        <v>1.474949855204799E-2</v>
      </c>
      <c r="H6" s="287">
        <v>2.3586167657118517E-2</v>
      </c>
      <c r="I6" s="287">
        <v>1.0925183696447016E-2</v>
      </c>
      <c r="J6" s="295"/>
      <c r="K6" s="295"/>
      <c r="M6" s="287">
        <v>2.2251358087241879E-2</v>
      </c>
      <c r="N6" s="288">
        <v>-2.1351081918707382E-2</v>
      </c>
      <c r="O6" s="288"/>
      <c r="P6" s="287">
        <v>5.0676694779311976E-3</v>
      </c>
      <c r="Q6" s="287">
        <v>2.8758676789315159E-3</v>
      </c>
      <c r="R6" s="287">
        <v>-4.2763812519617823E-3</v>
      </c>
      <c r="S6" s="287">
        <v>-4.1633866779099528E-3</v>
      </c>
      <c r="T6" s="287">
        <v>1.3780157358212922E-2</v>
      </c>
      <c r="U6" s="299">
        <v>-7.7966877820538909E-4</v>
      </c>
      <c r="V6" s="296"/>
      <c r="W6" s="297"/>
      <c r="X6" s="297"/>
      <c r="Y6" s="297"/>
      <c r="Z6" s="297"/>
      <c r="AA6" s="297"/>
      <c r="AB6" s="297"/>
      <c r="AC6" s="297"/>
      <c r="AD6" s="21"/>
      <c r="AE6" s="297"/>
      <c r="AF6" s="297"/>
      <c r="AG6" s="297"/>
      <c r="AH6" s="297"/>
      <c r="AI6" s="21"/>
      <c r="AJ6" s="297"/>
      <c r="AK6" s="297"/>
      <c r="AL6" s="297"/>
      <c r="AM6" s="297"/>
      <c r="AN6" s="297"/>
      <c r="AO6" s="297"/>
      <c r="AP6" s="297"/>
      <c r="AQ6" s="21"/>
      <c r="AR6" s="21"/>
      <c r="AS6" s="21"/>
      <c r="AT6" s="21"/>
      <c r="AU6" s="21"/>
      <c r="AV6" s="298"/>
      <c r="AW6" s="21"/>
      <c r="AX6" s="21"/>
      <c r="AY6" s="21"/>
      <c r="AZ6" s="21"/>
      <c r="BA6" s="21"/>
      <c r="BB6" s="21"/>
      <c r="BC6" s="21"/>
      <c r="BD6" s="21"/>
    </row>
    <row r="7" spans="1:56">
      <c r="B7" s="293">
        <v>5</v>
      </c>
      <c r="D7" s="293">
        <v>5</v>
      </c>
      <c r="E7" s="295">
        <v>7.0000000000000007E-2</v>
      </c>
      <c r="F7" s="287">
        <v>1.3239900774362878E-2</v>
      </c>
      <c r="G7" s="287">
        <v>1.4903092551814989E-2</v>
      </c>
      <c r="H7" s="287">
        <v>2.3307980030499609E-2</v>
      </c>
      <c r="I7" s="287">
        <v>1.1265766592112314E-3</v>
      </c>
      <c r="J7" s="295"/>
      <c r="K7" s="295"/>
      <c r="M7" s="287">
        <v>2.1002029859045646E-2</v>
      </c>
      <c r="N7" s="288">
        <v>-2.0501516776950113E-2</v>
      </c>
      <c r="O7" s="288"/>
      <c r="P7" s="287">
        <v>4.4764564726526282E-3</v>
      </c>
      <c r="Q7" s="287">
        <v>2.9789998357340995E-3</v>
      </c>
      <c r="R7" s="287">
        <v>-4.297845295338238E-3</v>
      </c>
      <c r="S7" s="287">
        <v>-4.0038744365560042E-3</v>
      </c>
      <c r="T7" s="287">
        <v>1.3888739204923468E-2</v>
      </c>
      <c r="U7" s="299">
        <v>-5.47769838305743E-4</v>
      </c>
      <c r="V7" s="296"/>
      <c r="W7" s="297"/>
      <c r="X7" s="297"/>
      <c r="Y7" s="297"/>
      <c r="Z7" s="297"/>
      <c r="AA7" s="297"/>
      <c r="AB7" s="297"/>
      <c r="AC7" s="297"/>
      <c r="AD7" s="21"/>
      <c r="AE7" s="297"/>
      <c r="AF7" s="297"/>
      <c r="AG7" s="297"/>
      <c r="AH7" s="297"/>
      <c r="AI7" s="21"/>
      <c r="AJ7" s="21"/>
      <c r="AK7" s="297"/>
      <c r="AL7" s="297"/>
      <c r="AM7" s="297"/>
      <c r="AN7" s="297"/>
      <c r="AO7" s="297"/>
      <c r="AP7" s="297"/>
      <c r="AQ7" s="21"/>
      <c r="AR7" s="21"/>
      <c r="AS7" s="21"/>
      <c r="AT7" s="21"/>
      <c r="AU7" s="21"/>
      <c r="AV7" s="298"/>
      <c r="AW7" s="21"/>
      <c r="AX7" s="21"/>
      <c r="AY7" s="21"/>
      <c r="AZ7" s="21"/>
      <c r="BA7" s="21"/>
      <c r="BB7" s="21"/>
      <c r="BC7" s="21"/>
      <c r="BD7" s="21"/>
    </row>
    <row r="8" spans="1:56">
      <c r="B8" s="293">
        <v>6</v>
      </c>
      <c r="E8" s="295">
        <v>7.0000000000000007E-2</v>
      </c>
      <c r="F8" s="287">
        <v>1.1566629639137238E-2</v>
      </c>
      <c r="G8" s="287">
        <v>1.1758172652038157E-2</v>
      </c>
      <c r="H8" s="287">
        <v>2.1785730287170679E-2</v>
      </c>
      <c r="I8" s="287">
        <v>-2.8284518170923478E-3</v>
      </c>
      <c r="J8" s="295"/>
      <c r="K8" s="295"/>
      <c r="M8" s="287">
        <v>2.4089525796217703E-2</v>
      </c>
      <c r="N8" s="288">
        <v>-2.3469341882401906E-2</v>
      </c>
      <c r="O8" s="288"/>
      <c r="P8" s="287">
        <v>5.0548856913205081E-3</v>
      </c>
      <c r="Q8" s="287">
        <v>3.4565796083260185E-3</v>
      </c>
      <c r="R8" s="287">
        <v>-5.1602486877277542E-3</v>
      </c>
      <c r="S8" s="287">
        <v>-4.5449183835646932E-3</v>
      </c>
      <c r="T8" s="287">
        <v>1.3980494611136929E-2</v>
      </c>
      <c r="U8" s="299">
        <v>-2.0316554935805786E-3</v>
      </c>
      <c r="V8" s="296"/>
      <c r="W8" s="297"/>
      <c r="X8" s="297"/>
      <c r="Y8" s="297"/>
      <c r="Z8" s="297"/>
      <c r="AA8" s="297"/>
      <c r="AB8" s="297"/>
      <c r="AC8" s="297"/>
      <c r="AD8" s="21"/>
      <c r="AE8" s="297"/>
      <c r="AF8" s="297"/>
      <c r="AG8" s="297"/>
      <c r="AH8" s="297"/>
      <c r="AI8" s="21"/>
      <c r="AJ8" s="21"/>
      <c r="AK8" s="297"/>
      <c r="AL8" s="297"/>
      <c r="AM8" s="297"/>
      <c r="AN8" s="297"/>
      <c r="AO8" s="297"/>
      <c r="AP8" s="297"/>
      <c r="AQ8" s="21"/>
      <c r="AR8" s="21"/>
      <c r="AS8" s="21"/>
      <c r="AT8" s="21"/>
      <c r="AU8" s="21"/>
      <c r="AV8" s="298"/>
      <c r="AW8" s="21"/>
      <c r="AX8" s="21"/>
      <c r="AY8" s="21"/>
      <c r="AZ8" s="21"/>
      <c r="BA8" s="21"/>
      <c r="BB8" s="21"/>
      <c r="BC8" s="21"/>
      <c r="BD8" s="21"/>
    </row>
    <row r="9" spans="1:56">
      <c r="B9" s="293">
        <v>7</v>
      </c>
      <c r="E9" s="295">
        <v>7.0000000000000007E-2</v>
      </c>
      <c r="F9" s="287">
        <v>1.4936131532886865E-2</v>
      </c>
      <c r="G9" s="287">
        <v>1.6280499561848405E-2</v>
      </c>
      <c r="H9" s="287">
        <v>2.5848244845356527E-2</v>
      </c>
      <c r="I9" s="287">
        <v>7.7301535193297077E-4</v>
      </c>
      <c r="J9" s="295"/>
      <c r="K9" s="295"/>
      <c r="M9" s="287">
        <v>2.9655675386324631E-2</v>
      </c>
      <c r="N9" s="288">
        <v>-2.3775484834386185E-2</v>
      </c>
      <c r="O9" s="288"/>
      <c r="P9" s="287">
        <v>6.9927098358059684E-3</v>
      </c>
      <c r="Q9" s="287">
        <v>3.7472116594909734E-3</v>
      </c>
      <c r="R9" s="287">
        <v>-5.1356527203555409E-3</v>
      </c>
      <c r="S9" s="287">
        <v>-4.5393709034928127E-3</v>
      </c>
      <c r="T9" s="287">
        <v>1.46262022124246E-2</v>
      </c>
      <c r="U9" s="299">
        <v>-1.5575299138061386E-3</v>
      </c>
      <c r="V9" s="296"/>
      <c r="W9" s="297"/>
      <c r="X9" s="297"/>
      <c r="Y9" s="297"/>
      <c r="Z9" s="297"/>
      <c r="AA9" s="297"/>
      <c r="AB9" s="297"/>
      <c r="AC9" s="297"/>
      <c r="AD9" s="21"/>
      <c r="AE9" s="297"/>
      <c r="AF9" s="297"/>
      <c r="AG9" s="297"/>
      <c r="AH9" s="297"/>
      <c r="AI9" s="21"/>
      <c r="AJ9" s="297"/>
      <c r="AK9" s="297"/>
      <c r="AL9" s="297"/>
      <c r="AM9" s="297"/>
      <c r="AN9" s="297"/>
      <c r="AO9" s="297"/>
      <c r="AP9" s="297"/>
      <c r="AQ9" s="21"/>
      <c r="AR9" s="21"/>
      <c r="AS9" s="21"/>
      <c r="AT9" s="21"/>
      <c r="AU9" s="21"/>
      <c r="AV9" s="298"/>
      <c r="AW9" s="21"/>
      <c r="AX9" s="21"/>
      <c r="AY9" s="21"/>
      <c r="AZ9" s="21"/>
      <c r="BA9" s="21"/>
      <c r="BB9" s="21"/>
      <c r="BC9" s="21"/>
      <c r="BD9" s="21"/>
    </row>
    <row r="10" spans="1:56">
      <c r="B10" s="293">
        <v>8</v>
      </c>
      <c r="D10" s="293">
        <v>8</v>
      </c>
      <c r="E10" s="295">
        <v>7.0000000000000007E-2</v>
      </c>
      <c r="F10" s="287">
        <v>-1.3660961600922006E-3</v>
      </c>
      <c r="G10" s="287">
        <v>-2.7702163872037611E-3</v>
      </c>
      <c r="H10" s="287">
        <v>1.0631650326094588E-2</v>
      </c>
      <c r="I10" s="287">
        <v>-7.4661666194616449E-3</v>
      </c>
      <c r="J10" s="295"/>
      <c r="K10" s="295"/>
      <c r="M10" s="287">
        <v>1.9085024476890089E-2</v>
      </c>
      <c r="N10" s="288">
        <v>-4.3413493451452512E-2</v>
      </c>
      <c r="O10" s="288"/>
      <c r="P10" s="287">
        <v>6.0201761306147615E-3</v>
      </c>
      <c r="Q10" s="287">
        <v>6.1324621707605149E-4</v>
      </c>
      <c r="R10" s="287">
        <v>-5.1426902199296944E-3</v>
      </c>
      <c r="S10" s="287">
        <v>-8.026967550363891E-3</v>
      </c>
      <c r="T10" s="287">
        <v>5.4203611115316262E-3</v>
      </c>
      <c r="U10" s="299">
        <v>-7.1595063807245189E-4</v>
      </c>
      <c r="V10" s="296"/>
      <c r="W10" s="297"/>
      <c r="X10" s="297"/>
      <c r="Y10" s="297"/>
      <c r="Z10" s="297"/>
      <c r="AA10" s="297"/>
      <c r="AB10" s="297"/>
      <c r="AC10" s="297"/>
      <c r="AD10" s="21"/>
      <c r="AE10" s="297"/>
      <c r="AF10" s="297"/>
      <c r="AG10" s="297"/>
      <c r="AH10" s="297"/>
      <c r="AI10" s="21"/>
      <c r="AJ10" s="21"/>
      <c r="AK10" s="297"/>
      <c r="AL10" s="297"/>
      <c r="AM10" s="297"/>
      <c r="AN10" s="297"/>
      <c r="AO10" s="297"/>
      <c r="AP10" s="297"/>
      <c r="AQ10" s="21"/>
      <c r="AR10" s="21"/>
      <c r="AS10" s="21"/>
      <c r="AT10" s="21"/>
      <c r="AU10" s="21"/>
      <c r="AV10" s="298"/>
      <c r="AW10" s="21"/>
      <c r="AX10" s="21"/>
      <c r="AY10" s="21"/>
      <c r="AZ10" s="21"/>
      <c r="BA10" s="21"/>
      <c r="BB10" s="21"/>
      <c r="BC10" s="21"/>
      <c r="BD10" s="21"/>
    </row>
    <row r="11" spans="1:56">
      <c r="B11" s="293">
        <v>9</v>
      </c>
      <c r="E11" s="295">
        <v>7.0000000000000007E-2</v>
      </c>
      <c r="F11" s="287">
        <v>-4.5673240520105463E-4</v>
      </c>
      <c r="G11" s="287">
        <v>-2.4514826692259017E-3</v>
      </c>
      <c r="H11" s="287">
        <v>8.1976726854990911E-3</v>
      </c>
      <c r="I11" s="287">
        <v>-5.28969724342776E-3</v>
      </c>
      <c r="J11" s="295"/>
      <c r="K11" s="295"/>
      <c r="M11" s="287">
        <v>2.3358068013632716E-2</v>
      </c>
      <c r="N11" s="288">
        <v>-3.35851521685121E-2</v>
      </c>
      <c r="O11" s="288"/>
      <c r="P11" s="287">
        <v>7.6415501783562547E-3</v>
      </c>
      <c r="Q11" s="287">
        <v>6.3412065390757539E-4</v>
      </c>
      <c r="R11" s="287">
        <v>-5.4086600438505187E-3</v>
      </c>
      <c r="S11" s="287">
        <v>-6.0143361674998303E-3</v>
      </c>
      <c r="T11" s="287">
        <v>4.7784339788059212E-3</v>
      </c>
      <c r="U11" s="299">
        <v>-2.6037073301588155E-3</v>
      </c>
      <c r="V11" s="296"/>
      <c r="W11" s="297"/>
      <c r="X11" s="297"/>
      <c r="Y11" s="297"/>
      <c r="Z11" s="297"/>
      <c r="AA11" s="297"/>
      <c r="AB11" s="297"/>
      <c r="AC11" s="297"/>
      <c r="AD11" s="21"/>
      <c r="AE11" s="297"/>
      <c r="AF11" s="297"/>
      <c r="AG11" s="297"/>
      <c r="AH11" s="297"/>
      <c r="AI11" s="21"/>
      <c r="AJ11" s="21"/>
      <c r="AK11" s="297"/>
      <c r="AL11" s="297"/>
      <c r="AM11" s="297"/>
      <c r="AN11" s="297"/>
      <c r="AO11" s="297"/>
      <c r="AP11" s="297"/>
      <c r="AQ11" s="21"/>
      <c r="AR11" s="21"/>
      <c r="AS11" s="21"/>
      <c r="AT11" s="21"/>
      <c r="AU11" s="21"/>
      <c r="AV11" s="298"/>
      <c r="AW11" s="21"/>
      <c r="AX11" s="21"/>
      <c r="AY11" s="21"/>
      <c r="AZ11" s="21"/>
      <c r="BA11" s="21"/>
      <c r="BB11" s="21"/>
      <c r="BC11" s="21"/>
      <c r="BD11" s="21"/>
    </row>
    <row r="12" spans="1:56">
      <c r="B12" s="293">
        <v>10</v>
      </c>
      <c r="E12" s="295">
        <v>7.0000000000000007E-2</v>
      </c>
      <c r="F12" s="287">
        <v>-1.7605695498574825E-3</v>
      </c>
      <c r="G12" s="287">
        <v>-6.1018771022575136E-3</v>
      </c>
      <c r="H12" s="287">
        <v>5.77020379809845E-3</v>
      </c>
      <c r="I12" s="287">
        <v>-6.1789818102608862E-3</v>
      </c>
      <c r="J12" s="295"/>
      <c r="K12" s="295"/>
      <c r="M12" s="287">
        <v>1.5522458996473532E-2</v>
      </c>
      <c r="N12" s="288">
        <v>-3.042727739325124E-2</v>
      </c>
      <c r="O12" s="288"/>
      <c r="P12" s="287">
        <v>5.2911540085677257E-3</v>
      </c>
      <c r="Q12" s="287">
        <v>1.4317925065902767E-5</v>
      </c>
      <c r="R12" s="287">
        <v>-5.2137493680366994E-3</v>
      </c>
      <c r="S12" s="287">
        <v>-5.2789586173901107E-3</v>
      </c>
      <c r="T12" s="287">
        <v>4.9557503198424053E-3</v>
      </c>
      <c r="U12" s="299">
        <v>-2.0935185663987937E-3</v>
      </c>
      <c r="V12" s="296"/>
      <c r="W12" s="297"/>
      <c r="X12" s="297"/>
      <c r="Y12" s="297"/>
      <c r="Z12" s="297"/>
      <c r="AA12" s="297"/>
      <c r="AB12" s="297"/>
      <c r="AC12" s="297"/>
      <c r="AD12" s="21"/>
      <c r="AE12" s="297"/>
      <c r="AF12" s="297"/>
      <c r="AG12" s="297"/>
      <c r="AH12" s="297"/>
      <c r="AI12" s="21"/>
      <c r="AJ12" s="297"/>
      <c r="AK12" s="297"/>
      <c r="AL12" s="297"/>
      <c r="AM12" s="297"/>
      <c r="AN12" s="297"/>
      <c r="AO12" s="297"/>
      <c r="AP12" s="297"/>
      <c r="AQ12" s="21"/>
      <c r="AR12" s="21"/>
      <c r="AS12" s="21"/>
      <c r="AT12" s="21"/>
      <c r="AU12" s="21"/>
      <c r="AV12" s="298"/>
      <c r="AW12" s="21"/>
      <c r="AX12" s="21"/>
      <c r="AY12" s="21"/>
      <c r="AZ12" s="21"/>
      <c r="BA12" s="21"/>
      <c r="BB12" s="21"/>
      <c r="BC12" s="21"/>
      <c r="BD12" s="21"/>
    </row>
    <row r="13" spans="1:56">
      <c r="B13" s="293">
        <v>11</v>
      </c>
      <c r="D13" s="293">
        <v>11</v>
      </c>
      <c r="E13" s="295">
        <v>7.0000000000000007E-2</v>
      </c>
      <c r="F13" s="287">
        <v>5.3390652517035786E-3</v>
      </c>
      <c r="G13" s="287">
        <v>3.8918594345971336E-4</v>
      </c>
      <c r="H13" s="287">
        <v>1.0247257143145116E-2</v>
      </c>
      <c r="I13" s="287">
        <v>4.9831525556138789E-3</v>
      </c>
      <c r="J13" s="295"/>
      <c r="K13" s="295"/>
      <c r="M13" s="287">
        <v>1.5927438563679175E-2</v>
      </c>
      <c r="N13" s="288">
        <v>-9.4573445367742703E-3</v>
      </c>
      <c r="O13" s="288"/>
      <c r="P13" s="287">
        <v>5.5395918474793132E-3</v>
      </c>
      <c r="Q13" s="287">
        <v>2.3240635192864955E-5</v>
      </c>
      <c r="R13" s="287">
        <v>-4.9127289072623571E-3</v>
      </c>
      <c r="S13" s="287">
        <v>-1.6043555602866394E-3</v>
      </c>
      <c r="T13" s="287">
        <v>4.603628029714639E-3</v>
      </c>
      <c r="U13" s="299">
        <v>8.618541878612616E-4</v>
      </c>
      <c r="V13" s="296"/>
      <c r="W13" s="297"/>
      <c r="X13" s="297"/>
      <c r="Y13" s="297"/>
      <c r="Z13" s="297"/>
      <c r="AA13" s="297"/>
      <c r="AB13" s="297"/>
      <c r="AC13" s="297"/>
      <c r="AD13" s="21"/>
      <c r="AE13" s="297"/>
      <c r="AF13" s="297"/>
      <c r="AG13" s="297"/>
      <c r="AH13" s="297"/>
      <c r="AI13" s="21"/>
      <c r="AJ13" s="21"/>
      <c r="AK13" s="297"/>
      <c r="AL13" s="297"/>
      <c r="AM13" s="297"/>
      <c r="AN13" s="297"/>
      <c r="AO13" s="297"/>
      <c r="AP13" s="297"/>
      <c r="AQ13" s="21"/>
      <c r="AR13" s="21"/>
      <c r="AS13" s="21"/>
      <c r="AT13" s="21"/>
      <c r="AU13" s="21"/>
      <c r="AV13" s="298"/>
      <c r="AW13" s="21"/>
      <c r="AX13" s="21"/>
      <c r="AY13" s="21"/>
      <c r="AZ13" s="21"/>
      <c r="BA13" s="21"/>
      <c r="BB13" s="21"/>
      <c r="BC13" s="21"/>
      <c r="BD13" s="21"/>
    </row>
    <row r="14" spans="1:56">
      <c r="B14" s="293">
        <v>12</v>
      </c>
      <c r="E14" s="295">
        <v>7.0000000000000007E-2</v>
      </c>
      <c r="F14" s="287">
        <v>1.2653228356908741E-2</v>
      </c>
      <c r="G14" s="287">
        <v>7.9910032335936965E-3</v>
      </c>
      <c r="H14" s="287">
        <v>1.3847036081796382E-2</v>
      </c>
      <c r="I14" s="287">
        <v>5.8265419023879605E-3</v>
      </c>
      <c r="J14" s="295"/>
      <c r="K14" s="295"/>
      <c r="M14" s="287">
        <v>1.6179594312721424E-2</v>
      </c>
      <c r="N14" s="288">
        <v>1.6806800314528303E-2</v>
      </c>
      <c r="O14" s="288"/>
      <c r="P14" s="287">
        <v>4.6986691268620148E-3</v>
      </c>
      <c r="Q14" s="287">
        <v>1.0715099692372413E-3</v>
      </c>
      <c r="R14" s="287">
        <v>-4.3568857211963401E-3</v>
      </c>
      <c r="S14" s="287">
        <v>2.8262478313160564E-3</v>
      </c>
      <c r="T14" s="287">
        <v>4.7124325483491724E-3</v>
      </c>
      <c r="U14" s="299">
        <v>2.6496188240905465E-3</v>
      </c>
      <c r="V14" s="296"/>
      <c r="W14" s="297"/>
      <c r="X14" s="297"/>
      <c r="Y14" s="297"/>
      <c r="Z14" s="297"/>
      <c r="AA14" s="297"/>
      <c r="AB14" s="297"/>
      <c r="AC14" s="297"/>
      <c r="AD14" s="21"/>
      <c r="AE14" s="297"/>
      <c r="AF14" s="297"/>
      <c r="AG14" s="297"/>
      <c r="AH14" s="297"/>
      <c r="AI14" s="21"/>
      <c r="AJ14" s="21"/>
      <c r="AK14" s="297"/>
      <c r="AL14" s="297"/>
      <c r="AM14" s="297"/>
      <c r="AN14" s="297"/>
      <c r="AO14" s="297"/>
      <c r="AP14" s="297"/>
      <c r="AQ14" s="21"/>
      <c r="AR14" s="21"/>
      <c r="AS14" s="21"/>
      <c r="AT14" s="21"/>
      <c r="AU14" s="21"/>
      <c r="AV14" s="298"/>
      <c r="AW14" s="21"/>
      <c r="AX14" s="21"/>
      <c r="AY14" s="21"/>
      <c r="AZ14" s="21"/>
      <c r="BA14" s="21"/>
      <c r="BB14" s="21"/>
      <c r="BC14" s="21"/>
      <c r="BD14" s="21"/>
    </row>
    <row r="15" spans="1:56">
      <c r="A15" s="293">
        <v>2017</v>
      </c>
      <c r="B15" s="293">
        <v>1</v>
      </c>
      <c r="C15" s="293">
        <v>2017</v>
      </c>
      <c r="E15" s="295">
        <v>0.08</v>
      </c>
      <c r="F15" s="287">
        <v>2.097169228191631E-2</v>
      </c>
      <c r="G15" s="287">
        <v>1.7340436536796844E-2</v>
      </c>
      <c r="H15" s="287">
        <v>2.0879800929565651E-2</v>
      </c>
      <c r="I15" s="287">
        <v>9.6026395077681848E-3</v>
      </c>
      <c r="J15" s="295"/>
      <c r="K15" s="295"/>
      <c r="M15" s="287">
        <v>2.5256575968620076E-2</v>
      </c>
      <c r="N15" s="288">
        <v>2.572936521079372E-2</v>
      </c>
      <c r="O15" s="288"/>
      <c r="P15" s="287">
        <v>7.8083476026840565E-3</v>
      </c>
      <c r="Q15" s="287">
        <v>1.9141462788442856E-3</v>
      </c>
      <c r="R15" s="287">
        <v>-2.0845201848278963E-3</v>
      </c>
      <c r="S15" s="287">
        <v>4.4511873350324832E-3</v>
      </c>
      <c r="T15" s="287">
        <v>5.0582274814775343E-3</v>
      </c>
      <c r="U15" s="299">
        <v>3.1346894460757106E-3</v>
      </c>
      <c r="V15" s="296"/>
      <c r="W15" s="297"/>
      <c r="X15" s="297"/>
      <c r="Y15" s="297"/>
      <c r="Z15" s="297"/>
      <c r="AA15" s="297"/>
      <c r="AB15" s="297"/>
      <c r="AC15" s="297"/>
      <c r="AD15" s="21"/>
      <c r="AE15" s="297"/>
      <c r="AF15" s="297"/>
      <c r="AG15" s="297"/>
      <c r="AH15" s="297"/>
      <c r="AI15" s="21"/>
      <c r="AJ15" s="297"/>
      <c r="AK15" s="297"/>
      <c r="AL15" s="297"/>
      <c r="AM15" s="297"/>
      <c r="AN15" s="297"/>
      <c r="AO15" s="297"/>
      <c r="AP15" s="297"/>
      <c r="AQ15" s="21"/>
      <c r="AR15" s="21"/>
      <c r="AS15" s="21"/>
      <c r="AT15" s="21"/>
      <c r="AU15" s="21"/>
      <c r="AV15" s="298"/>
      <c r="AW15" s="21"/>
      <c r="AX15" s="21"/>
      <c r="AY15" s="21"/>
      <c r="AZ15" s="21"/>
      <c r="BA15" s="21"/>
      <c r="BB15" s="21"/>
      <c r="BC15" s="21"/>
    </row>
    <row r="16" spans="1:56">
      <c r="B16" s="293">
        <v>2</v>
      </c>
      <c r="E16" s="295">
        <v>0.08</v>
      </c>
      <c r="F16" s="287">
        <v>2.4028811192465804E-2</v>
      </c>
      <c r="G16" s="287">
        <v>1.8098960597539682E-2</v>
      </c>
      <c r="H16" s="287">
        <v>2.4221490231605358E-2</v>
      </c>
      <c r="I16" s="287">
        <v>7.8560177713022927E-3</v>
      </c>
      <c r="J16" s="295"/>
      <c r="K16" s="295"/>
      <c r="M16" s="287">
        <v>1.9889167439582023E-2</v>
      </c>
      <c r="N16" s="288">
        <v>2.9982387571370728E-2</v>
      </c>
      <c r="O16" s="288"/>
      <c r="P16" s="287">
        <v>6.1418575436335077E-3</v>
      </c>
      <c r="Q16" s="287">
        <v>1.8895209204212271E-3</v>
      </c>
      <c r="R16" s="287">
        <v>8.1246540987503924E-4</v>
      </c>
      <c r="S16" s="287">
        <v>5.3265127604274938E-3</v>
      </c>
      <c r="T16" s="287">
        <v>6.1564356682602111E-3</v>
      </c>
      <c r="U16" s="299">
        <v>3.4839364086432529E-3</v>
      </c>
      <c r="V16" s="296"/>
      <c r="W16" s="297"/>
      <c r="X16" s="297"/>
      <c r="Y16" s="297"/>
      <c r="Z16" s="297"/>
      <c r="AA16" s="297"/>
      <c r="AB16" s="297"/>
      <c r="AC16" s="297"/>
      <c r="AD16" s="21"/>
      <c r="AE16" s="297"/>
      <c r="AF16" s="297"/>
      <c r="AG16" s="297"/>
      <c r="AH16" s="297"/>
      <c r="AI16" s="21"/>
      <c r="AJ16" s="21"/>
      <c r="AK16" s="297"/>
      <c r="AL16" s="297"/>
      <c r="AM16" s="297"/>
      <c r="AN16" s="297"/>
      <c r="AO16" s="297"/>
      <c r="AP16" s="297"/>
      <c r="AQ16" s="21"/>
      <c r="AR16" s="21"/>
      <c r="AS16" s="21"/>
      <c r="AT16" s="21"/>
      <c r="AU16" s="21"/>
      <c r="AV16" s="298"/>
      <c r="AW16" s="21"/>
      <c r="AX16" s="21"/>
      <c r="AY16" s="21"/>
      <c r="AZ16" s="21"/>
      <c r="BA16" s="21"/>
      <c r="BB16" s="21"/>
      <c r="BC16" s="21"/>
      <c r="BD16" s="21"/>
    </row>
    <row r="17" spans="1:56">
      <c r="B17" s="293">
        <v>3</v>
      </c>
      <c r="D17" s="293">
        <v>2</v>
      </c>
      <c r="E17" s="295">
        <v>0.08</v>
      </c>
      <c r="F17" s="287">
        <v>3.1315432238478991E-2</v>
      </c>
      <c r="G17" s="287">
        <v>2.9900489882909831E-2</v>
      </c>
      <c r="H17" s="287">
        <v>3.0843034023661176E-2</v>
      </c>
      <c r="I17" s="287">
        <v>1.1805621703192992E-2</v>
      </c>
      <c r="J17" s="295"/>
      <c r="K17" s="295"/>
      <c r="M17" s="287">
        <v>3.0313778105009126E-2</v>
      </c>
      <c r="N17" s="288">
        <v>3.8485891025233032E-2</v>
      </c>
      <c r="O17" s="288"/>
      <c r="P17" s="287">
        <v>9.9674188763370867E-3</v>
      </c>
      <c r="Q17" s="287">
        <v>2.3120310434665424E-3</v>
      </c>
      <c r="R17" s="287">
        <v>1.4936330030295576E-3</v>
      </c>
      <c r="S17" s="287">
        <v>6.9548908636178457E-3</v>
      </c>
      <c r="T17" s="287">
        <v>5.9985286276566727E-3</v>
      </c>
      <c r="U17" s="299">
        <v>4.3980785755250223E-3</v>
      </c>
      <c r="V17" s="296"/>
      <c r="W17" s="297"/>
      <c r="X17" s="297"/>
      <c r="Y17" s="297"/>
      <c r="Z17" s="297"/>
      <c r="AA17" s="297"/>
      <c r="AB17" s="297"/>
      <c r="AC17" s="297"/>
      <c r="AD17" s="21"/>
      <c r="AE17" s="297"/>
      <c r="AF17" s="297"/>
      <c r="AG17" s="297"/>
      <c r="AH17" s="297"/>
      <c r="AI17" s="21"/>
      <c r="AJ17" s="21"/>
      <c r="AK17" s="297"/>
      <c r="AL17" s="297"/>
      <c r="AM17" s="297"/>
      <c r="AN17" s="297"/>
      <c r="AO17" s="297"/>
      <c r="AP17" s="297"/>
      <c r="AQ17" s="21"/>
      <c r="AR17" s="21"/>
      <c r="AS17" s="21"/>
      <c r="AT17" s="21"/>
      <c r="AU17" s="298"/>
      <c r="AV17" s="298"/>
      <c r="AW17" s="21"/>
      <c r="AX17" s="21"/>
      <c r="AY17" s="21"/>
      <c r="AZ17" s="21"/>
      <c r="BA17" s="21"/>
      <c r="BB17" s="21"/>
      <c r="BC17" s="21"/>
      <c r="BD17" s="21"/>
    </row>
    <row r="18" spans="1:56">
      <c r="B18" s="293">
        <v>4</v>
      </c>
      <c r="E18" s="295">
        <v>0.08</v>
      </c>
      <c r="F18" s="287">
        <v>3.2410893501506832E-2</v>
      </c>
      <c r="G18" s="287">
        <v>3.2294828047662261E-2</v>
      </c>
      <c r="H18" s="287">
        <v>3.7284794074001981E-2</v>
      </c>
      <c r="I18" s="287">
        <v>1.1998986476799978E-2</v>
      </c>
      <c r="J18" s="295"/>
      <c r="K18" s="295"/>
      <c r="M18" s="287">
        <v>4.1570538478439722E-2</v>
      </c>
      <c r="N18" s="288">
        <v>1.5676968493068877E-2</v>
      </c>
      <c r="O18" s="288"/>
      <c r="P18" s="287">
        <v>1.483740364679738E-2</v>
      </c>
      <c r="Q18" s="287">
        <v>1.8768360451792126E-3</v>
      </c>
      <c r="R18" s="287">
        <v>1.8191506496097671E-3</v>
      </c>
      <c r="S18" s="287">
        <v>2.952651637557565E-3</v>
      </c>
      <c r="T18" s="287">
        <v>7.0205851191193699E-3</v>
      </c>
      <c r="U18" s="299">
        <v>4.0723946424030587E-3</v>
      </c>
      <c r="V18" s="296"/>
      <c r="W18" s="297"/>
      <c r="X18" s="297"/>
      <c r="Y18" s="297"/>
      <c r="Z18" s="297"/>
      <c r="AA18" s="297"/>
      <c r="AB18" s="297"/>
      <c r="AC18" s="297"/>
      <c r="AD18" s="21"/>
      <c r="AE18" s="297"/>
      <c r="AF18" s="297"/>
      <c r="AG18" s="297"/>
      <c r="AH18" s="297"/>
      <c r="AI18" s="21"/>
      <c r="AJ18" s="297"/>
      <c r="AK18" s="297"/>
      <c r="AL18" s="297"/>
      <c r="AM18" s="297"/>
      <c r="AN18" s="297"/>
      <c r="AO18" s="297"/>
      <c r="AP18" s="297"/>
      <c r="AQ18" s="21"/>
      <c r="AR18" s="21"/>
      <c r="AS18" s="21"/>
      <c r="AT18" s="21"/>
      <c r="AU18" s="298"/>
      <c r="AV18" s="298"/>
      <c r="AW18" s="21"/>
      <c r="AX18" s="21"/>
      <c r="AY18" s="21"/>
      <c r="AZ18" s="21"/>
      <c r="BA18" s="21"/>
      <c r="BB18" s="21"/>
      <c r="BC18" s="21"/>
      <c r="BD18" s="21"/>
    </row>
    <row r="19" spans="1:56">
      <c r="B19" s="293">
        <v>5</v>
      </c>
      <c r="E19" s="295">
        <v>0.08</v>
      </c>
      <c r="F19" s="287">
        <v>3.6444371516512586E-2</v>
      </c>
      <c r="G19" s="287">
        <v>3.8397964095147064E-2</v>
      </c>
      <c r="H19" s="287">
        <v>4.1345113189546812E-2</v>
      </c>
      <c r="I19" s="287">
        <v>5.0378314344274866E-3</v>
      </c>
      <c r="J19" s="295"/>
      <c r="K19" s="295"/>
      <c r="M19" s="287">
        <v>4.9612321688588867E-2</v>
      </c>
      <c r="N19" s="288">
        <v>2.0408862918560811E-2</v>
      </c>
      <c r="O19" s="288"/>
      <c r="P19" s="287">
        <v>1.8357135306426037E-2</v>
      </c>
      <c r="Q19" s="287">
        <v>1.5620270921665666E-3</v>
      </c>
      <c r="R19" s="287">
        <v>1.8704410094641541E-3</v>
      </c>
      <c r="S19" s="287">
        <v>3.853050926000173E-3</v>
      </c>
      <c r="T19" s="287">
        <v>6.6515283853073887E-3</v>
      </c>
      <c r="U19" s="299">
        <v>4.3075665584547769E-3</v>
      </c>
      <c r="V19" s="296"/>
      <c r="W19" s="297"/>
      <c r="X19" s="297"/>
      <c r="Y19" s="297"/>
      <c r="Z19" s="297"/>
      <c r="AA19" s="297"/>
      <c r="AB19" s="297"/>
      <c r="AC19" s="297"/>
      <c r="AD19" s="21"/>
      <c r="AE19" s="297"/>
      <c r="AF19" s="297"/>
      <c r="AG19" s="297"/>
      <c r="AH19" s="297"/>
      <c r="AI19" s="21"/>
      <c r="AJ19" s="21"/>
      <c r="AK19" s="297"/>
      <c r="AL19" s="297"/>
      <c r="AM19" s="297"/>
      <c r="AN19" s="297"/>
      <c r="AO19" s="297"/>
      <c r="AP19" s="297"/>
      <c r="AQ19" s="21"/>
      <c r="AR19" s="21"/>
      <c r="AS19" s="21"/>
      <c r="AT19" s="21"/>
      <c r="AU19" s="298"/>
      <c r="AV19" s="298"/>
      <c r="AW19" s="21"/>
      <c r="AX19" s="21"/>
      <c r="AY19" s="21"/>
      <c r="AZ19" s="21"/>
      <c r="BA19" s="21"/>
      <c r="BB19" s="21"/>
      <c r="BC19" s="21"/>
      <c r="BD19" s="21"/>
    </row>
    <row r="20" spans="1:56">
      <c r="B20" s="293">
        <v>6</v>
      </c>
      <c r="D20" s="293">
        <v>5</v>
      </c>
      <c r="E20" s="295">
        <v>0.08</v>
      </c>
      <c r="F20" s="287">
        <v>3.4005287185920219E-2</v>
      </c>
      <c r="G20" s="287">
        <v>3.5341620592448164E-2</v>
      </c>
      <c r="H20" s="287">
        <v>4.2436391784211214E-2</v>
      </c>
      <c r="I20" s="287">
        <v>-5.1751146626115574E-3</v>
      </c>
      <c r="J20" s="295"/>
      <c r="K20" s="295"/>
      <c r="M20" s="287">
        <v>5.0036076056680256E-2</v>
      </c>
      <c r="N20" s="288">
        <v>1.9286950550243542E-3</v>
      </c>
      <c r="O20" s="288"/>
      <c r="P20" s="287">
        <v>1.8968074343803293E-2</v>
      </c>
      <c r="Q20" s="287">
        <v>1.3559525670379441E-3</v>
      </c>
      <c r="R20" s="287">
        <v>2.7151036133969395E-3</v>
      </c>
      <c r="S20" s="287">
        <v>3.6056214826789154E-4</v>
      </c>
      <c r="T20" s="287">
        <v>6.534413062736855E-3</v>
      </c>
      <c r="U20" s="299">
        <v>4.5504119360472292E-3</v>
      </c>
      <c r="V20" s="296"/>
      <c r="W20" s="297"/>
      <c r="X20" s="297"/>
      <c r="Y20" s="297"/>
      <c r="Z20" s="297"/>
      <c r="AA20" s="297"/>
      <c r="AB20" s="297"/>
      <c r="AC20" s="297"/>
      <c r="AD20" s="21"/>
      <c r="AE20" s="297"/>
      <c r="AF20" s="297"/>
      <c r="AG20" s="297"/>
      <c r="AH20" s="297"/>
      <c r="AI20" s="21"/>
      <c r="AJ20" s="21"/>
      <c r="AK20" s="297"/>
      <c r="AL20" s="297"/>
      <c r="AM20" s="297"/>
      <c r="AN20" s="297"/>
      <c r="AO20" s="297"/>
      <c r="AP20" s="297"/>
      <c r="AQ20" s="21"/>
      <c r="AR20" s="21"/>
      <c r="AS20" s="21"/>
      <c r="AT20" s="21"/>
      <c r="AU20" s="298"/>
      <c r="AV20" s="298"/>
      <c r="AW20" s="21"/>
      <c r="AX20" s="21"/>
      <c r="AY20" s="21"/>
      <c r="AZ20" s="21"/>
      <c r="BA20" s="21"/>
      <c r="BB20" s="21"/>
      <c r="BC20" s="21"/>
      <c r="BD20" s="21"/>
    </row>
    <row r="21" spans="1:56">
      <c r="B21" s="293">
        <v>7</v>
      </c>
      <c r="E21" s="295">
        <v>0.08</v>
      </c>
      <c r="F21" s="287">
        <v>3.3614351195006664E-2</v>
      </c>
      <c r="G21" s="287">
        <v>3.3456207295756268E-2</v>
      </c>
      <c r="H21" s="287">
        <v>3.8845358781213868E-2</v>
      </c>
      <c r="I21" s="287">
        <v>3.9464379495468549E-4</v>
      </c>
      <c r="J21" s="295"/>
      <c r="K21" s="295"/>
      <c r="M21" s="287">
        <v>4.5812856365115007E-2</v>
      </c>
      <c r="N21" s="288">
        <v>1.455408471284958E-2</v>
      </c>
      <c r="O21" s="288"/>
      <c r="P21" s="287">
        <v>1.7189560087944755E-2</v>
      </c>
      <c r="Q21" s="287">
        <v>1.5615943734079523E-3</v>
      </c>
      <c r="R21" s="287">
        <v>2.7565944331064038E-3</v>
      </c>
      <c r="S21" s="287">
        <v>2.6727736560238583E-3</v>
      </c>
      <c r="T21" s="287">
        <v>5.7033276201759169E-3</v>
      </c>
      <c r="U21" s="299">
        <v>4.0924213575121819E-3</v>
      </c>
      <c r="W21" s="297"/>
      <c r="X21" s="297"/>
      <c r="Y21" s="297"/>
      <c r="Z21" s="297"/>
      <c r="AA21" s="297"/>
      <c r="AB21" s="297"/>
      <c r="AC21" s="297"/>
      <c r="AD21" s="21"/>
      <c r="AE21" s="297"/>
      <c r="AF21" s="297"/>
      <c r="AG21" s="297"/>
      <c r="AH21" s="297"/>
      <c r="AI21" s="21"/>
      <c r="AJ21" s="297"/>
      <c r="AK21" s="297"/>
      <c r="AL21" s="297"/>
      <c r="AM21" s="297"/>
      <c r="AN21" s="297"/>
      <c r="AO21" s="297"/>
      <c r="AP21" s="297"/>
      <c r="AQ21" s="21"/>
      <c r="AR21" s="21"/>
      <c r="AS21" s="21"/>
      <c r="AT21" s="21"/>
      <c r="AU21" s="298"/>
      <c r="AV21" s="298"/>
      <c r="AW21" s="21"/>
      <c r="AX21" s="21"/>
      <c r="AY21" s="21"/>
      <c r="AZ21" s="21"/>
      <c r="BA21" s="21"/>
      <c r="BB21" s="21"/>
      <c r="BC21" s="21"/>
      <c r="BD21" s="21"/>
    </row>
    <row r="22" spans="1:56">
      <c r="B22" s="293">
        <v>8</v>
      </c>
      <c r="E22" s="295">
        <v>0.08</v>
      </c>
      <c r="F22" s="287">
        <v>4.9735978044629592E-2</v>
      </c>
      <c r="G22" s="287">
        <v>5.4329782659738868E-2</v>
      </c>
      <c r="H22" s="287">
        <v>4.8805241542702493E-2</v>
      </c>
      <c r="I22" s="287">
        <v>8.0147137290813575E-3</v>
      </c>
      <c r="J22" s="295"/>
      <c r="K22" s="295"/>
      <c r="M22" s="287">
        <v>5.813987360703865E-2</v>
      </c>
      <c r="N22" s="288">
        <v>5.3161143155891155E-2</v>
      </c>
      <c r="O22" s="288"/>
      <c r="P22" s="287">
        <v>1.8175307179841331E-2</v>
      </c>
      <c r="Q22" s="287">
        <v>5.4234466285338311E-3</v>
      </c>
      <c r="R22" s="287">
        <v>2.8247307378857938E-3</v>
      </c>
      <c r="S22" s="287">
        <v>9.4154054844527955E-3</v>
      </c>
      <c r="T22" s="287">
        <v>8.5277015598711307E-3</v>
      </c>
      <c r="U22" s="299">
        <v>5.276869936906326E-3</v>
      </c>
      <c r="W22" s="297"/>
      <c r="X22" s="297"/>
      <c r="Y22" s="297"/>
      <c r="Z22" s="297"/>
      <c r="AA22" s="297"/>
      <c r="AB22" s="297"/>
      <c r="AC22" s="297"/>
      <c r="AD22" s="21"/>
      <c r="AE22" s="297"/>
      <c r="AF22" s="297"/>
      <c r="AG22" s="297"/>
      <c r="AH22" s="297"/>
      <c r="AI22" s="21"/>
      <c r="AJ22" s="21"/>
      <c r="AK22" s="297"/>
      <c r="AL22" s="297"/>
      <c r="AM22" s="297"/>
      <c r="AN22" s="297"/>
      <c r="AO22" s="297"/>
      <c r="AP22" s="297"/>
      <c r="AQ22" s="21"/>
      <c r="AR22" s="21"/>
      <c r="AS22" s="298"/>
      <c r="AT22" s="21"/>
      <c r="AU22" s="298"/>
      <c r="AV22" s="298"/>
      <c r="AW22" s="21"/>
      <c r="AX22" s="21"/>
      <c r="AY22" s="21"/>
      <c r="AZ22" s="21"/>
      <c r="BA22" s="21"/>
      <c r="BB22" s="21"/>
      <c r="BC22" s="21"/>
      <c r="BD22" s="21"/>
    </row>
    <row r="23" spans="1:56">
      <c r="B23" s="293">
        <v>9</v>
      </c>
      <c r="D23" s="293">
        <v>8</v>
      </c>
      <c r="E23" s="295">
        <v>0.08</v>
      </c>
      <c r="F23" s="287">
        <v>5.7776326342052098E-2</v>
      </c>
      <c r="G23" s="287">
        <v>6.6495439388066124E-2</v>
      </c>
      <c r="H23" s="287">
        <v>5.5266031589161546E-2</v>
      </c>
      <c r="I23" s="287">
        <v>2.3291873680106878E-3</v>
      </c>
      <c r="J23" s="295"/>
      <c r="K23" s="295"/>
      <c r="M23" s="287">
        <v>6.6089472011174655E-2</v>
      </c>
      <c r="N23" s="288">
        <v>6.8597571873486141E-2</v>
      </c>
      <c r="O23" s="288"/>
      <c r="P23" s="287">
        <v>2.079483510958385E-2</v>
      </c>
      <c r="Q23" s="287">
        <v>6.1013312563998169E-3</v>
      </c>
      <c r="R23" s="287">
        <v>2.9654975210085185E-3</v>
      </c>
      <c r="S23" s="287">
        <v>1.1877119265916995E-2</v>
      </c>
      <c r="T23" s="287">
        <v>9.2515968637075056E-3</v>
      </c>
      <c r="U23" s="299">
        <v>6.5620511655586347E-3</v>
      </c>
      <c r="W23" s="297"/>
      <c r="X23" s="297"/>
      <c r="Y23" s="297"/>
      <c r="Z23" s="297"/>
      <c r="AA23" s="297"/>
      <c r="AB23" s="297"/>
      <c r="AC23" s="297"/>
      <c r="AD23" s="21"/>
      <c r="AE23" s="297"/>
      <c r="AF23" s="297"/>
      <c r="AG23" s="297"/>
      <c r="AH23" s="297"/>
      <c r="AI23" s="21"/>
      <c r="AJ23" s="21"/>
      <c r="AK23" s="297"/>
      <c r="AL23" s="297"/>
      <c r="AM23" s="297"/>
      <c r="AN23" s="297"/>
      <c r="AO23" s="297"/>
      <c r="AP23" s="297"/>
      <c r="AQ23" s="21"/>
      <c r="AR23" s="21"/>
      <c r="AS23" s="298"/>
      <c r="AT23" s="21"/>
      <c r="AU23" s="298"/>
      <c r="AV23" s="298"/>
      <c r="AW23" s="21"/>
      <c r="AX23" s="21"/>
      <c r="AY23" s="21"/>
      <c r="AZ23" s="21"/>
      <c r="BA23" s="21"/>
      <c r="BB23" s="21"/>
      <c r="BC23" s="21"/>
      <c r="BD23" s="21"/>
    </row>
    <row r="24" spans="1:56">
      <c r="B24" s="293">
        <v>10</v>
      </c>
      <c r="E24" s="295">
        <v>0.08</v>
      </c>
      <c r="F24" s="287">
        <v>6.8667288373177149E-2</v>
      </c>
      <c r="G24" s="287">
        <v>8.1928791199965545E-2</v>
      </c>
      <c r="H24" s="287">
        <v>6.5130339075478938E-2</v>
      </c>
      <c r="I24" s="287">
        <v>4.0534905048157377E-3</v>
      </c>
      <c r="J24" s="295"/>
      <c r="K24" s="295"/>
      <c r="M24" s="287">
        <v>7.8472197613093764E-2</v>
      </c>
      <c r="N24" s="288">
        <v>8.7329486094408937E-2</v>
      </c>
      <c r="O24" s="288"/>
      <c r="P24" s="287">
        <v>2.5748389330184345E-2</v>
      </c>
      <c r="Q24" s="287">
        <v>6.1908333431035566E-3</v>
      </c>
      <c r="R24" s="287">
        <v>2.7160668821647293E-3</v>
      </c>
      <c r="S24" s="287">
        <v>1.4716066324501025E-2</v>
      </c>
      <c r="T24" s="287">
        <v>1.0216111021466358E-2</v>
      </c>
      <c r="U24" s="299">
        <v>8.6315813138581506E-3</v>
      </c>
      <c r="W24" s="297"/>
      <c r="X24" s="297"/>
      <c r="Y24" s="297"/>
      <c r="Z24" s="297"/>
      <c r="AA24" s="297"/>
      <c r="AB24" s="297"/>
      <c r="AC24" s="297"/>
      <c r="AD24" s="21"/>
      <c r="AE24" s="297"/>
      <c r="AF24" s="297"/>
      <c r="AG24" s="297"/>
      <c r="AH24" s="297"/>
      <c r="AI24" s="21"/>
      <c r="AJ24" s="297"/>
      <c r="AK24" s="297"/>
      <c r="AL24" s="297"/>
      <c r="AM24" s="297"/>
      <c r="AN24" s="297"/>
      <c r="AO24" s="297"/>
      <c r="AP24" s="297"/>
      <c r="AQ24" s="21"/>
      <c r="AR24" s="21"/>
      <c r="AS24" s="298"/>
      <c r="AT24" s="298"/>
      <c r="AU24" s="298"/>
      <c r="AV24" s="298"/>
      <c r="AW24" s="21"/>
      <c r="AX24" s="21"/>
      <c r="AY24" s="21"/>
      <c r="AZ24" s="21"/>
      <c r="BA24" s="21"/>
      <c r="BB24" s="21"/>
      <c r="BC24" s="21"/>
      <c r="BD24" s="21"/>
    </row>
    <row r="25" spans="1:56">
      <c r="B25" s="293">
        <v>11</v>
      </c>
      <c r="D25" s="293">
        <v>11</v>
      </c>
      <c r="E25" s="295">
        <v>0.08</v>
      </c>
      <c r="F25" s="287">
        <v>6.45318785525959E-2</v>
      </c>
      <c r="G25" s="287">
        <v>7.6138143140258796E-2</v>
      </c>
      <c r="H25" s="287">
        <v>6.077727086106588E-2</v>
      </c>
      <c r="I25" s="287">
        <v>1.0941805211803768E-3</v>
      </c>
      <c r="J25" s="295"/>
      <c r="K25" s="295"/>
      <c r="M25" s="287">
        <v>7.6497069398409279E-2</v>
      </c>
      <c r="N25" s="288">
        <v>8.6953499319498251E-2</v>
      </c>
      <c r="O25" s="288"/>
      <c r="P25" s="287">
        <v>2.5517430054369544E-2</v>
      </c>
      <c r="Q25" s="287">
        <v>5.6161685178573121E-3</v>
      </c>
      <c r="R25" s="287">
        <v>2.407856872873287E-3</v>
      </c>
      <c r="S25" s="287">
        <v>1.4533797359699875E-2</v>
      </c>
      <c r="T25" s="287">
        <v>9.8567054657500881E-3</v>
      </c>
      <c r="U25" s="299">
        <v>6.2082561172425192E-3</v>
      </c>
      <c r="W25" s="297"/>
      <c r="X25" s="297"/>
      <c r="Y25" s="297"/>
      <c r="Z25" s="297"/>
      <c r="AA25" s="297"/>
      <c r="AB25" s="297"/>
      <c r="AC25" s="297"/>
      <c r="AD25" s="21"/>
      <c r="AE25" s="297"/>
      <c r="AF25" s="297"/>
      <c r="AG25" s="297"/>
      <c r="AH25" s="297"/>
      <c r="AI25" s="21"/>
      <c r="AJ25" s="21"/>
      <c r="AK25" s="297"/>
      <c r="AL25" s="297"/>
      <c r="AM25" s="297"/>
      <c r="AN25" s="297"/>
      <c r="AO25" s="297"/>
      <c r="AP25" s="297"/>
      <c r="AQ25" s="21"/>
      <c r="AR25" s="298"/>
      <c r="AS25" s="298"/>
      <c r="AT25" s="298"/>
      <c r="AU25" s="298"/>
      <c r="AV25" s="298"/>
      <c r="AW25" s="21"/>
      <c r="AX25" s="21"/>
      <c r="AY25" s="21"/>
      <c r="AZ25" s="21"/>
      <c r="BA25" s="21"/>
      <c r="BB25" s="21"/>
      <c r="BC25" s="21"/>
      <c r="BD25" s="21"/>
    </row>
    <row r="26" spans="1:56">
      <c r="B26" s="293">
        <v>12</v>
      </c>
      <c r="E26" s="295">
        <v>0.08</v>
      </c>
      <c r="F26" s="287">
        <v>6.4129887030591082E-2</v>
      </c>
      <c r="G26" s="287">
        <v>7.2251293729169497E-2</v>
      </c>
      <c r="H26" s="287">
        <v>6.2135503171397044E-2</v>
      </c>
      <c r="I26" s="287">
        <v>5.4467188547195899E-3</v>
      </c>
      <c r="J26" s="295"/>
      <c r="K26" s="295"/>
      <c r="M26" s="287">
        <v>7.6396737473450216E-2</v>
      </c>
      <c r="N26" s="288">
        <v>7.409793622516414E-2</v>
      </c>
      <c r="O26" s="288"/>
      <c r="P26" s="287">
        <v>2.6492608455026691E-2</v>
      </c>
      <c r="Q26" s="287">
        <v>4.6672971220348388E-3</v>
      </c>
      <c r="R26" s="287">
        <v>2.5014235778616418E-3</v>
      </c>
      <c r="S26" s="287">
        <v>1.2511489178857027E-2</v>
      </c>
      <c r="T26" s="287">
        <v>1.039445004025304E-2</v>
      </c>
      <c r="U26" s="299">
        <v>7.2876509103050758E-3</v>
      </c>
      <c r="W26" s="297"/>
      <c r="X26" s="297"/>
      <c r="Y26" s="297"/>
      <c r="Z26" s="297"/>
      <c r="AA26" s="297"/>
      <c r="AB26" s="297"/>
      <c r="AC26" s="297"/>
      <c r="AD26" s="21"/>
      <c r="AE26" s="297"/>
      <c r="AF26" s="297"/>
      <c r="AG26" s="297"/>
      <c r="AH26" s="297"/>
      <c r="AI26" s="21"/>
      <c r="AJ26" s="21"/>
      <c r="AK26" s="297"/>
      <c r="AL26" s="297"/>
      <c r="AM26" s="21"/>
      <c r="AN26" s="297"/>
      <c r="AO26" s="297"/>
      <c r="AP26" s="297"/>
      <c r="AQ26" s="21"/>
      <c r="AR26" s="298"/>
      <c r="AS26" s="298"/>
      <c r="AT26" s="298"/>
      <c r="AU26" s="298"/>
      <c r="AV26" s="298"/>
      <c r="AW26" s="21"/>
      <c r="AX26" s="21"/>
      <c r="AY26" s="21"/>
      <c r="AZ26" s="21"/>
      <c r="BA26" s="21"/>
      <c r="BB26" s="21"/>
      <c r="BC26" s="21"/>
      <c r="BD26" s="21"/>
    </row>
    <row r="27" spans="1:56">
      <c r="A27" s="293">
        <v>2018</v>
      </c>
      <c r="B27" s="293">
        <v>1</v>
      </c>
      <c r="C27" s="293">
        <v>2018</v>
      </c>
      <c r="E27" s="295">
        <v>0.08</v>
      </c>
      <c r="F27" s="287">
        <v>6.8523546782949474E-2</v>
      </c>
      <c r="G27" s="287">
        <v>8.0258308565034131E-2</v>
      </c>
      <c r="H27" s="287">
        <v>7.046209629726552E-2</v>
      </c>
      <c r="I27" s="287">
        <v>1.3771163047181068E-2</v>
      </c>
      <c r="J27" s="287"/>
      <c r="K27" s="287"/>
      <c r="M27" s="287">
        <v>7.6926085209750195E-2</v>
      </c>
      <c r="N27" s="288">
        <v>5.8720131307824941E-2</v>
      </c>
      <c r="O27" s="288"/>
      <c r="P27" s="287">
        <v>2.7706207566189488E-2</v>
      </c>
      <c r="Q27" s="287">
        <v>3.8668900200495419E-3</v>
      </c>
      <c r="R27" s="287">
        <v>4.3917109572378038E-3</v>
      </c>
      <c r="S27" s="287">
        <v>1.0205937565006798E-2</v>
      </c>
      <c r="T27" s="287">
        <v>1.0359295227143246E-2</v>
      </c>
      <c r="U27" s="299">
        <v>1.2024045424748156E-2</v>
      </c>
      <c r="W27" s="297"/>
      <c r="X27" s="297"/>
      <c r="Y27" s="297"/>
      <c r="Z27" s="297"/>
      <c r="AA27" s="297"/>
      <c r="AB27" s="297"/>
      <c r="AC27" s="297"/>
      <c r="AD27" s="21"/>
      <c r="AE27" s="297"/>
      <c r="AF27" s="297"/>
      <c r="AG27" s="297"/>
      <c r="AH27" s="297"/>
      <c r="AI27" s="21"/>
      <c r="AJ27" s="298"/>
      <c r="AK27" s="297"/>
      <c r="AL27" s="297"/>
      <c r="AM27" s="21"/>
      <c r="AN27" s="297"/>
      <c r="AO27" s="297"/>
      <c r="AP27" s="297"/>
      <c r="AQ27" s="21"/>
      <c r="AR27" s="298"/>
      <c r="AS27" s="298"/>
      <c r="AT27" s="298"/>
      <c r="AU27" s="298"/>
      <c r="AV27" s="298"/>
      <c r="AW27" s="21"/>
      <c r="AX27" s="21"/>
      <c r="AY27" s="21"/>
      <c r="AZ27" s="21"/>
      <c r="BA27" s="21"/>
      <c r="BB27" s="21"/>
      <c r="BC27" s="21"/>
      <c r="BD27" s="21"/>
    </row>
    <row r="28" spans="1:56">
      <c r="B28" s="293">
        <v>2</v>
      </c>
      <c r="D28" s="293">
        <v>2</v>
      </c>
      <c r="E28" s="295">
        <v>0.08</v>
      </c>
      <c r="F28" s="287">
        <v>6.9193222395157239E-2</v>
      </c>
      <c r="G28" s="287">
        <v>8.1358993732355778E-2</v>
      </c>
      <c r="H28" s="287">
        <v>7.0054953323577918E-2</v>
      </c>
      <c r="I28" s="287">
        <v>8.4876712315844483E-3</v>
      </c>
      <c r="J28" s="287"/>
      <c r="K28" s="287"/>
      <c r="M28" s="287">
        <v>7.7369532866493174E-2</v>
      </c>
      <c r="N28" s="288">
        <v>6.0696479588352004E-2</v>
      </c>
      <c r="O28" s="288"/>
      <c r="P28" s="287">
        <v>2.755812239966331E-2</v>
      </c>
      <c r="Q28" s="287">
        <v>3.9697926557952668E-3</v>
      </c>
      <c r="R28" s="287">
        <v>4.97920059263677E-3</v>
      </c>
      <c r="S28" s="287">
        <v>1.0845707389426916E-2</v>
      </c>
      <c r="T28" s="287">
        <v>9.2479826576394655E-3</v>
      </c>
      <c r="U28" s="299">
        <v>1.2678484020926157E-2</v>
      </c>
      <c r="W28" s="297"/>
      <c r="X28" s="297"/>
      <c r="Y28" s="297"/>
      <c r="Z28" s="297"/>
      <c r="AA28" s="297"/>
      <c r="AB28" s="297"/>
      <c r="AC28" s="297"/>
      <c r="AD28" s="21"/>
      <c r="AE28" s="297"/>
      <c r="AF28" s="297"/>
      <c r="AG28" s="297"/>
      <c r="AH28" s="297"/>
      <c r="AI28" s="21"/>
      <c r="AJ28" s="21"/>
      <c r="AK28" s="297"/>
      <c r="AL28" s="297"/>
      <c r="AM28" s="21"/>
      <c r="AN28" s="297"/>
      <c r="AO28" s="297"/>
      <c r="AP28" s="297"/>
      <c r="AQ28" s="21"/>
      <c r="AR28" s="298"/>
      <c r="AS28" s="298"/>
      <c r="AT28" s="298"/>
      <c r="AU28" s="298"/>
      <c r="AV28" s="298"/>
      <c r="AW28" s="21"/>
      <c r="AX28" s="21"/>
      <c r="AY28" s="21"/>
      <c r="AZ28" s="21"/>
      <c r="BA28" s="21"/>
      <c r="BB28" s="21"/>
      <c r="BC28" s="21"/>
      <c r="BD28" s="21"/>
    </row>
    <row r="29" spans="1:56">
      <c r="B29" s="293">
        <v>3</v>
      </c>
      <c r="E29" s="295">
        <v>0.08</v>
      </c>
      <c r="F29" s="287">
        <v>6.6449955759674939E-2</v>
      </c>
      <c r="G29" s="287">
        <v>7.6915677251461201E-2</v>
      </c>
      <c r="H29" s="287">
        <v>6.7015252003133741E-2</v>
      </c>
      <c r="I29" s="287">
        <v>9.2095964521219376E-3</v>
      </c>
      <c r="J29" s="287"/>
      <c r="K29" s="287"/>
      <c r="M29" s="287">
        <v>6.3490362120676602E-2</v>
      </c>
      <c r="N29" s="288">
        <v>6.0916172160253357E-2</v>
      </c>
      <c r="O29" s="288"/>
      <c r="P29" s="287">
        <v>2.2506652748204778E-2</v>
      </c>
      <c r="Q29" s="287">
        <v>3.5414666650225601E-3</v>
      </c>
      <c r="R29" s="287">
        <v>5.0209103749640216E-3</v>
      </c>
      <c r="S29" s="287">
        <v>1.1084866399387912E-2</v>
      </c>
      <c r="T29" s="287">
        <v>9.8528804365413045E-3</v>
      </c>
      <c r="U29" s="299">
        <v>1.4410476580869013E-2</v>
      </c>
      <c r="W29" s="297"/>
      <c r="X29" s="297"/>
      <c r="Y29" s="297"/>
      <c r="Z29" s="297"/>
      <c r="AA29" s="297"/>
      <c r="AB29" s="297"/>
      <c r="AC29" s="297"/>
      <c r="AD29" s="21"/>
      <c r="AE29" s="297"/>
      <c r="AF29" s="297"/>
      <c r="AG29" s="297"/>
      <c r="AH29" s="297"/>
      <c r="AI29" s="21"/>
      <c r="AJ29" s="21"/>
      <c r="AK29" s="21"/>
      <c r="AL29" s="21"/>
      <c r="AM29" s="21"/>
      <c r="AN29" s="21"/>
      <c r="AO29" s="21"/>
      <c r="AP29" s="297"/>
      <c r="AQ29" s="21"/>
      <c r="AR29" s="298"/>
      <c r="AS29" s="298"/>
      <c r="AT29" s="298"/>
      <c r="AU29" s="298"/>
      <c r="AV29" s="298"/>
      <c r="AW29" s="21"/>
      <c r="AX29" s="21"/>
      <c r="AY29" s="21"/>
      <c r="AZ29" s="21"/>
      <c r="BA29" s="21"/>
      <c r="BB29" s="21"/>
      <c r="BC29" s="21"/>
      <c r="BD29" s="21"/>
    </row>
    <row r="30" spans="1:56">
      <c r="B30" s="293">
        <v>4</v>
      </c>
      <c r="E30" s="295">
        <v>0.08</v>
      </c>
      <c r="F30" s="287">
        <v>6.0490009038502768E-2</v>
      </c>
      <c r="G30" s="287">
        <v>6.6909736962180499E-2</v>
      </c>
      <c r="H30" s="287">
        <v>5.9211157997867137E-2</v>
      </c>
      <c r="I30" s="287">
        <v>6.3433436510795804E-3</v>
      </c>
      <c r="J30" s="287"/>
      <c r="K30" s="287"/>
      <c r="M30" s="287">
        <v>4.9719244690400011E-2</v>
      </c>
      <c r="N30" s="288">
        <v>6.3029552345623907E-2</v>
      </c>
      <c r="O30" s="288"/>
      <c r="P30" s="287">
        <v>1.6768168167244957E-2</v>
      </c>
      <c r="Q30" s="287">
        <v>3.7923768316854337E-3</v>
      </c>
      <c r="R30" s="287">
        <v>4.8896578646839698E-3</v>
      </c>
      <c r="S30" s="287">
        <v>1.1678777215952832E-2</v>
      </c>
      <c r="T30" s="287">
        <v>8.9255835090619792E-3</v>
      </c>
      <c r="U30" s="299">
        <v>1.4274018797704718E-2</v>
      </c>
      <c r="W30" s="298"/>
      <c r="X30" s="298"/>
      <c r="Y30" s="298"/>
      <c r="Z30" s="298"/>
      <c r="AA30" s="298"/>
      <c r="AB30" s="298"/>
      <c r="AC30" s="298"/>
      <c r="AD30" s="21"/>
      <c r="AE30" s="298"/>
      <c r="AF30" s="298"/>
      <c r="AG30" s="298"/>
      <c r="AH30" s="298"/>
      <c r="AI30" s="21"/>
      <c r="AJ30" s="21"/>
      <c r="AK30" s="21"/>
      <c r="AL30" s="21"/>
      <c r="AM30" s="21"/>
      <c r="AN30" s="21"/>
      <c r="AO30" s="21"/>
      <c r="AP30" s="297"/>
      <c r="AQ30" s="21"/>
      <c r="AR30" s="298"/>
      <c r="AS30" s="298"/>
      <c r="AT30" s="298"/>
      <c r="AU30" s="298"/>
      <c r="AV30" s="298"/>
      <c r="AW30" s="21"/>
      <c r="AX30" s="21"/>
      <c r="AY30" s="21"/>
      <c r="AZ30" s="21"/>
      <c r="BA30" s="21"/>
      <c r="BB30" s="21"/>
      <c r="BC30" s="21"/>
      <c r="BD30" s="21"/>
    </row>
    <row r="31" spans="1:56">
      <c r="B31" s="293">
        <v>5</v>
      </c>
      <c r="D31" s="293">
        <v>5</v>
      </c>
      <c r="E31" s="295">
        <v>0.08</v>
      </c>
      <c r="F31" s="287">
        <v>6.1482237020310748E-2</v>
      </c>
      <c r="G31" s="287">
        <v>6.5715156660060448E-2</v>
      </c>
      <c r="H31" s="287">
        <v>5.8324314542486766E-2</v>
      </c>
      <c r="I31" s="287">
        <v>5.9781766056461461E-3</v>
      </c>
      <c r="J31" s="287"/>
      <c r="K31" s="287"/>
      <c r="M31" s="287">
        <v>4.4951522716718983E-2</v>
      </c>
      <c r="N31" s="288">
        <v>6.9654268819057563E-2</v>
      </c>
      <c r="O31" s="288"/>
      <c r="P31" s="287">
        <v>1.391174376594735E-2</v>
      </c>
      <c r="Q31" s="287">
        <v>4.9183992059208051E-3</v>
      </c>
      <c r="R31" s="287">
        <v>5.779545659830394E-3</v>
      </c>
      <c r="S31" s="287">
        <v>1.2946784012364432E-2</v>
      </c>
      <c r="T31" s="287">
        <v>1.0115168435784416E-2</v>
      </c>
      <c r="U31" s="299">
        <v>1.3727374073391101E-2</v>
      </c>
      <c r="W31" s="298"/>
      <c r="X31" s="298"/>
      <c r="Y31" s="298"/>
      <c r="Z31" s="298"/>
      <c r="AA31" s="298"/>
      <c r="AB31" s="298"/>
      <c r="AC31" s="298"/>
      <c r="AD31" s="21"/>
      <c r="AE31" s="298"/>
      <c r="AF31" s="298"/>
      <c r="AG31" s="298"/>
      <c r="AH31" s="298"/>
      <c r="AI31" s="21"/>
      <c r="AJ31" s="21"/>
      <c r="AK31" s="21"/>
      <c r="AL31" s="21"/>
      <c r="AM31" s="21"/>
      <c r="AN31" s="21"/>
      <c r="AO31" s="21"/>
      <c r="AP31" s="21"/>
      <c r="AQ31" s="21"/>
      <c r="AR31" s="298"/>
      <c r="AS31" s="298"/>
      <c r="AT31" s="298"/>
      <c r="AU31" s="298"/>
      <c r="AV31" s="298"/>
      <c r="AW31" s="21"/>
      <c r="AX31" s="21"/>
      <c r="AY31" s="21"/>
      <c r="AZ31" s="21"/>
      <c r="BA31" s="21"/>
      <c r="BB31" s="21"/>
      <c r="BC31" s="21"/>
    </row>
    <row r="32" spans="1:56">
      <c r="B32" s="293">
        <v>6</v>
      </c>
      <c r="E32" s="295">
        <v>0.08</v>
      </c>
      <c r="F32" s="287">
        <v>7.2084489591538459E-2</v>
      </c>
      <c r="G32" s="287">
        <v>7.9574164668088088E-2</v>
      </c>
      <c r="H32" s="287">
        <v>6.1195293830805797E-2</v>
      </c>
      <c r="I32" s="287">
        <v>4.7613537309596499E-3</v>
      </c>
      <c r="J32" s="287"/>
      <c r="K32" s="287"/>
      <c r="M32" s="287">
        <v>4.6803495523254357E-2</v>
      </c>
      <c r="N32" s="288">
        <v>0.11314043182501532</v>
      </c>
      <c r="O32" s="288"/>
      <c r="P32" s="287">
        <v>1.3542589993873417E-2</v>
      </c>
      <c r="Q32" s="287">
        <v>6.1371075946839472E-3</v>
      </c>
      <c r="R32" s="287">
        <v>5.8278063486699059E-3</v>
      </c>
      <c r="S32" s="287">
        <v>2.0495025032061735E-2</v>
      </c>
      <c r="T32" s="287">
        <v>1.1550220737747578E-2</v>
      </c>
      <c r="U32" s="299">
        <v>1.4073568502135602E-2</v>
      </c>
      <c r="W32" s="298"/>
      <c r="X32" s="298"/>
      <c r="Y32" s="298"/>
      <c r="Z32" s="298"/>
      <c r="AA32" s="298"/>
      <c r="AB32" s="298"/>
      <c r="AC32" s="298"/>
      <c r="AD32" s="21"/>
      <c r="AE32" s="298"/>
      <c r="AF32" s="298"/>
      <c r="AG32" s="298"/>
      <c r="AH32" s="298"/>
      <c r="AI32" s="21"/>
      <c r="AJ32" s="21"/>
      <c r="AK32" s="21"/>
      <c r="AL32" s="21"/>
      <c r="AM32" s="21"/>
      <c r="AN32" s="21"/>
      <c r="AO32" s="21"/>
      <c r="AP32" s="21"/>
      <c r="AQ32" s="21"/>
      <c r="AR32" s="298"/>
      <c r="AS32" s="298"/>
      <c r="AT32" s="298"/>
      <c r="AU32" s="298"/>
      <c r="AV32" s="298"/>
      <c r="AW32" s="21"/>
      <c r="AX32" s="21"/>
      <c r="AY32" s="21"/>
      <c r="AZ32" s="21"/>
      <c r="BA32" s="21"/>
      <c r="BB32" s="21"/>
      <c r="BC32" s="21"/>
      <c r="BD32" s="21"/>
    </row>
    <row r="33" spans="1:56">
      <c r="B33" s="293">
        <v>7</v>
      </c>
      <c r="E33" s="295">
        <v>0.08</v>
      </c>
      <c r="F33" s="287">
        <v>7.7396130489056469E-2</v>
      </c>
      <c r="G33" s="287">
        <v>8.7723020467057156E-2</v>
      </c>
      <c r="H33" s="287">
        <v>6.5714099698277018E-2</v>
      </c>
      <c r="I33" s="287">
        <v>5.3510974655641697E-3</v>
      </c>
      <c r="J33" s="287"/>
      <c r="K33" s="287"/>
      <c r="M33" s="287">
        <v>4.6595696558543453E-2</v>
      </c>
      <c r="N33" s="288">
        <v>0.12110405748751973</v>
      </c>
      <c r="O33" s="288"/>
      <c r="P33" s="287">
        <v>1.4486598858324987E-2</v>
      </c>
      <c r="Q33" s="287">
        <v>5.6733646427138554E-3</v>
      </c>
      <c r="R33" s="287">
        <v>8.9041878666320847E-3</v>
      </c>
      <c r="S33" s="287">
        <v>2.1829945465016418E-2</v>
      </c>
      <c r="T33" s="287">
        <v>1.2312616405952246E-2</v>
      </c>
      <c r="U33" s="299">
        <v>1.4275704220286343E-2</v>
      </c>
      <c r="W33" s="298"/>
      <c r="X33" s="298"/>
      <c r="Y33" s="298"/>
      <c r="Z33" s="298"/>
      <c r="AA33" s="298"/>
      <c r="AB33" s="298"/>
      <c r="AC33" s="298"/>
      <c r="AD33" s="21"/>
      <c r="AE33" s="298"/>
      <c r="AF33" s="298"/>
      <c r="AG33" s="298"/>
      <c r="AH33" s="298"/>
      <c r="AI33" s="21"/>
      <c r="AJ33" s="21"/>
      <c r="AK33" s="21"/>
      <c r="AL33" s="21"/>
      <c r="AM33" s="21"/>
      <c r="AN33" s="21"/>
      <c r="AO33" s="21"/>
      <c r="AP33" s="21"/>
      <c r="AQ33" s="21"/>
      <c r="AR33" s="298"/>
      <c r="AS33" s="298"/>
      <c r="AT33" s="298"/>
      <c r="AU33" s="298"/>
      <c r="AV33" s="298"/>
      <c r="AW33" s="21"/>
      <c r="AX33" s="21"/>
      <c r="AY33" s="21"/>
      <c r="AZ33" s="298"/>
      <c r="BA33" s="21"/>
      <c r="BB33" s="21"/>
      <c r="BC33" s="21"/>
      <c r="BD33" s="21"/>
    </row>
    <row r="34" spans="1:56">
      <c r="B34" s="293">
        <v>8</v>
      </c>
      <c r="D34" s="293">
        <v>8</v>
      </c>
      <c r="E34" s="299">
        <v>0.08</v>
      </c>
      <c r="F34" s="287">
        <v>6.0074699946733645E-2</v>
      </c>
      <c r="G34" s="287">
        <v>6.4461301768564683E-2</v>
      </c>
      <c r="H34" s="287">
        <v>5.6863876269977576E-2</v>
      </c>
      <c r="I34" s="287">
        <v>-8.1912632142105979E-3</v>
      </c>
      <c r="J34" s="299"/>
      <c r="K34" s="299"/>
      <c r="M34" s="287">
        <v>3.3014093870239236E-2</v>
      </c>
      <c r="N34" s="288">
        <v>7.0432002933536353E-2</v>
      </c>
      <c r="O34" s="288"/>
      <c r="P34" s="287">
        <v>1.3656289563988242E-2</v>
      </c>
      <c r="Q34" s="287">
        <v>1.1713675369726788E-3</v>
      </c>
      <c r="R34" s="287">
        <v>9.2564482279763639E-3</v>
      </c>
      <c r="S34" s="287">
        <v>1.2514961007664444E-2</v>
      </c>
      <c r="T34" s="287">
        <v>1.1408324373379684E-2</v>
      </c>
      <c r="U34" s="299">
        <v>1.285056829082162E-2</v>
      </c>
      <c r="W34" s="298"/>
      <c r="X34" s="298"/>
      <c r="Y34" s="298"/>
      <c r="Z34" s="298"/>
      <c r="AA34" s="298"/>
      <c r="AB34" s="298"/>
      <c r="AC34" s="298"/>
      <c r="AD34" s="21"/>
      <c r="AE34" s="298"/>
      <c r="AF34" s="298"/>
      <c r="AG34" s="298"/>
      <c r="AH34" s="298"/>
      <c r="AI34" s="21"/>
      <c r="AJ34" s="21"/>
      <c r="AK34" s="21"/>
      <c r="AL34" s="21"/>
      <c r="AM34" s="21"/>
      <c r="AN34" s="21"/>
      <c r="AO34" s="21"/>
      <c r="AP34" s="21"/>
      <c r="AQ34" s="21"/>
      <c r="AR34" s="298"/>
      <c r="AS34" s="298"/>
      <c r="AT34" s="298"/>
      <c r="AU34" s="298"/>
      <c r="AV34" s="298"/>
      <c r="AW34" s="21"/>
      <c r="AX34" s="21"/>
      <c r="AY34" s="21"/>
      <c r="AZ34" s="298"/>
      <c r="BA34" s="21"/>
      <c r="BB34" s="21"/>
      <c r="BC34" s="21"/>
      <c r="BD34" s="21"/>
    </row>
    <row r="35" spans="1:56">
      <c r="B35" s="293">
        <v>9</v>
      </c>
      <c r="E35" s="295">
        <v>0.08</v>
      </c>
      <c r="F35" s="287">
        <v>5.6946893134408816E-2</v>
      </c>
      <c r="G35" s="287">
        <v>5.9247435025859163E-2</v>
      </c>
      <c r="H35" s="287">
        <v>5.6137344205615669E-2</v>
      </c>
      <c r="I35" s="287">
        <v>-6.2823823661828371E-4</v>
      </c>
      <c r="J35" s="287"/>
      <c r="K35" s="287"/>
      <c r="M35" s="287">
        <v>2.7637461937198848E-2</v>
      </c>
      <c r="N35" s="288">
        <v>5.5344796332903012E-2</v>
      </c>
      <c r="O35" s="288"/>
      <c r="P35" s="287">
        <v>1.2294109340351255E-2</v>
      </c>
      <c r="Q35" s="287">
        <v>5.4659097691181545E-4</v>
      </c>
      <c r="R35" s="287">
        <v>9.9943377671135643E-3</v>
      </c>
      <c r="S35" s="287">
        <v>9.6805383041509395E-3</v>
      </c>
      <c r="T35" s="287">
        <v>1.2654147609725734E-2</v>
      </c>
      <c r="U35" s="299">
        <v>1.2855993741470468E-2</v>
      </c>
      <c r="W35" s="298"/>
      <c r="X35" s="298"/>
      <c r="Y35" s="298"/>
      <c r="Z35" s="298"/>
      <c r="AA35" s="298"/>
      <c r="AB35" s="298"/>
      <c r="AC35" s="298"/>
      <c r="AD35" s="21"/>
      <c r="AE35" s="298"/>
      <c r="AF35" s="298"/>
      <c r="AG35" s="298"/>
      <c r="AH35" s="298"/>
      <c r="AI35" s="21"/>
      <c r="AJ35" s="21"/>
      <c r="AK35" s="21"/>
      <c r="AL35" s="21"/>
      <c r="AM35" s="21"/>
      <c r="AN35" s="21"/>
      <c r="AO35" s="21"/>
      <c r="AP35" s="21"/>
      <c r="AQ35" s="21"/>
      <c r="AR35" s="298"/>
      <c r="AS35" s="298"/>
      <c r="AT35" s="298"/>
      <c r="AU35" s="298"/>
      <c r="AV35" s="298"/>
      <c r="AW35" s="21"/>
      <c r="AX35" s="21"/>
      <c r="AY35" s="21"/>
      <c r="AZ35" s="298"/>
      <c r="BA35" s="21"/>
      <c r="BB35" s="21"/>
      <c r="BC35" s="21"/>
      <c r="BD35" s="21"/>
    </row>
    <row r="36" spans="1:56">
      <c r="B36" s="293">
        <v>10</v>
      </c>
      <c r="E36" s="295">
        <v>0.08</v>
      </c>
      <c r="F36" s="287">
        <v>6.2810213109337099E-2</v>
      </c>
      <c r="G36" s="287">
        <v>6.8174821404141772E-2</v>
      </c>
      <c r="H36" s="287">
        <v>5.8901928441897011E-2</v>
      </c>
      <c r="I36" s="287">
        <v>9.6233889784420601E-3</v>
      </c>
      <c r="J36" s="287"/>
      <c r="K36" s="287"/>
      <c r="M36" s="287">
        <v>2.603095273747047E-2</v>
      </c>
      <c r="N36" s="288">
        <v>7.1933530700820647E-2</v>
      </c>
      <c r="O36" s="288"/>
      <c r="P36" s="287">
        <v>1.235588563607813E-2</v>
      </c>
      <c r="Q36" s="287">
        <v>4.4144403562944968E-4</v>
      </c>
      <c r="R36" s="287">
        <v>1.3384082214504685E-2</v>
      </c>
      <c r="S36" s="287">
        <v>1.2333344388615693E-2</v>
      </c>
      <c r="T36" s="287">
        <v>1.2656248717627508E-2</v>
      </c>
      <c r="U36" s="299">
        <v>1.3226889939038693E-2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98"/>
      <c r="BA36" s="298"/>
      <c r="BB36" s="21"/>
      <c r="BC36" s="21"/>
      <c r="BD36" s="21"/>
    </row>
    <row r="37" spans="1:56">
      <c r="B37" s="293">
        <v>11</v>
      </c>
      <c r="D37" s="293">
        <v>11</v>
      </c>
      <c r="E37" s="295">
        <v>0.08</v>
      </c>
      <c r="F37" s="287">
        <v>8.0673891397727404E-2</v>
      </c>
      <c r="G37" s="287">
        <v>9.2914618251905612E-2</v>
      </c>
      <c r="H37" s="287">
        <v>7.4284458140192244E-2</v>
      </c>
      <c r="I37" s="287">
        <v>1.7920537811153325E-2</v>
      </c>
      <c r="J37" s="287"/>
      <c r="K37" s="287"/>
      <c r="M37" s="287">
        <v>3.6358160382827132E-2</v>
      </c>
      <c r="N37" s="288">
        <v>9.511856348306913E-2</v>
      </c>
      <c r="O37" s="288"/>
      <c r="P37" s="287">
        <v>1.5758715735394734E-2</v>
      </c>
      <c r="Q37" s="287">
        <v>1.8119301976867973E-3</v>
      </c>
      <c r="R37" s="287">
        <v>1.6832713228170648E-2</v>
      </c>
      <c r="S37" s="287">
        <v>1.6233404590366905E-2</v>
      </c>
      <c r="T37" s="287">
        <v>1.3981076707254595E-2</v>
      </c>
      <c r="U37" s="299">
        <v>1.7932216593766311E-2</v>
      </c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</row>
    <row r="38" spans="1:56">
      <c r="B38" s="293">
        <v>12</v>
      </c>
      <c r="E38" s="287">
        <v>0.08</v>
      </c>
      <c r="F38" s="287">
        <v>8.133679936375926E-2</v>
      </c>
      <c r="G38" s="287">
        <v>9.6657399469243899E-2</v>
      </c>
      <c r="H38" s="287">
        <v>7.283093825739595E-2</v>
      </c>
      <c r="I38" s="287">
        <v>6.063480899823892E-3</v>
      </c>
      <c r="J38" s="287"/>
      <c r="K38" s="287"/>
      <c r="M38" s="287">
        <v>3.4477177821497396E-2</v>
      </c>
      <c r="N38" s="287">
        <v>0.11252513444017032</v>
      </c>
      <c r="O38" s="287"/>
      <c r="P38" s="287">
        <v>1.4110385106554157E-2</v>
      </c>
      <c r="Q38" s="287">
        <v>2.4187572239462549E-3</v>
      </c>
      <c r="R38" s="287">
        <v>1.5216672704515148E-2</v>
      </c>
      <c r="S38" s="287">
        <v>1.9177927573455579E-2</v>
      </c>
      <c r="T38" s="287">
        <v>1.3771171043341086E-2</v>
      </c>
      <c r="U38" s="299">
        <v>1.8023765675445079E-2</v>
      </c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</row>
    <row r="39" spans="1:56">
      <c r="A39" s="293">
        <v>2019</v>
      </c>
      <c r="B39" s="293">
        <v>1</v>
      </c>
      <c r="C39" s="293">
        <v>2019</v>
      </c>
      <c r="E39" s="287">
        <v>0.08</v>
      </c>
      <c r="F39" s="287">
        <v>7.2836873258445678E-2</v>
      </c>
      <c r="G39" s="287">
        <v>8.1165183495044424E-2</v>
      </c>
      <c r="H39" s="287">
        <v>5.9664258963928463E-2</v>
      </c>
      <c r="I39" s="287">
        <v>5.8023415119583532E-3</v>
      </c>
      <c r="J39" s="287"/>
      <c r="K39" s="287"/>
      <c r="M39" s="287">
        <v>3.6873837365607898E-2</v>
      </c>
      <c r="N39" s="287">
        <v>0.13145360429808006</v>
      </c>
      <c r="O39" s="287"/>
      <c r="P39" s="287">
        <v>1.3324364201126827E-2</v>
      </c>
      <c r="Q39" s="287">
        <v>2.9871600610926869E-3</v>
      </c>
      <c r="R39" s="287">
        <v>8.7821545025138469E-3</v>
      </c>
      <c r="S39" s="287">
        <v>2.2637864791272205E-2</v>
      </c>
      <c r="T39" s="287">
        <v>1.3762954167903281E-2</v>
      </c>
      <c r="U39" s="299">
        <v>1.1581051134932383E-2</v>
      </c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98"/>
      <c r="BB39" s="21"/>
      <c r="BC39" s="21"/>
      <c r="BD39" s="21"/>
    </row>
    <row r="40" spans="1:56">
      <c r="B40" s="293">
        <v>2</v>
      </c>
      <c r="D40" s="293">
        <v>2</v>
      </c>
      <c r="E40" s="287">
        <v>0.08</v>
      </c>
      <c r="F40" s="287">
        <v>6.874320238905085E-2</v>
      </c>
      <c r="G40" s="287">
        <v>7.8514381845889547E-2</v>
      </c>
      <c r="H40" s="287">
        <v>6.0224559150195978E-2</v>
      </c>
      <c r="I40" s="287">
        <v>4.6395404441650356E-3</v>
      </c>
      <c r="J40" s="287"/>
      <c r="K40" s="287"/>
      <c r="M40" s="287">
        <v>4.3125438174520969E-2</v>
      </c>
      <c r="N40" s="287">
        <v>0.10232226911761155</v>
      </c>
      <c r="O40" s="287"/>
      <c r="P40" s="287">
        <v>1.5114555164154445E-2</v>
      </c>
      <c r="Q40" s="287">
        <v>3.1142892494238723E-3</v>
      </c>
      <c r="R40" s="287">
        <v>6.1424376962443449E-3</v>
      </c>
      <c r="S40" s="287">
        <v>1.8138420821752085E-2</v>
      </c>
      <c r="T40" s="287">
        <v>1.459231696527416E-2</v>
      </c>
      <c r="U40" s="299">
        <v>1.1614774795049973E-2</v>
      </c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>
      <c r="B41" s="293">
        <v>3</v>
      </c>
      <c r="E41" s="287">
        <v>0.08</v>
      </c>
      <c r="F41" s="287">
        <v>6.6771085239344607E-2</v>
      </c>
      <c r="G41" s="287">
        <v>7.461023273325873E-2</v>
      </c>
      <c r="H41" s="287">
        <v>5.9708815187208719E-2</v>
      </c>
      <c r="I41" s="287">
        <v>7.3473347335328842E-3</v>
      </c>
      <c r="J41" s="287"/>
      <c r="K41" s="287"/>
      <c r="M41" s="287">
        <v>4.9131149361620663E-2</v>
      </c>
      <c r="N41" s="287">
        <v>9.3363060365383443E-2</v>
      </c>
      <c r="O41" s="287"/>
      <c r="P41" s="287">
        <v>1.7142237865861627E-2</v>
      </c>
      <c r="Q41" s="287">
        <v>3.2072448843897135E-3</v>
      </c>
      <c r="R41" s="287">
        <v>5.480789480541092E-3</v>
      </c>
      <c r="S41" s="287">
        <v>1.6901043748752811E-2</v>
      </c>
      <c r="T41" s="287">
        <v>1.4490022964820215E-2</v>
      </c>
      <c r="U41" s="299">
        <v>9.583407488836888E-3</v>
      </c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C41" s="21"/>
      <c r="BD41" s="21"/>
    </row>
    <row r="42" spans="1:56">
      <c r="B42" s="293">
        <v>4</v>
      </c>
      <c r="E42" s="287">
        <v>0.08</v>
      </c>
      <c r="F42" s="287">
        <v>7.0131071645349152E-2</v>
      </c>
      <c r="G42" s="287">
        <v>7.8388947719530755E-2</v>
      </c>
      <c r="H42" s="287">
        <v>6.3295600602068403E-2</v>
      </c>
      <c r="I42" s="287">
        <v>9.5130020728602105E-3</v>
      </c>
      <c r="J42" s="287"/>
      <c r="K42" s="287"/>
      <c r="M42" s="287">
        <v>5.5379563539084575E-2</v>
      </c>
      <c r="N42" s="287">
        <v>9.2797279339305261E-2</v>
      </c>
      <c r="O42" s="287"/>
      <c r="P42" s="287">
        <v>1.9139170245084464E-2</v>
      </c>
      <c r="Q42" s="287">
        <v>3.7135233217299533E-3</v>
      </c>
      <c r="R42" s="287">
        <v>6.4161034594772759E-3</v>
      </c>
      <c r="S42" s="287">
        <v>1.7235629572496722E-2</v>
      </c>
      <c r="T42" s="287">
        <v>1.4956546350887353E-2</v>
      </c>
      <c r="U42" s="299">
        <v>8.8964461963453728E-3</v>
      </c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C42" s="21"/>
      <c r="BD42" s="21"/>
    </row>
    <row r="43" spans="1:56">
      <c r="B43" s="293">
        <v>5</v>
      </c>
      <c r="D43" s="293">
        <v>5</v>
      </c>
      <c r="E43" s="287">
        <v>0.08</v>
      </c>
      <c r="F43" s="287">
        <v>7.9283367224575407E-2</v>
      </c>
      <c r="G43" s="287">
        <v>8.9163195546823948E-2</v>
      </c>
      <c r="H43" s="287">
        <v>6.5961990640004853E-2</v>
      </c>
      <c r="I43" s="287">
        <v>1.4581804574685497E-2</v>
      </c>
      <c r="J43" s="287"/>
      <c r="K43" s="287"/>
      <c r="M43" s="287">
        <v>5.2962428422755448E-2</v>
      </c>
      <c r="N43" s="287">
        <v>0.13405240046268574</v>
      </c>
      <c r="O43" s="287"/>
      <c r="P43" s="287">
        <v>1.8655763377238309E-2</v>
      </c>
      <c r="Q43" s="287">
        <v>3.4128030972247394E-3</v>
      </c>
      <c r="R43" s="287">
        <v>7.6305239559513018E-3</v>
      </c>
      <c r="S43" s="287">
        <v>2.5108424245580345E-2</v>
      </c>
      <c r="T43" s="287">
        <v>1.4941203907231354E-2</v>
      </c>
      <c r="U43" s="299">
        <v>9.5766645728787465E-3</v>
      </c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C43" s="21"/>
      <c r="BD43" s="21"/>
    </row>
    <row r="44" spans="1:56">
      <c r="B44" s="293">
        <v>6</v>
      </c>
      <c r="E44" s="287">
        <v>0.08</v>
      </c>
      <c r="F44" s="287">
        <v>8.2470432600967092E-2</v>
      </c>
      <c r="G44" s="287">
        <v>9.823940405821685E-2</v>
      </c>
      <c r="H44" s="287">
        <v>7.1203220423371461E-2</v>
      </c>
      <c r="I44" s="287">
        <v>7.7283596343740157E-3</v>
      </c>
      <c r="J44" s="287"/>
      <c r="K44" s="287"/>
      <c r="M44" s="287">
        <v>5.5598712609589374E-2</v>
      </c>
      <c r="N44" s="287">
        <v>0.13007675048574541</v>
      </c>
      <c r="O44" s="287"/>
      <c r="P44" s="287">
        <v>2.0151882899799224E-2</v>
      </c>
      <c r="Q44" s="287">
        <v>2.9339431152103157E-3</v>
      </c>
      <c r="R44" s="287">
        <v>7.4953292290162957E-3</v>
      </c>
      <c r="S44" s="287">
        <v>2.4465339394687684E-2</v>
      </c>
      <c r="T44" s="287">
        <v>1.8149278009804572E-2</v>
      </c>
      <c r="U44" s="299">
        <v>9.3675475022117032E-3</v>
      </c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C44" s="21"/>
      <c r="BD44" s="21"/>
    </row>
    <row r="45" spans="1:56">
      <c r="B45" s="293">
        <v>7</v>
      </c>
      <c r="E45" s="287">
        <v>0.08</v>
      </c>
      <c r="F45" s="287">
        <v>7.6229583287437341E-2</v>
      </c>
      <c r="G45" s="287">
        <v>9.0475061146852775E-2</v>
      </c>
      <c r="H45" s="287">
        <v>6.8023600662815653E-2</v>
      </c>
      <c r="I45" s="287">
        <v>-4.4512986546652034E-4</v>
      </c>
      <c r="J45" s="287"/>
      <c r="K45" s="287"/>
      <c r="M45" s="287">
        <v>5.6440911507127378E-2</v>
      </c>
      <c r="N45" s="287">
        <v>0.11395235332615106</v>
      </c>
      <c r="O45" s="287"/>
      <c r="P45" s="287">
        <v>2.0019655485402344E-2</v>
      </c>
      <c r="Q45" s="287">
        <v>2.7195514001544588E-3</v>
      </c>
      <c r="R45" s="287">
        <v>3.708631669740085E-3</v>
      </c>
      <c r="S45" s="287">
        <v>2.1374096619615274E-2</v>
      </c>
      <c r="T45" s="287">
        <v>1.8645121454914891E-2</v>
      </c>
      <c r="U45" s="299">
        <v>9.2719629066027355E-3</v>
      </c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C45" s="21"/>
      <c r="BD45" s="21"/>
    </row>
    <row r="46" spans="1:56">
      <c r="B46" s="293">
        <v>8</v>
      </c>
      <c r="D46" s="293">
        <v>8</v>
      </c>
      <c r="E46" s="287">
        <v>0.08</v>
      </c>
      <c r="F46" s="287">
        <v>8.8926280130284585E-2</v>
      </c>
      <c r="G46" s="287">
        <v>0.10464280588263142</v>
      </c>
      <c r="H46" s="287">
        <v>7.5044488513345442E-2</v>
      </c>
      <c r="I46" s="287">
        <v>3.5094882356716539E-3</v>
      </c>
      <c r="J46" s="287"/>
      <c r="K46" s="287"/>
      <c r="M46" s="287">
        <v>6.7202788257967327E-2</v>
      </c>
      <c r="N46" s="287">
        <v>0.14940564125713274</v>
      </c>
      <c r="O46" s="287"/>
      <c r="P46" s="287">
        <v>2.1250813467420651E-2</v>
      </c>
      <c r="Q46" s="287">
        <v>5.6300617342172204E-3</v>
      </c>
      <c r="R46" s="287">
        <v>3.6304031982053323E-3</v>
      </c>
      <c r="S46" s="287">
        <v>2.6807052996472486E-2</v>
      </c>
      <c r="T46" s="287">
        <v>2.1074080337419424E-2</v>
      </c>
      <c r="U46" s="299">
        <v>9.5795095473826149E-3</v>
      </c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C46" s="21"/>
      <c r="BD46" s="21"/>
    </row>
    <row r="47" spans="1:56">
      <c r="B47" s="293">
        <v>9</v>
      </c>
      <c r="E47" s="287">
        <v>0.08</v>
      </c>
      <c r="F47" s="287">
        <v>8.9947376977996374E-2</v>
      </c>
      <c r="G47" s="287">
        <v>0.10477467571642629</v>
      </c>
      <c r="H47" s="287">
        <v>7.1161686740098595E-2</v>
      </c>
      <c r="I47" s="287">
        <v>3.0888246131044461E-4</v>
      </c>
      <c r="J47" s="287"/>
      <c r="K47" s="287"/>
      <c r="M47" s="287">
        <v>6.7362440179805194E-2</v>
      </c>
      <c r="N47" s="287">
        <v>0.17864689985551996</v>
      </c>
      <c r="O47" s="287"/>
      <c r="P47" s="287">
        <v>2.0768157813991897E-2</v>
      </c>
      <c r="Q47" s="287">
        <v>6.0876507099098913E-3</v>
      </c>
      <c r="R47" s="287">
        <v>2.9139017168592122E-3</v>
      </c>
      <c r="S47" s="287">
        <v>3.12003456111507E-2</v>
      </c>
      <c r="T47" s="287">
        <v>1.9058602092357858E-2</v>
      </c>
      <c r="U47" s="299">
        <v>8.605872897044925E-3</v>
      </c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C47" s="21"/>
      <c r="BD47" s="21"/>
    </row>
    <row r="48" spans="1:56">
      <c r="B48" s="293">
        <v>10</v>
      </c>
      <c r="E48" s="287">
        <v>0.08</v>
      </c>
      <c r="F48" s="287">
        <v>7.5971575079830655E-2</v>
      </c>
      <c r="G48" s="287">
        <v>8.464596387090273E-2</v>
      </c>
      <c r="H48" s="287">
        <v>5.9314851939446189E-2</v>
      </c>
      <c r="I48" s="287">
        <v>-3.3224621462606407E-3</v>
      </c>
      <c r="J48" s="287"/>
      <c r="K48" s="287"/>
      <c r="M48" s="287">
        <v>6.0913260772270217E-2</v>
      </c>
      <c r="N48" s="287">
        <v>0.15987903904886336</v>
      </c>
      <c r="O48" s="287"/>
      <c r="P48" s="287">
        <v>1.8305672854736089E-2</v>
      </c>
      <c r="Q48" s="287">
        <v>5.4525219294208668E-3</v>
      </c>
      <c r="R48" s="287">
        <v>-1.9901426603879943E-4</v>
      </c>
      <c r="S48" s="287">
        <v>2.7647326903640027E-2</v>
      </c>
      <c r="T48" s="287">
        <v>1.7143672208254888E-2</v>
      </c>
      <c r="U48" s="299">
        <v>5.9648199906739046E-3</v>
      </c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C48" s="21"/>
      <c r="BD48" s="21"/>
    </row>
    <row r="49" spans="1:56">
      <c r="B49" s="293">
        <v>11</v>
      </c>
      <c r="D49" s="293">
        <v>11</v>
      </c>
      <c r="E49" s="287">
        <v>0.08</v>
      </c>
      <c r="F49" s="287">
        <v>5.2298809004933666E-2</v>
      </c>
      <c r="G49" s="287">
        <v>5.0292447594843193E-2</v>
      </c>
      <c r="H49" s="287">
        <v>4.2960764130748341E-2</v>
      </c>
      <c r="I49" s="287">
        <v>-4.4750303734885089E-3</v>
      </c>
      <c r="J49" s="287"/>
      <c r="K49" s="287"/>
      <c r="M49" s="287">
        <v>4.9242275686287806E-2</v>
      </c>
      <c r="N49" s="287">
        <v>0.10496097427097251</v>
      </c>
      <c r="O49" s="287"/>
      <c r="P49" s="287">
        <v>1.4243239175466757E-2</v>
      </c>
      <c r="Q49" s="287">
        <v>4.3737845394769504E-3</v>
      </c>
      <c r="R49" s="287">
        <v>-3.2990198803831052E-3</v>
      </c>
      <c r="S49" s="287">
        <v>1.8152592769190807E-2</v>
      </c>
      <c r="T49" s="287">
        <v>1.5685696723037219E-2</v>
      </c>
      <c r="U49" s="299">
        <v>1.5282093857960043E-3</v>
      </c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C49" s="21"/>
      <c r="BD49" s="21"/>
    </row>
    <row r="50" spans="1:56">
      <c r="B50" s="293">
        <v>12</v>
      </c>
      <c r="E50" s="287">
        <v>0.08</v>
      </c>
      <c r="F50" s="287">
        <v>5.2339456087704628E-2</v>
      </c>
      <c r="G50" s="287">
        <v>5.0071517419120415E-2</v>
      </c>
      <c r="H50" s="287">
        <v>4.5940277224128856E-2</v>
      </c>
      <c r="I50" s="287">
        <v>6.1023420533585782E-3</v>
      </c>
      <c r="J50" s="287"/>
      <c r="K50" s="287"/>
      <c r="M50" s="287">
        <v>5.3243742932034488E-2</v>
      </c>
      <c r="N50" s="287">
        <v>8.8603771355943772E-2</v>
      </c>
      <c r="O50" s="287"/>
      <c r="P50" s="287">
        <v>1.6070377147576202E-2</v>
      </c>
      <c r="Q50" s="287">
        <v>4.3709635008984142E-3</v>
      </c>
      <c r="R50" s="287">
        <v>-1.5553226225905577E-3</v>
      </c>
      <c r="S50" s="287">
        <v>1.5536500020893969E-2</v>
      </c>
      <c r="T50" s="287">
        <v>1.6134377178278241E-2</v>
      </c>
      <c r="U50" s="299">
        <v>6.9714761353081378E-4</v>
      </c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C50" s="21"/>
      <c r="BD50" s="21"/>
    </row>
    <row r="51" spans="1:56">
      <c r="A51" s="293">
        <v>2020</v>
      </c>
      <c r="B51" s="293">
        <v>1</v>
      </c>
      <c r="C51" s="293">
        <v>2020</v>
      </c>
      <c r="E51" s="287">
        <v>0.08</v>
      </c>
      <c r="F51" s="287">
        <v>5.587844405866127E-2</v>
      </c>
      <c r="G51" s="287">
        <v>6.0010561954667807E-2</v>
      </c>
      <c r="H51" s="287">
        <v>5.0972052210804364E-2</v>
      </c>
      <c r="I51" s="287">
        <v>9.1848264764622378E-3</v>
      </c>
      <c r="J51" s="287">
        <v>0</v>
      </c>
      <c r="K51" s="287">
        <v>0</v>
      </c>
      <c r="M51" s="287">
        <v>5.1171208159988657E-2</v>
      </c>
      <c r="N51" s="287">
        <v>8.1420800619687261E-2</v>
      </c>
      <c r="O51" s="287"/>
      <c r="P51" s="287">
        <v>1.5801246003102891E-2</v>
      </c>
      <c r="Q51" s="287">
        <v>3.8444124741664619E-3</v>
      </c>
      <c r="R51" s="287">
        <v>2.6001953514659558E-3</v>
      </c>
      <c r="S51" s="287">
        <v>1.4638326792869359E-2</v>
      </c>
      <c r="T51" s="287">
        <v>1.6359298910741796E-2</v>
      </c>
      <c r="U51" s="299">
        <v>2.1823837806303156E-3</v>
      </c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C51" s="21"/>
      <c r="BD51" s="21"/>
    </row>
    <row r="52" spans="1:56">
      <c r="B52" s="293">
        <v>2</v>
      </c>
      <c r="D52" s="293">
        <v>2</v>
      </c>
      <c r="E52" s="287">
        <v>0.08</v>
      </c>
      <c r="F52" s="287">
        <v>6.3496628711629866E-2</v>
      </c>
      <c r="G52" s="287">
        <v>6.8985513020160649E-2</v>
      </c>
      <c r="H52" s="287">
        <v>5.3184982523279523E-2</v>
      </c>
      <c r="I52" s="287">
        <v>1.1888035355527959E-2</v>
      </c>
      <c r="J52" s="287">
        <v>0</v>
      </c>
      <c r="K52" s="287">
        <v>0</v>
      </c>
      <c r="M52" s="287">
        <v>5.5608278888555462E-2</v>
      </c>
      <c r="N52" s="287">
        <v>0.11476577221939532</v>
      </c>
      <c r="O52" s="287"/>
      <c r="P52" s="287">
        <v>1.6847221991406754E-2</v>
      </c>
      <c r="Q52" s="287">
        <v>4.4918430745889224E-3</v>
      </c>
      <c r="R52" s="287">
        <v>3.162268090819148E-3</v>
      </c>
      <c r="S52" s="287">
        <v>2.0983450749193746E-2</v>
      </c>
      <c r="T52" s="287">
        <v>1.5364112482104997E-2</v>
      </c>
      <c r="U52" s="299">
        <v>2.4954299019950693E-3</v>
      </c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C52" s="21"/>
      <c r="BD52" s="21"/>
    </row>
    <row r="53" spans="1:56">
      <c r="B53" s="293">
        <v>3</v>
      </c>
      <c r="E53" s="287">
        <v>0.08</v>
      </c>
      <c r="F53" s="287">
        <v>6.4262506457412716E-2</v>
      </c>
      <c r="G53" s="287">
        <v>6.9236802515267648E-2</v>
      </c>
      <c r="H53" s="287">
        <v>5.4147698040411418E-2</v>
      </c>
      <c r="I53" s="287">
        <v>8.07277653101246E-3</v>
      </c>
      <c r="J53" s="287">
        <v>0</v>
      </c>
      <c r="K53" s="287">
        <v>0</v>
      </c>
      <c r="M53" s="287">
        <v>6.0998257678159584E-2</v>
      </c>
      <c r="N53" s="287">
        <v>0.11437131395297251</v>
      </c>
      <c r="O53" s="287"/>
      <c r="P53" s="287">
        <v>1.8565549225398707E-2</v>
      </c>
      <c r="Q53" s="287">
        <v>5.027149969791778E-3</v>
      </c>
      <c r="R53" s="287">
        <v>1.9452027362733858E-3</v>
      </c>
      <c r="S53" s="287">
        <v>2.1220163155145907E-2</v>
      </c>
      <c r="T53" s="287">
        <v>1.5032975224092859E-2</v>
      </c>
      <c r="U53" s="299">
        <v>2.415618807522927E-3</v>
      </c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C53" s="21"/>
      <c r="BD53" s="21"/>
    </row>
    <row r="54" spans="1:56">
      <c r="B54" s="293">
        <v>4</v>
      </c>
      <c r="E54" s="287">
        <v>0.08</v>
      </c>
      <c r="F54" s="287">
        <v>4.6309508263776111E-2</v>
      </c>
      <c r="G54" s="287">
        <v>5.4173177188233446E-2</v>
      </c>
      <c r="H54" s="287">
        <v>3.9448984285350486E-2</v>
      </c>
      <c r="I54" s="287">
        <v>-7.516429099149402E-3</v>
      </c>
      <c r="J54" s="287">
        <v>0</v>
      </c>
      <c r="K54" s="287">
        <v>0</v>
      </c>
      <c r="M54" s="287">
        <v>5.0952833776948259E-2</v>
      </c>
      <c r="N54" s="287">
        <v>8.3816211240289817E-2</v>
      </c>
      <c r="O54" s="287"/>
      <c r="P54" s="287">
        <v>1.5265340025296706E-2</v>
      </c>
      <c r="Q54" s="287">
        <v>4.2934468766417187E-3</v>
      </c>
      <c r="R54" s="287">
        <v>-6.9394154072514938E-3</v>
      </c>
      <c r="S54" s="287">
        <v>1.5897270515986755E-2</v>
      </c>
      <c r="T54" s="287">
        <v>1.4432460278345802E-2</v>
      </c>
      <c r="U54" s="299">
        <v>2.7695124930709695E-3</v>
      </c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C54" s="21"/>
      <c r="BD54" s="21"/>
    </row>
    <row r="55" spans="1:56">
      <c r="B55" s="293">
        <v>5</v>
      </c>
      <c r="D55" s="293">
        <v>5</v>
      </c>
      <c r="E55" s="287">
        <v>0.08</v>
      </c>
      <c r="F55" s="287">
        <v>3.2665947319519439E-2</v>
      </c>
      <c r="G55" s="287">
        <v>3.6997204044698195E-2</v>
      </c>
      <c r="H55" s="287">
        <v>3.130852949731433E-2</v>
      </c>
      <c r="I55" s="287">
        <v>1.3519633333316516E-3</v>
      </c>
      <c r="J55" s="287">
        <v>0</v>
      </c>
      <c r="K55" s="287">
        <v>0</v>
      </c>
      <c r="M55" s="287">
        <v>5.2606844878649861E-2</v>
      </c>
      <c r="N55" s="287">
        <v>4.4866721794670106E-2</v>
      </c>
      <c r="O55" s="287"/>
      <c r="P55" s="287">
        <v>1.5549522453524067E-2</v>
      </c>
      <c r="Q55" s="287">
        <v>4.2074980085188068E-3</v>
      </c>
      <c r="R55" s="287">
        <v>-1.2826594394462884E-2</v>
      </c>
      <c r="S55" s="287">
        <v>8.8301247579123006E-3</v>
      </c>
      <c r="T55" s="287">
        <v>1.3700865628203971E-2</v>
      </c>
      <c r="U55" s="299">
        <v>2.4895754009911578E-3</v>
      </c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C55" s="21"/>
      <c r="BD55" s="21"/>
    </row>
    <row r="56" spans="1:56">
      <c r="B56" s="293">
        <v>6</v>
      </c>
      <c r="E56" s="287">
        <v>0.08</v>
      </c>
      <c r="F56" s="287">
        <v>2.815233462046085E-2</v>
      </c>
      <c r="G56" s="287">
        <v>2.5511145118099376E-2</v>
      </c>
      <c r="H56" s="287">
        <v>2.3749249481251677E-2</v>
      </c>
      <c r="I56" s="287">
        <v>3.3237450220169329E-3</v>
      </c>
      <c r="J56" s="287">
        <v>0</v>
      </c>
      <c r="K56" s="287">
        <v>0</v>
      </c>
      <c r="M56" s="287">
        <v>4.8558218548670595E-2</v>
      </c>
      <c r="N56" s="287">
        <v>5.5092502130950516E-2</v>
      </c>
      <c r="O56" s="287"/>
      <c r="P56" s="287">
        <v>1.4206154286433886E-2</v>
      </c>
      <c r="Q56" s="287">
        <v>4.0760814553481772E-3</v>
      </c>
      <c r="R56" s="287">
        <v>-1.3978723337015048E-2</v>
      </c>
      <c r="S56" s="287">
        <v>1.0817725587138146E-2</v>
      </c>
      <c r="T56" s="287">
        <v>9.8634765671315305E-3</v>
      </c>
      <c r="U56" s="299">
        <v>2.4458896305889133E-3</v>
      </c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C56" s="21"/>
      <c r="BD56" s="21"/>
    </row>
    <row r="57" spans="1:56">
      <c r="B57" s="293">
        <v>7</v>
      </c>
      <c r="E57" s="287">
        <v>0.08</v>
      </c>
      <c r="F57" s="287">
        <v>3.4436977422539039E-2</v>
      </c>
      <c r="G57" s="287">
        <v>3.2871003806962396E-2</v>
      </c>
      <c r="H57" s="287">
        <v>2.3301963757307531E-2</v>
      </c>
      <c r="I57" s="287">
        <v>5.6647092199955118E-3</v>
      </c>
      <c r="J57" s="287">
        <v>0</v>
      </c>
      <c r="K57" s="287">
        <v>0</v>
      </c>
      <c r="M57" s="287">
        <v>4.6810227648072189E-2</v>
      </c>
      <c r="N57" s="287">
        <v>8.9732094133506024E-2</v>
      </c>
      <c r="O57" s="287"/>
      <c r="P57" s="287">
        <v>1.3852402817971796E-2</v>
      </c>
      <c r="Q57" s="287">
        <v>3.980097882032913E-3</v>
      </c>
      <c r="R57" s="287">
        <v>-1.2612840899995965E-2</v>
      </c>
      <c r="S57" s="287">
        <v>1.7421035370872303E-2</v>
      </c>
      <c r="T57" s="287">
        <v>8.7269969549802293E-3</v>
      </c>
      <c r="U57" s="299">
        <v>2.4684730219906395E-3</v>
      </c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C57" s="21"/>
      <c r="BD57" s="21"/>
    </row>
    <row r="58" spans="1:56">
      <c r="B58" s="293">
        <v>8</v>
      </c>
      <c r="D58" s="293">
        <v>8</v>
      </c>
      <c r="E58" s="287">
        <v>0.08</v>
      </c>
      <c r="F58" s="287">
        <v>2.1486234585725184E-2</v>
      </c>
      <c r="G58" s="287">
        <v>1.9208843133119657E-2</v>
      </c>
      <c r="H58" s="287">
        <v>1.6957487546284566E-2</v>
      </c>
      <c r="I58" s="287">
        <v>-9.0540546384674236E-3</v>
      </c>
      <c r="J58" s="287">
        <v>0</v>
      </c>
      <c r="K58" s="287">
        <v>0</v>
      </c>
      <c r="M58" s="287">
        <v>4.3811218057449253E-2</v>
      </c>
      <c r="N58" s="287">
        <v>5.5883409440266707E-2</v>
      </c>
      <c r="O58" s="287"/>
      <c r="P58" s="287">
        <v>1.3968238002868706E-2</v>
      </c>
      <c r="Q58" s="287">
        <v>2.4182323126137697E-3</v>
      </c>
      <c r="R58" s="287">
        <v>-1.1919053363668018E-2</v>
      </c>
      <c r="S58" s="287">
        <v>1.0583755943759111E-2</v>
      </c>
      <c r="T58" s="287">
        <v>2.8276838321036561E-3</v>
      </c>
      <c r="U58" s="299">
        <v>2.5137655679202107E-3</v>
      </c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C58" s="21"/>
      <c r="BD58" s="21"/>
    </row>
    <row r="59" spans="1:56">
      <c r="B59" s="293">
        <v>9</v>
      </c>
      <c r="E59" s="287">
        <v>0.08</v>
      </c>
      <c r="F59" s="287">
        <v>1.805052672585794E-2</v>
      </c>
      <c r="G59" s="287">
        <v>1.7881038299486063E-2</v>
      </c>
      <c r="H59" s="287">
        <v>1.9942121078809105E-2</v>
      </c>
      <c r="I59" s="287">
        <v>-3.0555966412016966E-3</v>
      </c>
      <c r="J59" s="287">
        <v>0</v>
      </c>
      <c r="K59" s="287">
        <v>0</v>
      </c>
      <c r="M59" s="287">
        <v>4.9521642630376839E-2</v>
      </c>
      <c r="N59" s="287">
        <v>2.5299676235885249E-2</v>
      </c>
      <c r="O59" s="287"/>
      <c r="P59" s="287">
        <v>1.6297971693592199E-2</v>
      </c>
      <c r="Q59" s="287">
        <v>2.2064096033056644E-3</v>
      </c>
      <c r="R59" s="287">
        <v>-1.257529730399479E-2</v>
      </c>
      <c r="S59" s="287">
        <v>4.7781202114296232E-3</v>
      </c>
      <c r="T59" s="287">
        <v>3.2148737463599652E-3</v>
      </c>
      <c r="U59" s="299">
        <v>2.8580851728031514E-3</v>
      </c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C59" s="21"/>
      <c r="BD59" s="21"/>
    </row>
    <row r="60" spans="1:56">
      <c r="B60" s="293">
        <v>10</v>
      </c>
      <c r="E60" s="287">
        <v>0.08</v>
      </c>
      <c r="F60" s="287">
        <v>2.7030624038614004E-2</v>
      </c>
      <c r="G60" s="287">
        <v>3.2501492681558108E-2</v>
      </c>
      <c r="H60" s="287">
        <v>2.9542784465599325E-2</v>
      </c>
      <c r="I60" s="287">
        <v>5.4691066849539283E-3</v>
      </c>
      <c r="J60" s="287">
        <v>0</v>
      </c>
      <c r="K60" s="287">
        <v>0</v>
      </c>
      <c r="M60" s="287">
        <v>6.2350034232775187E-2</v>
      </c>
      <c r="N60" s="287">
        <v>3.1253460135928446E-2</v>
      </c>
      <c r="O60" s="287"/>
      <c r="P60" s="287">
        <v>1.9402648054925375E-2</v>
      </c>
      <c r="Q60" s="287">
        <v>4.2817186803442544E-3</v>
      </c>
      <c r="R60" s="287">
        <v>-1.2046998562322437E-2</v>
      </c>
      <c r="S60" s="287">
        <v>5.8260153715062046E-3</v>
      </c>
      <c r="T60" s="287">
        <v>5.2352478848193343E-3</v>
      </c>
      <c r="U60" s="299">
        <v>2.7676387434103851E-3</v>
      </c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C60" s="21"/>
      <c r="BD60" s="21"/>
    </row>
    <row r="61" spans="1:56">
      <c r="B61" s="293">
        <v>11</v>
      </c>
      <c r="D61" s="293">
        <v>11</v>
      </c>
      <c r="E61" s="287">
        <v>0.08</v>
      </c>
      <c r="F61" s="287">
        <v>3.6594700785765433E-2</v>
      </c>
      <c r="G61" s="287">
        <v>4.853720264788719E-2</v>
      </c>
      <c r="H61" s="287">
        <v>3.1123344818411169E-2</v>
      </c>
      <c r="I61" s="287">
        <v>4.7956544438472193E-3</v>
      </c>
      <c r="J61" s="287">
        <v>0</v>
      </c>
      <c r="K61" s="287">
        <v>0</v>
      </c>
      <c r="M61" s="287">
        <v>6.2464681028083335E-2</v>
      </c>
      <c r="N61" s="287">
        <v>8.1213323329032638E-2</v>
      </c>
      <c r="O61" s="287"/>
      <c r="P61" s="287">
        <v>1.8891859267169221E-2</v>
      </c>
      <c r="Q61" s="287">
        <v>5.1295009739105593E-3</v>
      </c>
      <c r="R61" s="287">
        <v>-1.2392904873702561E-2</v>
      </c>
      <c r="S61" s="287">
        <v>1.4748435560153152E-2</v>
      </c>
      <c r="T61" s="287">
        <v>5.2238482041148003E-3</v>
      </c>
      <c r="U61" s="299">
        <v>3.3650462559682492E-3</v>
      </c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C61" s="21"/>
      <c r="BD61" s="21"/>
    </row>
    <row r="62" spans="1:56">
      <c r="B62" s="293">
        <v>12</v>
      </c>
      <c r="E62" s="287">
        <v>0.08</v>
      </c>
      <c r="F62" s="287">
        <v>2.6415190391841925E-2</v>
      </c>
      <c r="G62" s="287">
        <v>2.9259937114885837E-2</v>
      </c>
      <c r="H62" s="287">
        <v>1.7702988320316138E-2</v>
      </c>
      <c r="I62" s="287">
        <v>-3.7777289527149982E-3</v>
      </c>
      <c r="J62" s="287">
        <v>0.08</v>
      </c>
      <c r="K62" s="287">
        <v>0</v>
      </c>
      <c r="M62" s="287">
        <v>6.0396381445342096E-2</v>
      </c>
      <c r="N62" s="287">
        <v>8.9968088355497189E-2</v>
      </c>
      <c r="O62" s="287"/>
      <c r="P62" s="287">
        <v>1.7440492614540195E-2</v>
      </c>
      <c r="Q62" s="287">
        <v>6.0367269662897852E-3</v>
      </c>
      <c r="R62" s="287">
        <v>-1.2793818421620615E-2</v>
      </c>
      <c r="S62" s="287">
        <v>1.631937249579786E-2</v>
      </c>
      <c r="T62" s="287">
        <v>4.075067009842297E-3</v>
      </c>
      <c r="U62" s="299">
        <v>-8.2898889557548577E-3</v>
      </c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C62" s="21"/>
      <c r="BD62" s="21"/>
    </row>
    <row r="63" spans="1:56">
      <c r="A63" s="293">
        <v>2021</v>
      </c>
      <c r="B63" s="293">
        <v>1</v>
      </c>
      <c r="C63" s="293">
        <v>2021</v>
      </c>
      <c r="E63" s="287">
        <v>0.06</v>
      </c>
      <c r="F63" s="287">
        <v>2.5560945509953248E-2</v>
      </c>
      <c r="G63" s="287">
        <v>2.1751665677776977E-2</v>
      </c>
      <c r="H63" s="287">
        <v>1.7146817642197831E-2</v>
      </c>
      <c r="I63" s="287">
        <v>8.3449217469073744E-3</v>
      </c>
      <c r="J63" s="287">
        <v>0.04</v>
      </c>
      <c r="K63" s="287">
        <v>0.04</v>
      </c>
      <c r="M63" s="287">
        <v>5.7687765769301125E-2</v>
      </c>
      <c r="N63" s="287">
        <v>8.5206453500233703E-2</v>
      </c>
      <c r="O63" s="287"/>
      <c r="P63" s="287">
        <v>1.7756398681042652E-2</v>
      </c>
      <c r="Q63" s="287">
        <v>5.6413220695934159E-3</v>
      </c>
      <c r="R63" s="287">
        <v>-1.1814127671095421E-2</v>
      </c>
      <c r="S63" s="287">
        <v>1.5689509052012718E-2</v>
      </c>
      <c r="T63" s="287">
        <v>4.5801666454781372E-3</v>
      </c>
      <c r="U63" s="299">
        <v>-6.2923232670781632E-3</v>
      </c>
      <c r="V63" s="299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C63" s="21"/>
      <c r="BD63" s="21"/>
    </row>
    <row r="64" spans="1:56">
      <c r="B64" s="293">
        <v>2</v>
      </c>
      <c r="D64" s="293">
        <v>2</v>
      </c>
      <c r="E64" s="287">
        <v>0.06</v>
      </c>
      <c r="F64" s="287">
        <v>2.5205711616651083E-2</v>
      </c>
      <c r="G64" s="287">
        <v>2.3348539702199744E-2</v>
      </c>
      <c r="H64" s="287">
        <v>1.5420525752820824E-2</v>
      </c>
      <c r="I64" s="287">
        <v>1.1537537486084881E-2</v>
      </c>
      <c r="J64" s="287">
        <v>0.04</v>
      </c>
      <c r="K64" s="287">
        <v>0.04</v>
      </c>
      <c r="M64" s="287">
        <v>5.2432040110656164E-2</v>
      </c>
      <c r="N64" s="287">
        <v>8.7791068610742817E-2</v>
      </c>
      <c r="O64" s="287"/>
      <c r="P64" s="287">
        <v>1.5233182362209403E-2</v>
      </c>
      <c r="Q64" s="287">
        <v>5.956802130964783E-3</v>
      </c>
      <c r="R64" s="287">
        <v>-1.113835697622142E-2</v>
      </c>
      <c r="S64" s="287">
        <v>1.6655298407000117E-2</v>
      </c>
      <c r="T64" s="287">
        <v>4.2505237602982046E-3</v>
      </c>
      <c r="U64" s="299">
        <v>-5.7517380676003179E-3</v>
      </c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C64" s="21"/>
      <c r="BD64" s="21"/>
    </row>
    <row r="65" spans="1:56">
      <c r="B65" s="293">
        <v>3</v>
      </c>
      <c r="E65" s="287">
        <v>0.06</v>
      </c>
      <c r="F65" s="287">
        <v>2.2807850597746926E-2</v>
      </c>
      <c r="G65" s="287">
        <v>2.0551777708757379E-2</v>
      </c>
      <c r="H65" s="287">
        <v>1.3460815081242306E-2</v>
      </c>
      <c r="I65" s="287">
        <v>5.7149878573126145E-3</v>
      </c>
      <c r="J65" s="287">
        <v>0.04</v>
      </c>
      <c r="K65" s="287">
        <v>0.04</v>
      </c>
      <c r="M65" s="287">
        <v>4.4621972537015386E-2</v>
      </c>
      <c r="N65" s="287">
        <v>8.1799991836531083E-2</v>
      </c>
      <c r="O65" s="287"/>
      <c r="P65" s="287">
        <v>1.2605718784478788E-2</v>
      </c>
      <c r="Q65" s="287">
        <v>5.4786547860316602E-3</v>
      </c>
      <c r="R65" s="287">
        <v>-9.7442825334811412E-3</v>
      </c>
      <c r="S65" s="287">
        <v>1.5730990839885613E-2</v>
      </c>
      <c r="T65" s="287">
        <v>4.7686765094289256E-3</v>
      </c>
      <c r="U65" s="299">
        <v>-6.0319077885969191E-3</v>
      </c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C65" s="21"/>
      <c r="BD65" s="21"/>
    </row>
    <row r="66" spans="1:56">
      <c r="B66" s="293">
        <v>4</v>
      </c>
      <c r="E66" s="287">
        <v>0.06</v>
      </c>
      <c r="F66" s="287">
        <v>5.2473049424948792E-2</v>
      </c>
      <c r="G66" s="287">
        <v>5.3418193182540596E-2</v>
      </c>
      <c r="H66" s="287">
        <v>3.6230828409933968E-2</v>
      </c>
      <c r="I66" s="287">
        <v>2.1269253809227395E-2</v>
      </c>
      <c r="J66" s="287">
        <v>0.04</v>
      </c>
      <c r="K66" s="287">
        <v>0.04</v>
      </c>
      <c r="M66" s="287">
        <v>5.1006639988710134E-2</v>
      </c>
      <c r="N66" s="287">
        <v>0.13377364571117312</v>
      </c>
      <c r="O66" s="287"/>
      <c r="P66" s="287">
        <v>1.4377553990514177E-2</v>
      </c>
      <c r="Q66" s="287">
        <v>6.393872887752664E-3</v>
      </c>
      <c r="R66" s="287">
        <v>-2.6234449433889056E-3</v>
      </c>
      <c r="S66" s="287">
        <v>2.6016604851494186E-2</v>
      </c>
      <c r="T66" s="287">
        <v>4.5430821329387463E-3</v>
      </c>
      <c r="U66" s="299">
        <v>3.7653805056377678E-3</v>
      </c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C66" s="21"/>
      <c r="BD66" s="21"/>
    </row>
    <row r="67" spans="1:56">
      <c r="B67" s="293">
        <v>5</v>
      </c>
      <c r="D67" s="293">
        <v>5</v>
      </c>
      <c r="E67" s="287">
        <v>0.06</v>
      </c>
      <c r="F67" s="287">
        <v>6.0780507721262422E-2</v>
      </c>
      <c r="G67" s="287">
        <v>6.2713529776037946E-2</v>
      </c>
      <c r="H67" s="287">
        <v>4.4266494534794365E-2</v>
      </c>
      <c r="I67" s="287">
        <v>9.2559088831665193E-3</v>
      </c>
      <c r="J67" s="287">
        <v>0.04</v>
      </c>
      <c r="K67" s="287">
        <v>0.04</v>
      </c>
      <c r="M67" s="287">
        <v>5.7270431564312885E-2</v>
      </c>
      <c r="N67" s="287">
        <v>0.13970688706790169</v>
      </c>
      <c r="O67" s="287"/>
      <c r="P67" s="287">
        <v>1.6649069782086894E-2</v>
      </c>
      <c r="Q67" s="287">
        <v>6.7227092269062675E-3</v>
      </c>
      <c r="R67" s="287">
        <v>1.6687332391489334E-3</v>
      </c>
      <c r="S67" s="287">
        <v>2.753920544991573E-2</v>
      </c>
      <c r="T67" s="287">
        <v>4.9405196649812662E-3</v>
      </c>
      <c r="U67" s="299">
        <v>3.2602703582236261E-3</v>
      </c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C67" s="21"/>
      <c r="BD67" s="21"/>
    </row>
    <row r="68" spans="1:56">
      <c r="B68" s="293">
        <v>6</v>
      </c>
      <c r="E68" s="287">
        <v>0.06</v>
      </c>
      <c r="F68" s="287">
        <v>6.7177566914457199E-2</v>
      </c>
      <c r="G68" s="287">
        <v>7.0665899219989781E-2</v>
      </c>
      <c r="H68" s="287">
        <v>5.286089359033852E-2</v>
      </c>
      <c r="I68" s="287">
        <v>9.3743099976417721E-3</v>
      </c>
      <c r="J68" s="287">
        <v>0.04</v>
      </c>
      <c r="K68" s="287">
        <v>0.04</v>
      </c>
      <c r="M68" s="287">
        <v>7.0325039580852344E-2</v>
      </c>
      <c r="N68" s="287">
        <v>0.13460929674075262</v>
      </c>
      <c r="O68" s="287"/>
      <c r="P68" s="287">
        <v>2.1456011361661254E-2</v>
      </c>
      <c r="Q68" s="287">
        <v>7.2220453885007323E-3</v>
      </c>
      <c r="R68" s="287">
        <v>2.9295354282901443E-3</v>
      </c>
      <c r="S68" s="287">
        <v>2.6849836010223539E-2</v>
      </c>
      <c r="T68" s="287">
        <v>5.3485564761560989E-3</v>
      </c>
      <c r="U68" s="299">
        <v>3.3715822496253808E-3</v>
      </c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C68" s="21"/>
      <c r="BD68" s="21"/>
    </row>
    <row r="69" spans="1:56">
      <c r="B69" s="293">
        <v>7</v>
      </c>
      <c r="E69" s="287">
        <v>0.06</v>
      </c>
      <c r="F69" s="287">
        <v>7.6753345467593714E-2</v>
      </c>
      <c r="G69" s="287">
        <v>7.8137363002654947E-2</v>
      </c>
      <c r="H69" s="287">
        <v>7.3216145660685905E-2</v>
      </c>
      <c r="I69" s="287">
        <v>1.4688533232749545E-2</v>
      </c>
      <c r="J69" s="287">
        <v>0.04</v>
      </c>
      <c r="K69" s="287">
        <v>0.04</v>
      </c>
      <c r="M69" s="287">
        <v>7.8441374874728131E-2</v>
      </c>
      <c r="N69" s="287">
        <v>9.7878339546681126E-2</v>
      </c>
      <c r="O69" s="287"/>
      <c r="P69" s="287">
        <v>2.2650565304333081E-2</v>
      </c>
      <c r="Q69" s="287">
        <v>9.2083537421139734E-3</v>
      </c>
      <c r="R69" s="287">
        <v>1.424275282820061E-2</v>
      </c>
      <c r="S69" s="287">
        <v>1.9816114614734967E-2</v>
      </c>
      <c r="T69" s="287">
        <v>7.1768530956743577E-3</v>
      </c>
      <c r="U69" s="299">
        <v>3.6587058825368569E-3</v>
      </c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C69" s="21"/>
      <c r="BD69" s="21"/>
    </row>
    <row r="70" spans="1:56">
      <c r="B70" s="293">
        <v>8</v>
      </c>
      <c r="D70" s="293">
        <v>8</v>
      </c>
      <c r="E70" s="287">
        <v>0.06</v>
      </c>
      <c r="F70" s="287">
        <v>9.5537962347380656E-2</v>
      </c>
      <c r="G70" s="287">
        <v>9.3134536993306982E-2</v>
      </c>
      <c r="H70" s="287">
        <v>8.9977250704314837E-2</v>
      </c>
      <c r="I70" s="287">
        <v>8.2335999674358895E-3</v>
      </c>
      <c r="J70" s="287">
        <v>0.04</v>
      </c>
      <c r="K70" s="287">
        <v>0.04</v>
      </c>
      <c r="M70" s="287">
        <v>9.4532802114178027E-2</v>
      </c>
      <c r="N70" s="287">
        <v>0.12126549524124886</v>
      </c>
      <c r="O70" s="287"/>
      <c r="P70" s="287">
        <v>2.7774603345168739E-2</v>
      </c>
      <c r="Q70" s="287">
        <v>1.0954074135347687E-2</v>
      </c>
      <c r="R70" s="287">
        <v>1.7237125070721254E-2</v>
      </c>
      <c r="S70" s="287">
        <v>2.3499989191433642E-2</v>
      </c>
      <c r="T70" s="287">
        <v>1.1246576290587881E-2</v>
      </c>
      <c r="U70" s="299">
        <v>4.8255943141213391E-3</v>
      </c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C70" s="21"/>
      <c r="BD70" s="21"/>
    </row>
    <row r="71" spans="1:56">
      <c r="B71" s="293">
        <v>9</v>
      </c>
      <c r="E71" s="287">
        <v>0.06</v>
      </c>
      <c r="F71" s="287">
        <v>0.10245055034911998</v>
      </c>
      <c r="G71" s="287">
        <v>9.8914597311303476E-2</v>
      </c>
      <c r="H71" s="287">
        <v>9.2891895273044867E-2</v>
      </c>
      <c r="I71" s="287">
        <v>3.2348890908426853E-3</v>
      </c>
      <c r="J71" s="287">
        <v>0.04</v>
      </c>
      <c r="K71" s="287">
        <v>0.04</v>
      </c>
      <c r="M71" s="287">
        <v>9.2047354416831872E-2</v>
      </c>
      <c r="N71" s="287">
        <v>0.15013487754416355</v>
      </c>
      <c r="O71" s="287"/>
      <c r="P71" s="287">
        <v>2.7612684992772567E-2</v>
      </c>
      <c r="Q71" s="287">
        <v>1.0466506448572662E-2</v>
      </c>
      <c r="R71" s="287">
        <v>1.8261831790270671E-2</v>
      </c>
      <c r="S71" s="287">
        <v>2.8268010097958911E-2</v>
      </c>
      <c r="T71" s="287">
        <v>1.2719972086219078E-2</v>
      </c>
      <c r="U71" s="299">
        <v>5.1215449333260948E-3</v>
      </c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C71" s="21"/>
      <c r="BD71" s="21"/>
    </row>
    <row r="72" spans="1:56">
      <c r="B72" s="293">
        <v>10</v>
      </c>
      <c r="E72" s="287">
        <v>0.06</v>
      </c>
      <c r="F72" s="287">
        <v>0.10414972776649911</v>
      </c>
      <c r="G72" s="287">
        <v>9.4572982304924391E-2</v>
      </c>
      <c r="H72" s="287">
        <v>8.848574957165245E-2</v>
      </c>
      <c r="I72" s="287">
        <v>7.0188092084917386E-3</v>
      </c>
      <c r="J72" s="287">
        <v>0.04</v>
      </c>
      <c r="K72" s="287">
        <v>0.04</v>
      </c>
      <c r="M72" s="287">
        <v>9.3511317783740777E-2</v>
      </c>
      <c r="N72" s="287">
        <v>0.18516609254852257</v>
      </c>
      <c r="O72" s="287"/>
      <c r="P72" s="287">
        <v>2.6336656116451383E-2</v>
      </c>
      <c r="Q72" s="287">
        <v>1.26440591904387E-2</v>
      </c>
      <c r="R72" s="287">
        <v>1.7997989054081901E-2</v>
      </c>
      <c r="S72" s="287">
        <v>3.4308920638894035E-2</v>
      </c>
      <c r="T72" s="287">
        <v>1.2429746822621209E-2</v>
      </c>
      <c r="U72" s="299">
        <v>4.3235594401187083E-4</v>
      </c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C72" s="21"/>
      <c r="BD72" s="21"/>
    </row>
    <row r="73" spans="1:56">
      <c r="B73" s="293">
        <v>11</v>
      </c>
      <c r="D73" s="293">
        <v>11</v>
      </c>
      <c r="E73" s="287">
        <v>0.06</v>
      </c>
      <c r="F73" s="287">
        <v>0.11024239743302866</v>
      </c>
      <c r="G73" s="287">
        <v>9.8824293525262341E-2</v>
      </c>
      <c r="H73" s="287">
        <v>9.689689887487396E-2</v>
      </c>
      <c r="I73" s="287">
        <v>1.0340090901096888E-2</v>
      </c>
      <c r="J73" s="287">
        <v>0.04</v>
      </c>
      <c r="K73" s="287">
        <v>0.04</v>
      </c>
      <c r="M73" s="287">
        <v>0.10010822428630783</v>
      </c>
      <c r="N73" s="287">
        <v>0.1782156012912528</v>
      </c>
      <c r="O73" s="287"/>
      <c r="P73" s="287">
        <v>2.7481864845390079E-2</v>
      </c>
      <c r="Q73" s="287">
        <v>1.417321470260456E-2</v>
      </c>
      <c r="R73" s="287">
        <v>2.1414094130336524E-2</v>
      </c>
      <c r="S73" s="287">
        <v>3.3416183335573266E-2</v>
      </c>
      <c r="T73" s="287">
        <v>1.2616157121858734E-2</v>
      </c>
      <c r="U73" s="299">
        <v>1.1408832972656033E-3</v>
      </c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C73" s="21"/>
      <c r="BD73" s="21"/>
    </row>
    <row r="74" spans="1:56">
      <c r="B74" s="293">
        <v>12</v>
      </c>
      <c r="E74" s="287">
        <v>0.06</v>
      </c>
      <c r="F74" s="287">
        <v>0.13829040505296364</v>
      </c>
      <c r="G74" s="287">
        <v>0.13898176678156848</v>
      </c>
      <c r="H74" s="287">
        <v>0.12708401095733235</v>
      </c>
      <c r="I74" s="287">
        <v>2.1389792945283981E-2</v>
      </c>
      <c r="J74" s="287">
        <v>0.04</v>
      </c>
      <c r="K74" s="287">
        <v>0.04</v>
      </c>
      <c r="M74" s="287">
        <v>0.12225011229663263</v>
      </c>
      <c r="N74" s="287">
        <v>0.18660344754526514</v>
      </c>
      <c r="O74" s="287"/>
      <c r="P74" s="287">
        <v>3.4009314536111904E-2</v>
      </c>
      <c r="Q74" s="287">
        <v>1.738021526941182E-2</v>
      </c>
      <c r="R74" s="287">
        <v>2.4731722516244864E-2</v>
      </c>
      <c r="S74" s="287">
        <v>3.5580773599248411E-2</v>
      </c>
      <c r="T74" s="287">
        <v>1.4590247969068788E-2</v>
      </c>
      <c r="U74" s="299">
        <v>1.199813116287725E-2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C74" s="21"/>
      <c r="BD74" s="21"/>
    </row>
    <row r="75" spans="1:56">
      <c r="A75" s="293">
        <v>2022</v>
      </c>
      <c r="B75" s="293">
        <v>1</v>
      </c>
      <c r="C75" s="293">
        <v>2022</v>
      </c>
      <c r="E75" s="287">
        <v>0.06</v>
      </c>
      <c r="F75" s="287">
        <v>0.15115788570222977</v>
      </c>
      <c r="G75" s="287">
        <v>0.15541074231575491</v>
      </c>
      <c r="H75" s="287">
        <v>0.14149710065041865</v>
      </c>
      <c r="I75" s="287">
        <v>1.9743470580112055E-2</v>
      </c>
      <c r="J75" s="287">
        <v>0.04</v>
      </c>
      <c r="K75" s="287">
        <v>0.04</v>
      </c>
      <c r="M75" s="287">
        <v>0.13737729026770817</v>
      </c>
      <c r="N75" s="287">
        <v>0.19631845914077894</v>
      </c>
      <c r="O75" s="287"/>
      <c r="P75" s="287">
        <v>3.921767981168308E-2</v>
      </c>
      <c r="Q75" s="287">
        <v>1.8246972960594895E-2</v>
      </c>
      <c r="R75" s="287">
        <v>2.4605920585290587E-2</v>
      </c>
      <c r="S75" s="287">
        <v>3.8251537422016729E-2</v>
      </c>
      <c r="T75" s="287">
        <v>1.9043146365958344E-2</v>
      </c>
      <c r="U75" s="299">
        <v>1.1792628556686136E-2</v>
      </c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C75" s="21"/>
      <c r="BD75" s="21"/>
    </row>
    <row r="76" spans="1:56">
      <c r="B76" s="293">
        <v>2</v>
      </c>
      <c r="D76" s="293">
        <v>2</v>
      </c>
      <c r="E76" s="287">
        <v>0.06</v>
      </c>
      <c r="F76" s="287">
        <v>0.1531502476275437</v>
      </c>
      <c r="G76" s="287">
        <v>0.15429072807860411</v>
      </c>
      <c r="H76" s="287">
        <v>0.15272731101310266</v>
      </c>
      <c r="I76" s="287">
        <v>1.3288252049868055E-2</v>
      </c>
      <c r="J76" s="287">
        <v>0.04</v>
      </c>
      <c r="K76" s="287">
        <v>0.04</v>
      </c>
      <c r="M76" s="287">
        <v>0.15266846817485491</v>
      </c>
      <c r="N76" s="287">
        <v>0.15750376587107096</v>
      </c>
      <c r="O76" s="287"/>
      <c r="P76" s="287">
        <v>4.5108143018796121E-2</v>
      </c>
      <c r="Q76" s="287">
        <v>1.823013832863471E-2</v>
      </c>
      <c r="R76" s="287">
        <v>2.468313444136136E-2</v>
      </c>
      <c r="S76" s="287">
        <v>3.1704980948595606E-2</v>
      </c>
      <c r="T76" s="287">
        <v>2.1340586193392224E-2</v>
      </c>
      <c r="U76" s="299">
        <v>1.2083264696763654E-2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C76" s="21"/>
      <c r="BD76" s="21"/>
    </row>
    <row r="77" spans="1:56">
      <c r="B77" s="293">
        <v>3</v>
      </c>
      <c r="E77" s="287">
        <v>0.06</v>
      </c>
      <c r="F77" s="287">
        <v>0.1573703460720508</v>
      </c>
      <c r="G77" s="287">
        <v>0.15890878288282306</v>
      </c>
      <c r="H77" s="287">
        <v>0.15751632397022264</v>
      </c>
      <c r="I77" s="287">
        <v>9.3955284153239838E-3</v>
      </c>
      <c r="J77" s="287">
        <v>0.04</v>
      </c>
      <c r="K77" s="287">
        <v>0.04</v>
      </c>
      <c r="M77" s="287">
        <v>0.15175151993592029</v>
      </c>
      <c r="N77" s="287">
        <v>0.15900273101071249</v>
      </c>
      <c r="O77" s="287"/>
      <c r="P77" s="287">
        <v>4.5325864193120687E-2</v>
      </c>
      <c r="Q77" s="287">
        <v>1.748761632607336E-2</v>
      </c>
      <c r="R77" s="287">
        <v>2.801593655706083E-2</v>
      </c>
      <c r="S77" s="287">
        <v>3.2341512212796367E-2</v>
      </c>
      <c r="T77" s="287">
        <v>2.0435178783353023E-2</v>
      </c>
      <c r="U77" s="299">
        <v>1.3764237999646448E-2</v>
      </c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C77" s="21"/>
      <c r="BD77" s="21"/>
    </row>
    <row r="78" spans="1:56">
      <c r="B78" s="293">
        <v>4</v>
      </c>
      <c r="E78" s="287">
        <v>0.06</v>
      </c>
      <c r="F78" s="287">
        <v>0.15786834015429241</v>
      </c>
      <c r="G78" s="287">
        <v>0.15685781423557144</v>
      </c>
      <c r="H78" s="287">
        <v>0.16476625339814377</v>
      </c>
      <c r="I78" s="287">
        <v>2.1708686222973173E-2</v>
      </c>
      <c r="J78" s="287">
        <v>0.04</v>
      </c>
      <c r="K78" s="287">
        <v>0.04</v>
      </c>
      <c r="M78" s="287">
        <v>0.1615309928430344</v>
      </c>
      <c r="N78" s="287">
        <v>0.14132974693120115</v>
      </c>
      <c r="O78" s="287"/>
      <c r="P78" s="287">
        <v>4.7013702096102845E-2</v>
      </c>
      <c r="Q78" s="287">
        <v>1.8674890023065792E-2</v>
      </c>
      <c r="R78" s="287">
        <v>2.8859172519180236E-2</v>
      </c>
      <c r="S78" s="287">
        <v>2.9609359508854672E-2</v>
      </c>
      <c r="T78" s="287">
        <v>2.1531010293760547E-2</v>
      </c>
      <c r="U78" s="299">
        <v>1.2180205713328396E-2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C78" s="21"/>
      <c r="BD78" s="21"/>
    </row>
    <row r="79" spans="1:56">
      <c r="B79" s="293">
        <v>5</v>
      </c>
      <c r="D79" s="293">
        <v>5</v>
      </c>
      <c r="E79" s="287">
        <v>0.06</v>
      </c>
      <c r="F79" s="287">
        <v>0.16228269690676411</v>
      </c>
      <c r="G79" s="287">
        <v>0.16200938258943132</v>
      </c>
      <c r="H79" s="287">
        <v>0.1703982206456236</v>
      </c>
      <c r="I79" s="287">
        <v>1.3103682832799279E-2</v>
      </c>
      <c r="J79" s="287">
        <v>0.04</v>
      </c>
      <c r="K79" s="287">
        <v>0.04</v>
      </c>
      <c r="M79" s="287">
        <v>0.16368975027791977</v>
      </c>
      <c r="N79" s="287">
        <v>0.14779198465779975</v>
      </c>
      <c r="O79" s="287"/>
      <c r="P79" s="287">
        <v>4.6530094127281901E-2</v>
      </c>
      <c r="Q79" s="287">
        <v>2.0049839418596678E-2</v>
      </c>
      <c r="R79" s="287">
        <v>2.8745201462537947E-2</v>
      </c>
      <c r="S79" s="287">
        <v>3.1300560403835505E-2</v>
      </c>
      <c r="T79" s="287">
        <v>2.2547693367308417E-2</v>
      </c>
      <c r="U79" s="299">
        <v>1.3109308127203703E-2</v>
      </c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C79" s="21"/>
      <c r="BD79" s="21"/>
    </row>
    <row r="80" spans="1:56">
      <c r="B80" s="293">
        <v>6</v>
      </c>
      <c r="E80" s="287">
        <v>0.06</v>
      </c>
      <c r="F80" s="287">
        <v>0.16920312450567421</v>
      </c>
      <c r="G80" s="287">
        <v>0.16591769171525583</v>
      </c>
      <c r="H80" s="287">
        <v>0.17790809651099804</v>
      </c>
      <c r="I80" s="287">
        <v>1.5528039488143186E-2</v>
      </c>
      <c r="J80" s="287">
        <v>0.04</v>
      </c>
      <c r="K80" s="287">
        <v>0.04</v>
      </c>
      <c r="M80" s="287">
        <v>0.16525288588020981</v>
      </c>
      <c r="N80" s="287">
        <v>0.15585784537946057</v>
      </c>
      <c r="O80" s="287"/>
      <c r="P80" s="287">
        <v>4.4739712547462167E-2</v>
      </c>
      <c r="Q80" s="287">
        <v>2.2848005744150201E-2</v>
      </c>
      <c r="R80" s="287">
        <v>3.0875311249076772E-2</v>
      </c>
      <c r="S80" s="287">
        <v>3.3052544660691845E-2</v>
      </c>
      <c r="T80" s="287">
        <v>2.3882585331659989E-2</v>
      </c>
      <c r="U80" s="299">
        <v>1.3970484814045307E-2</v>
      </c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C80" s="21"/>
      <c r="BD80" s="21"/>
    </row>
    <row r="81" spans="1:56">
      <c r="B81" s="293">
        <v>7</v>
      </c>
      <c r="E81" s="287">
        <v>0.06</v>
      </c>
      <c r="F81" s="287">
        <v>0.16422203760126153</v>
      </c>
      <c r="G81" s="287">
        <v>0.15811378458786729</v>
      </c>
      <c r="H81" s="287">
        <v>0.16454228548641825</v>
      </c>
      <c r="I81" s="287">
        <v>1.0364248471842474E-2</v>
      </c>
      <c r="J81" s="287">
        <v>0.04</v>
      </c>
      <c r="K81" s="287">
        <v>0.04</v>
      </c>
      <c r="M81" s="287">
        <v>0.16787249968313001</v>
      </c>
      <c r="N81" s="287">
        <v>0.18574873439949235</v>
      </c>
      <c r="O81" s="287"/>
      <c r="P81" s="287">
        <v>4.5308186230684035E-2</v>
      </c>
      <c r="Q81" s="287">
        <v>2.2980020498038066E-2</v>
      </c>
      <c r="R81" s="287">
        <v>2.171214201755357E-2</v>
      </c>
      <c r="S81" s="287">
        <v>3.8343854034034723E-2</v>
      </c>
      <c r="T81" s="287">
        <v>2.1941397849503032E-2</v>
      </c>
      <c r="U81" s="299">
        <v>1.409956076361954E-2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C81" s="21"/>
      <c r="BD81" s="21"/>
    </row>
    <row r="82" spans="1:56">
      <c r="B82" s="293">
        <v>8</v>
      </c>
      <c r="D82" s="293">
        <v>8</v>
      </c>
      <c r="E82" s="287">
        <v>0.06</v>
      </c>
      <c r="F82" s="287">
        <v>0.1440186730902222</v>
      </c>
      <c r="G82" s="287">
        <v>0.14838744908253276</v>
      </c>
      <c r="H82" s="287">
        <v>0.14941291125444844</v>
      </c>
      <c r="I82" s="287">
        <v>-9.2615165145463196E-3</v>
      </c>
      <c r="J82" s="287">
        <v>0.04</v>
      </c>
      <c r="K82" s="287">
        <v>0.04</v>
      </c>
      <c r="M82" s="287">
        <v>0.15023243152197319</v>
      </c>
      <c r="N82" s="287">
        <v>0.15405353578137548</v>
      </c>
      <c r="O82" s="287"/>
      <c r="P82" s="287">
        <v>4.3169456127889569E-2</v>
      </c>
      <c r="Q82" s="287">
        <v>1.8322057316240804E-2</v>
      </c>
      <c r="R82" s="287">
        <v>1.6883129620272871E-2</v>
      </c>
      <c r="S82" s="287">
        <v>3.0555058171356533E-2</v>
      </c>
      <c r="T82" s="287">
        <v>2.1763207479686665E-2</v>
      </c>
      <c r="U82" s="299">
        <v>1.3487556039105118E-2</v>
      </c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C82" s="21"/>
      <c r="BD82" s="21"/>
    </row>
    <row r="83" spans="1:56">
      <c r="B83" s="293">
        <v>9</v>
      </c>
      <c r="E83" s="287">
        <v>0.06</v>
      </c>
      <c r="F83" s="287">
        <v>0.13804126626493951</v>
      </c>
      <c r="G83" s="287">
        <v>0.1402941851155366</v>
      </c>
      <c r="H83" s="287">
        <v>0.14577385995204839</v>
      </c>
      <c r="I83" s="287">
        <v>-2.0042876238867136E-3</v>
      </c>
      <c r="J83" s="287">
        <v>0.04</v>
      </c>
      <c r="K83" s="287">
        <v>0.04</v>
      </c>
      <c r="M83" s="287">
        <v>0.14857035102996607</v>
      </c>
      <c r="N83" s="287">
        <v>0.13750218918404133</v>
      </c>
      <c r="O83" s="287"/>
      <c r="P83" s="287">
        <v>4.3720905867749432E-2</v>
      </c>
      <c r="Q83" s="287">
        <v>1.71613743136599E-2</v>
      </c>
      <c r="R83" s="287">
        <v>1.5679730817243737E-2</v>
      </c>
      <c r="S83" s="287">
        <v>2.7009274038784024E-2</v>
      </c>
      <c r="T83" s="287">
        <v>2.1015669797730993E-2</v>
      </c>
      <c r="U83" s="299">
        <v>1.3618275491658406E-2</v>
      </c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C83" s="21"/>
      <c r="BD83" s="21"/>
    </row>
    <row r="84" spans="1:56">
      <c r="B84" s="293">
        <v>10</v>
      </c>
      <c r="E84" s="287">
        <v>0.06</v>
      </c>
      <c r="F84" s="287">
        <v>0.14457231015447292</v>
      </c>
      <c r="G84" s="287">
        <v>0.14627769744199881</v>
      </c>
      <c r="H84" s="287">
        <v>0.15762597050575455</v>
      </c>
      <c r="I84" s="287">
        <v>1.26520368332943E-2</v>
      </c>
      <c r="J84" s="287">
        <v>0.04</v>
      </c>
      <c r="K84" s="287">
        <v>0.04</v>
      </c>
      <c r="M84" s="287">
        <v>0.14637032486492507</v>
      </c>
      <c r="N84" s="287">
        <v>0.14412645476471653</v>
      </c>
      <c r="O84" s="287"/>
      <c r="P84" s="287">
        <v>4.5818965070088202E-2</v>
      </c>
      <c r="Q84" s="287">
        <v>1.4608444401844672E-2</v>
      </c>
      <c r="R84" s="287">
        <v>1.5543698859562843E-2</v>
      </c>
      <c r="S84" s="287">
        <v>2.86642475249918E-2</v>
      </c>
      <c r="T84" s="287">
        <v>2.0971242529509257E-2</v>
      </c>
      <c r="U84" s="299">
        <v>1.8965711768476359E-2</v>
      </c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C84" s="21"/>
      <c r="BD84" s="21"/>
    </row>
    <row r="85" spans="1:56">
      <c r="B85" s="293">
        <v>11</v>
      </c>
      <c r="D85" s="293">
        <v>11</v>
      </c>
      <c r="E85" s="287">
        <v>0.06</v>
      </c>
      <c r="F85" s="287">
        <v>0.14543100401519782</v>
      </c>
      <c r="G85" s="287">
        <v>0.14541223929437108</v>
      </c>
      <c r="H85" s="287">
        <v>0.15844486686107406</v>
      </c>
      <c r="I85" s="287">
        <v>1.1098079562541718E-2</v>
      </c>
      <c r="J85" s="287">
        <v>0.04</v>
      </c>
      <c r="K85" s="287">
        <v>0.04</v>
      </c>
      <c r="M85" s="287">
        <v>0.14891712403283841</v>
      </c>
      <c r="N85" s="287">
        <v>0.15822200493214877</v>
      </c>
      <c r="O85" s="287"/>
      <c r="P85" s="287">
        <v>4.8294834238805408E-2</v>
      </c>
      <c r="Q85" s="287">
        <v>1.3104046455302734E-2</v>
      </c>
      <c r="R85" s="287">
        <v>1.277033502029787E-2</v>
      </c>
      <c r="S85" s="287">
        <v>3.1483642288242859E-2</v>
      </c>
      <c r="T85" s="287">
        <v>2.1728361625075299E-2</v>
      </c>
      <c r="U85" s="299">
        <v>1.8049784387473476E-2</v>
      </c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C85" s="21"/>
      <c r="BD85" s="21"/>
    </row>
    <row r="86" spans="1:56">
      <c r="B86" s="293">
        <v>12</v>
      </c>
      <c r="E86" s="287">
        <v>0.06</v>
      </c>
      <c r="F86" s="287">
        <v>0.13238419053633188</v>
      </c>
      <c r="G86" s="287">
        <v>0.12859791818843758</v>
      </c>
      <c r="H86" s="287">
        <v>0.14381611931757066</v>
      </c>
      <c r="I86" s="287">
        <v>9.7558472330918633E-3</v>
      </c>
      <c r="J86" s="287">
        <v>0.04</v>
      </c>
      <c r="K86" s="287">
        <v>0.04</v>
      </c>
      <c r="M86" s="287">
        <v>0.12700824581395209</v>
      </c>
      <c r="N86" s="287">
        <v>0.16220490171638779</v>
      </c>
      <c r="O86" s="287"/>
      <c r="P86" s="287">
        <v>4.3505186977781996E-2</v>
      </c>
      <c r="Q86" s="287">
        <v>9.1321461429402263E-3</v>
      </c>
      <c r="R86" s="287">
        <v>1.033221283777515E-2</v>
      </c>
      <c r="S86" s="287">
        <v>3.2241276490609039E-2</v>
      </c>
      <c r="T86" s="287">
        <v>2.0420094204494633E-2</v>
      </c>
      <c r="U86" s="299">
        <v>1.6753273882730825E-2</v>
      </c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C86" s="21"/>
      <c r="BD86" s="21"/>
    </row>
    <row r="87" spans="1:56">
      <c r="A87" s="293">
        <v>2023</v>
      </c>
      <c r="B87" s="293">
        <v>1</v>
      </c>
      <c r="C87" s="293">
        <v>2023</v>
      </c>
      <c r="E87" s="287">
        <v>0.06</v>
      </c>
      <c r="F87" s="287">
        <v>0.12328227345537668</v>
      </c>
      <c r="G87" s="287">
        <v>0.11986477043120436</v>
      </c>
      <c r="H87" s="287">
        <v>0.13512084769867272</v>
      </c>
      <c r="I87" s="287">
        <v>1.1546941000632804E-2</v>
      </c>
      <c r="J87" s="287">
        <v>0.04</v>
      </c>
      <c r="K87" s="287">
        <v>0.04</v>
      </c>
      <c r="M87" s="287">
        <v>0.1176027133992894</v>
      </c>
      <c r="N87" s="287">
        <v>0.1480595244946854</v>
      </c>
      <c r="O87" s="287"/>
      <c r="P87" s="287">
        <v>4.0421727731882212E-2</v>
      </c>
      <c r="Q87" s="287">
        <v>8.1823652375804558E-3</v>
      </c>
      <c r="R87" s="287">
        <v>9.6523932793375691E-3</v>
      </c>
      <c r="S87" s="287">
        <v>2.9980303139841284E-2</v>
      </c>
      <c r="T87" s="287">
        <v>1.8755741910080118E-2</v>
      </c>
      <c r="U87" s="299">
        <v>1.6289742156655157E-2</v>
      </c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C87" s="21"/>
      <c r="BD87" s="21"/>
    </row>
    <row r="88" spans="1:56">
      <c r="B88" s="293">
        <v>2</v>
      </c>
      <c r="D88" s="293">
        <v>2</v>
      </c>
      <c r="E88" s="287">
        <v>0.06</v>
      </c>
      <c r="F88" s="287">
        <v>0.12179839478392607</v>
      </c>
      <c r="G88" s="287">
        <v>0.12066453769609442</v>
      </c>
      <c r="H88" s="287">
        <v>0.12675412269500352</v>
      </c>
      <c r="I88" s="287">
        <v>1.1949677712161488E-2</v>
      </c>
      <c r="J88" s="287">
        <v>0.04</v>
      </c>
      <c r="K88" s="287">
        <v>0.04</v>
      </c>
      <c r="M88" s="287">
        <v>0.11077443418012689</v>
      </c>
      <c r="N88" s="287">
        <v>0.17634194558654048</v>
      </c>
      <c r="O88" s="287"/>
      <c r="P88" s="287">
        <v>3.7587117991606751E-2</v>
      </c>
      <c r="Q88" s="287">
        <v>8.3511887757281005E-3</v>
      </c>
      <c r="R88" s="287">
        <v>8.7537528509302413E-3</v>
      </c>
      <c r="S88" s="287">
        <v>3.5631056394402907E-2</v>
      </c>
      <c r="T88" s="287">
        <v>1.6264296087405608E-2</v>
      </c>
      <c r="U88" s="299">
        <v>1.521098268385233E-2</v>
      </c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C88" s="21"/>
      <c r="BD88" s="21"/>
    </row>
    <row r="89" spans="1:56">
      <c r="B89" s="293">
        <v>3</v>
      </c>
      <c r="E89" s="287">
        <v>0.06</v>
      </c>
      <c r="F89" s="287">
        <v>0.12233205886118625</v>
      </c>
      <c r="G89" s="287">
        <v>0.12109492765387775</v>
      </c>
      <c r="H89" s="287">
        <v>0.12401626658395015</v>
      </c>
      <c r="I89" s="287">
        <v>9.8757199860795009E-3</v>
      </c>
      <c r="J89" s="287">
        <v>0.04</v>
      </c>
      <c r="K89" s="287">
        <v>0.04</v>
      </c>
      <c r="M89" s="287">
        <v>0.1130067270826276</v>
      </c>
      <c r="N89" s="287">
        <v>0.19007272453166513</v>
      </c>
      <c r="O89" s="287"/>
      <c r="P89" s="287">
        <v>3.8070191575261009E-2</v>
      </c>
      <c r="Q89" s="287">
        <v>8.4788291721997529E-3</v>
      </c>
      <c r="R89" s="287">
        <v>5.410522211703855E-3</v>
      </c>
      <c r="S89" s="287">
        <v>3.871574737924522E-2</v>
      </c>
      <c r="T89" s="287">
        <v>1.7654872677956592E-2</v>
      </c>
      <c r="U89" s="299">
        <v>1.4001895844819754E-2</v>
      </c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C89" s="21"/>
      <c r="BD89" s="21"/>
    </row>
    <row r="90" spans="1:56">
      <c r="B90" s="293">
        <v>4</v>
      </c>
      <c r="E90" s="287">
        <v>0.06</v>
      </c>
      <c r="F90" s="287">
        <v>0.11305502223521935</v>
      </c>
      <c r="G90" s="287">
        <v>0.10883467141254832</v>
      </c>
      <c r="H90" s="287">
        <v>0.11048268682477946</v>
      </c>
      <c r="I90" s="287">
        <v>1.3263388034862711E-2</v>
      </c>
      <c r="J90" s="287">
        <v>0.04</v>
      </c>
      <c r="K90" s="287">
        <v>0.04</v>
      </c>
      <c r="M90" s="287">
        <v>0.10815879363401204</v>
      </c>
      <c r="N90" s="287">
        <v>0.19658113741920125</v>
      </c>
      <c r="O90" s="287"/>
      <c r="P90" s="287">
        <v>3.7663047547106129E-2</v>
      </c>
      <c r="Q90" s="287">
        <v>6.4602080969009389E-3</v>
      </c>
      <c r="R90" s="287">
        <v>3.2785142441256001E-3</v>
      </c>
      <c r="S90" s="287">
        <v>4.0596559835388533E-2</v>
      </c>
      <c r="T90" s="287">
        <v>1.754560315355639E-2</v>
      </c>
      <c r="U90" s="299">
        <v>7.5110893581417319E-3</v>
      </c>
      <c r="V90" s="299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C90" s="21"/>
      <c r="BD90" s="21"/>
    </row>
    <row r="91" spans="1:56">
      <c r="B91" s="293">
        <v>5</v>
      </c>
      <c r="D91" s="293">
        <v>5</v>
      </c>
      <c r="E91" s="287">
        <v>0.06</v>
      </c>
      <c r="F91" s="287">
        <v>0.11293457426401599</v>
      </c>
      <c r="G91" s="287">
        <v>0.10812625359823125</v>
      </c>
      <c r="H91" s="287">
        <v>0.1032783503153416</v>
      </c>
      <c r="I91" s="287">
        <v>1.2994050981023797E-2</v>
      </c>
      <c r="J91" s="287">
        <v>0.04</v>
      </c>
      <c r="K91" s="287">
        <v>0.04</v>
      </c>
      <c r="M91" s="287">
        <v>0.10400397207960266</v>
      </c>
      <c r="N91" s="287">
        <v>0.22058190623302698</v>
      </c>
      <c r="O91" s="287"/>
      <c r="P91" s="287">
        <v>3.6865664183941459E-2</v>
      </c>
      <c r="Q91" s="287">
        <v>5.4886090388086006E-3</v>
      </c>
      <c r="R91" s="287">
        <v>1.6321061880741991E-3</v>
      </c>
      <c r="S91" s="287">
        <v>4.6134150993475544E-2</v>
      </c>
      <c r="T91" s="287">
        <v>1.5698968098046339E-2</v>
      </c>
      <c r="U91" s="299">
        <v>7.1150757616697492E-3</v>
      </c>
      <c r="V91" s="422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C91" s="21"/>
      <c r="BD91" s="21"/>
    </row>
    <row r="92" spans="1:56">
      <c r="E92" s="287"/>
      <c r="F92" s="287"/>
      <c r="G92" s="287"/>
      <c r="H92" s="287"/>
      <c r="I92" s="287"/>
      <c r="J92" s="287"/>
      <c r="K92" s="287"/>
      <c r="M92" s="287"/>
      <c r="N92" s="287"/>
      <c r="O92" s="287"/>
      <c r="P92" s="287"/>
      <c r="Q92" s="287"/>
      <c r="R92" s="287"/>
      <c r="S92" s="287"/>
      <c r="T92" s="287"/>
      <c r="U92" s="287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C92" s="21"/>
      <c r="BD92" s="21"/>
    </row>
    <row r="93" spans="1:56">
      <c r="E93" s="287"/>
      <c r="F93" s="287"/>
      <c r="G93" s="287"/>
      <c r="H93" s="287"/>
      <c r="I93" s="287"/>
      <c r="J93" s="287"/>
      <c r="K93" s="287"/>
      <c r="M93" s="287"/>
      <c r="N93" s="287"/>
      <c r="O93" s="287"/>
      <c r="P93" s="287"/>
      <c r="Q93" s="287"/>
      <c r="R93" s="287"/>
      <c r="S93" s="287"/>
      <c r="T93" s="287"/>
      <c r="U93" s="287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C93" s="21"/>
      <c r="BD93" s="21"/>
    </row>
    <row r="94" spans="1:56">
      <c r="E94" s="287"/>
      <c r="F94" s="287"/>
      <c r="G94" s="287"/>
      <c r="H94" s="287"/>
      <c r="I94" s="287"/>
      <c r="J94" s="287"/>
      <c r="K94" s="287"/>
      <c r="M94" s="287"/>
      <c r="N94" s="287"/>
      <c r="O94" s="287"/>
      <c r="P94" s="287"/>
      <c r="Q94" s="287"/>
      <c r="R94" s="287"/>
      <c r="S94" s="324"/>
      <c r="T94" s="287"/>
      <c r="U94" s="287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C94" s="21"/>
      <c r="BD94" s="21"/>
    </row>
    <row r="95" spans="1:56">
      <c r="E95" s="287"/>
      <c r="F95" s="287"/>
      <c r="G95" s="287"/>
      <c r="H95" s="287"/>
      <c r="I95" s="287"/>
      <c r="J95" s="287"/>
      <c r="K95" s="287"/>
      <c r="M95" s="287"/>
      <c r="N95" s="287"/>
      <c r="O95" s="287"/>
      <c r="P95" s="287"/>
      <c r="Q95" s="287"/>
      <c r="R95" s="287"/>
      <c r="S95" s="287"/>
      <c r="T95" s="287"/>
      <c r="U95" s="287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98"/>
      <c r="BB95" s="21"/>
      <c r="BD95" s="21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EA6A7"/>
    <pageSetUpPr autoPageBreaks="0"/>
  </sheetPr>
  <dimension ref="A1:J53"/>
  <sheetViews>
    <sheetView workbookViewId="0"/>
  </sheetViews>
  <sheetFormatPr defaultColWidth="8.42578125" defaultRowHeight="12" customHeight="1"/>
  <cols>
    <col min="1" max="16384" width="8.42578125" style="4"/>
  </cols>
  <sheetData>
    <row r="1" spans="1:10" ht="12" customHeight="1">
      <c r="B1" s="5" t="s">
        <v>310</v>
      </c>
      <c r="C1" s="429" t="s">
        <v>22</v>
      </c>
      <c r="D1" s="429"/>
      <c r="E1" s="429"/>
      <c r="G1" s="5" t="s">
        <v>313</v>
      </c>
      <c r="H1" s="429" t="s">
        <v>23</v>
      </c>
      <c r="I1" s="429"/>
      <c r="J1" s="429"/>
    </row>
    <row r="2" spans="1:10" ht="12" customHeight="1">
      <c r="C2" s="429" t="s">
        <v>380</v>
      </c>
      <c r="D2" s="429" t="s">
        <v>381</v>
      </c>
      <c r="E2" s="429" t="s">
        <v>24</v>
      </c>
      <c r="H2" s="429" t="s">
        <v>23</v>
      </c>
      <c r="I2" s="429" t="s">
        <v>25</v>
      </c>
      <c r="J2" s="429" t="s">
        <v>26</v>
      </c>
    </row>
    <row r="3" spans="1:10" ht="12" customHeight="1">
      <c r="C3" s="429"/>
      <c r="D3" s="429"/>
      <c r="E3" s="429"/>
      <c r="H3" s="429"/>
      <c r="I3" s="429"/>
      <c r="J3" s="429"/>
    </row>
    <row r="4" spans="1:10" ht="12" customHeight="1">
      <c r="C4" s="429"/>
      <c r="D4" s="429"/>
      <c r="E4" s="429"/>
      <c r="H4" s="429"/>
      <c r="I4" s="429"/>
      <c r="J4" s="429"/>
    </row>
    <row r="5" spans="1:10" ht="12" customHeight="1">
      <c r="A5" s="4" t="s">
        <v>28</v>
      </c>
      <c r="C5" s="300">
        <v>6.0714061125785257</v>
      </c>
      <c r="D5" s="300">
        <v>15.318084789072994</v>
      </c>
      <c r="E5" s="300">
        <v>9.2401037403811781</v>
      </c>
      <c r="F5" s="165" t="s">
        <v>27</v>
      </c>
      <c r="G5" s="165" t="s">
        <v>27</v>
      </c>
      <c r="H5" s="300">
        <v>4.5197999700000002</v>
      </c>
      <c r="I5" s="300">
        <v>0.21992077286412032</v>
      </c>
      <c r="J5" s="300">
        <v>4.3650808688999749</v>
      </c>
    </row>
    <row r="6" spans="1:10" ht="12" customHeight="1">
      <c r="C6" s="300">
        <v>5.7107359176208128</v>
      </c>
      <c r="D6" s="300">
        <v>15.834179993503628</v>
      </c>
      <c r="E6" s="300">
        <v>11.190554359098769</v>
      </c>
      <c r="F6" s="165" t="s">
        <v>27</v>
      </c>
      <c r="G6" s="165" t="s">
        <v>27</v>
      </c>
      <c r="H6" s="300">
        <v>7.0856992700000001</v>
      </c>
      <c r="I6" s="300">
        <v>0.16940952724819966</v>
      </c>
      <c r="J6" s="300">
        <v>7.03188244227041</v>
      </c>
    </row>
    <row r="7" spans="1:10" ht="12" customHeight="1">
      <c r="C7" s="300">
        <v>6.4680699860536706</v>
      </c>
      <c r="D7" s="300">
        <v>15.75207491422792</v>
      </c>
      <c r="E7" s="300">
        <v>13.245975489300887</v>
      </c>
      <c r="F7" s="165" t="s">
        <v>27</v>
      </c>
      <c r="G7" s="165" t="s">
        <v>27</v>
      </c>
      <c r="H7" s="300">
        <v>7.3468594100000004</v>
      </c>
      <c r="I7" s="300">
        <v>-4.0990955151305866E-2</v>
      </c>
      <c r="J7" s="300">
        <v>7.5287713057697321</v>
      </c>
    </row>
    <row r="8" spans="1:10" ht="12" customHeight="1">
      <c r="C8" s="300">
        <v>7.8835379996361477</v>
      </c>
      <c r="D8" s="300">
        <v>15.2280506523637</v>
      </c>
      <c r="E8" s="300">
        <v>13.510613535248361</v>
      </c>
      <c r="F8" s="165" t="s">
        <v>27</v>
      </c>
      <c r="G8" s="165" t="s">
        <v>27</v>
      </c>
      <c r="H8" s="300">
        <v>6.1993665900000003</v>
      </c>
      <c r="I8" s="300">
        <v>-0.41817025389100199</v>
      </c>
      <c r="J8" s="300">
        <v>6.7832625626584564</v>
      </c>
    </row>
    <row r="9" spans="1:10" ht="12" customHeight="1">
      <c r="A9" s="4" t="s">
        <v>29</v>
      </c>
      <c r="C9" s="300">
        <v>10.560611946663222</v>
      </c>
      <c r="D9" s="300">
        <v>14.506024741127854</v>
      </c>
      <c r="E9" s="300">
        <v>14.182819765879383</v>
      </c>
      <c r="F9" s="165" t="s">
        <v>27</v>
      </c>
      <c r="G9" s="165" t="s">
        <v>27</v>
      </c>
      <c r="H9" s="300">
        <v>7.6060391300000001</v>
      </c>
      <c r="I9" s="300">
        <v>-0.22685088813503679</v>
      </c>
      <c r="J9" s="300">
        <v>8.007072408470604</v>
      </c>
    </row>
    <row r="10" spans="1:10" ht="12" customHeight="1">
      <c r="C10" s="300">
        <v>12.122668485588584</v>
      </c>
      <c r="D10" s="300">
        <v>13.692880911159477</v>
      </c>
      <c r="E10" s="300">
        <v>14.377214534358096</v>
      </c>
      <c r="F10" s="165" t="s">
        <v>27</v>
      </c>
      <c r="G10" s="165" t="s">
        <v>27</v>
      </c>
      <c r="H10" s="300">
        <v>6.2844137499999997</v>
      </c>
      <c r="I10" s="300">
        <v>-0.24006423807288915</v>
      </c>
      <c r="J10" s="300">
        <v>6.6812532830686244</v>
      </c>
    </row>
    <row r="11" spans="1:10" ht="12" customHeight="1">
      <c r="C11" s="300">
        <v>13.147385523017796</v>
      </c>
      <c r="D11" s="300">
        <v>12.950862973654797</v>
      </c>
      <c r="E11" s="300">
        <v>13.831387820938223</v>
      </c>
      <c r="F11" s="165" t="s">
        <v>27</v>
      </c>
      <c r="G11" s="165" t="s">
        <v>27</v>
      </c>
      <c r="H11" s="300">
        <v>3.84276733</v>
      </c>
      <c r="I11" s="300">
        <v>-1.0431037361347304</v>
      </c>
      <c r="J11" s="300">
        <v>5.1103747593743769</v>
      </c>
    </row>
    <row r="12" spans="1:10" ht="12" customHeight="1">
      <c r="C12" s="300">
        <v>14.043067092328743</v>
      </c>
      <c r="D12" s="300">
        <v>12.363040696961903</v>
      </c>
      <c r="E12" s="300">
        <v>13.553786687802516</v>
      </c>
      <c r="F12" s="165" t="s">
        <v>27</v>
      </c>
      <c r="G12" s="165" t="s">
        <v>27</v>
      </c>
      <c r="H12" s="300">
        <v>3.7788787099999999</v>
      </c>
      <c r="I12" s="300">
        <v>-1.1596665246809985</v>
      </c>
      <c r="J12" s="300">
        <v>5.1912294656161118</v>
      </c>
    </row>
    <row r="13" spans="1:10" ht="12" customHeight="1">
      <c r="A13" s="4" t="s">
        <v>30</v>
      </c>
      <c r="C13" s="300">
        <v>14.621158877572494</v>
      </c>
      <c r="D13" s="300">
        <v>11.8040422545856</v>
      </c>
      <c r="E13" s="300">
        <v>13.150118423444246</v>
      </c>
      <c r="F13" s="165" t="s">
        <v>27</v>
      </c>
      <c r="G13" s="165" t="s">
        <v>27</v>
      </c>
      <c r="H13" s="300">
        <v>3.8883105900000001</v>
      </c>
      <c r="I13" s="300">
        <v>-0.79580470572174056</v>
      </c>
      <c r="J13" s="300">
        <v>4.8934446877204243</v>
      </c>
    </row>
    <row r="14" spans="1:10" ht="12" customHeight="1">
      <c r="C14" s="300">
        <v>14.900055694098334</v>
      </c>
      <c r="D14" s="300">
        <v>11.272712884449376</v>
      </c>
      <c r="E14" s="300">
        <v>12.030676955566921</v>
      </c>
      <c r="F14" s="165" t="s">
        <v>27</v>
      </c>
      <c r="G14" s="165" t="s">
        <v>27</v>
      </c>
      <c r="H14" s="300">
        <v>3.41967329</v>
      </c>
      <c r="I14" s="300">
        <v>-0.28990745268976742</v>
      </c>
      <c r="J14" s="300">
        <v>3.8337306913931473</v>
      </c>
    </row>
    <row r="15" spans="1:10" ht="12" customHeight="1">
      <c r="C15" s="300">
        <v>14.722631515896856</v>
      </c>
      <c r="D15" s="300">
        <v>10.663371083851935</v>
      </c>
      <c r="E15" s="300">
        <v>11.676382314436861</v>
      </c>
      <c r="F15" s="165" t="s">
        <v>27</v>
      </c>
      <c r="G15" s="165" t="s">
        <v>27</v>
      </c>
      <c r="H15" s="300">
        <v>3.0211171999999999</v>
      </c>
      <c r="I15" s="300">
        <v>-1.5980101182907165E-2</v>
      </c>
      <c r="J15" s="300">
        <v>3.1092487308209216</v>
      </c>
    </row>
    <row r="16" spans="1:10" ht="12" customHeight="1">
      <c r="C16" s="300">
        <v>13.881861575432985</v>
      </c>
      <c r="D16" s="300">
        <v>9.8531136242113071</v>
      </c>
      <c r="E16" s="300">
        <v>10.968984395351411</v>
      </c>
      <c r="F16" s="165" t="s">
        <v>27</v>
      </c>
      <c r="G16" s="165" t="s">
        <v>27</v>
      </c>
      <c r="H16" s="300">
        <v>1.5925577399999999</v>
      </c>
      <c r="I16" s="300">
        <v>0.23267632974583879</v>
      </c>
      <c r="J16" s="300">
        <v>1.3611301098459625</v>
      </c>
    </row>
    <row r="17" spans="1:10" ht="12" customHeight="1">
      <c r="A17" s="4" t="s">
        <v>31</v>
      </c>
      <c r="C17" s="300">
        <v>12.825778124668719</v>
      </c>
      <c r="D17" s="300">
        <v>8.9008158948531211</v>
      </c>
      <c r="E17" s="300">
        <v>10.600085551148087</v>
      </c>
      <c r="F17" s="165" t="s">
        <v>27</v>
      </c>
      <c r="G17" s="165" t="s">
        <v>27</v>
      </c>
      <c r="H17" s="300">
        <v>0.73577053199999998</v>
      </c>
      <c r="I17" s="300">
        <v>0.15143510166478422</v>
      </c>
      <c r="J17" s="300">
        <v>0.57872896121301043</v>
      </c>
    </row>
    <row r="18" spans="1:10" ht="12" customHeight="1">
      <c r="C18" s="300">
        <v>11.43232721420453</v>
      </c>
      <c r="D18" s="300">
        <v>7.8557486156791922</v>
      </c>
      <c r="E18" s="300">
        <v>9.3398174662130184</v>
      </c>
      <c r="F18" s="165" t="s">
        <v>27</v>
      </c>
      <c r="G18" s="165" t="s">
        <v>27</v>
      </c>
      <c r="H18" s="300">
        <v>1.1071051700000001</v>
      </c>
      <c r="I18" s="300">
        <v>0.3328199378304868</v>
      </c>
      <c r="J18" s="300">
        <v>0.7527421814663896</v>
      </c>
    </row>
    <row r="19" spans="1:10" ht="12" customHeight="1">
      <c r="C19" s="300">
        <v>9.9118975846473667</v>
      </c>
      <c r="D19" s="300">
        <v>6.7319807743045912</v>
      </c>
      <c r="E19" s="300">
        <v>7.970215302114303</v>
      </c>
      <c r="F19" s="165" t="s">
        <v>27</v>
      </c>
      <c r="G19" s="165" t="s">
        <v>27</v>
      </c>
      <c r="H19" s="300">
        <v>1.41352067</v>
      </c>
      <c r="I19" s="300">
        <v>1.2070858273266849</v>
      </c>
      <c r="J19" s="300">
        <v>8.9502542849786759E-2</v>
      </c>
    </row>
    <row r="20" spans="1:10" ht="12" customHeight="1">
      <c r="C20" s="300">
        <v>8.2103480827723896</v>
      </c>
      <c r="D20" s="300">
        <v>5.5700620661375488</v>
      </c>
      <c r="E20" s="300">
        <v>7.7515128039827186</v>
      </c>
      <c r="F20" s="165" t="s">
        <v>27</v>
      </c>
      <c r="G20" s="165" t="s">
        <v>27</v>
      </c>
      <c r="H20" s="300">
        <v>-0.662532644</v>
      </c>
      <c r="I20" s="300">
        <v>1.1101335719527912</v>
      </c>
      <c r="J20" s="300">
        <v>-1.8979591361641845</v>
      </c>
    </row>
    <row r="21" spans="1:10" ht="12" customHeight="1">
      <c r="A21" s="4" t="s">
        <v>32</v>
      </c>
      <c r="C21" s="300">
        <v>6.3893827150531823</v>
      </c>
      <c r="D21" s="300">
        <v>4.4791967419971268</v>
      </c>
      <c r="E21" s="300">
        <v>6.7043652581947333</v>
      </c>
      <c r="F21" s="165" t="s">
        <v>27</v>
      </c>
      <c r="G21" s="165" t="s">
        <v>27</v>
      </c>
      <c r="H21" s="300">
        <v>-1.4414990999999999</v>
      </c>
      <c r="I21" s="300">
        <v>0.95725788728976924</v>
      </c>
      <c r="J21" s="300">
        <v>-2.5043943874396364</v>
      </c>
    </row>
    <row r="22" spans="1:10" ht="12" customHeight="1">
      <c r="C22" s="300">
        <v>5.0420822838765478</v>
      </c>
      <c r="D22" s="300">
        <v>3.5417116353062772</v>
      </c>
      <c r="E22" s="300">
        <v>5.6841934128074367</v>
      </c>
      <c r="F22" s="165" t="s">
        <v>27</v>
      </c>
      <c r="G22" s="165" t="s">
        <v>27</v>
      </c>
      <c r="H22" s="300">
        <v>-0.99415567000000005</v>
      </c>
      <c r="I22" s="300">
        <v>1.3786454705401685</v>
      </c>
      <c r="J22" s="300">
        <v>-2.4890370548563747</v>
      </c>
    </row>
    <row r="23" spans="1:10" ht="12" customHeight="1">
      <c r="C23" s="300">
        <v>3.8379128405696683</v>
      </c>
      <c r="D23" s="300">
        <v>2.8307071032124931</v>
      </c>
      <c r="E23" s="300">
        <v>4.5021725141910274</v>
      </c>
      <c r="F23" s="165" t="s">
        <v>27</v>
      </c>
      <c r="G23" s="165" t="s">
        <v>27</v>
      </c>
      <c r="H23" s="300">
        <v>-0.56603685999999998</v>
      </c>
      <c r="I23" s="300">
        <v>2.065646588762557</v>
      </c>
      <c r="J23" s="300">
        <v>-2.7725980699193555</v>
      </c>
    </row>
    <row r="24" spans="1:10" ht="12" customHeight="1">
      <c r="C24" s="300">
        <v>3.1573179986082112</v>
      </c>
      <c r="D24" s="300">
        <v>2.3912944586442553</v>
      </c>
      <c r="E24" s="300">
        <v>3.2211652045857075</v>
      </c>
      <c r="F24" s="165" t="s">
        <v>27</v>
      </c>
      <c r="G24" s="165" t="s">
        <v>27</v>
      </c>
      <c r="H24" s="300">
        <v>-2.2568495099999999</v>
      </c>
      <c r="I24" s="300">
        <v>2.0752437291275747</v>
      </c>
      <c r="J24" s="300">
        <v>-4.4788139964998894</v>
      </c>
    </row>
    <row r="25" spans="1:10" ht="12" customHeight="1">
      <c r="A25" s="4" t="s">
        <v>33</v>
      </c>
      <c r="C25" s="300">
        <v>2.846103538284539</v>
      </c>
      <c r="D25" s="300">
        <v>2.2314978001527264</v>
      </c>
      <c r="E25" s="300">
        <v>2.8669204893912781</v>
      </c>
      <c r="F25" s="165" t="s">
        <v>27</v>
      </c>
      <c r="G25" s="165" t="s">
        <v>27</v>
      </c>
      <c r="H25" s="300">
        <v>-3.05547316</v>
      </c>
      <c r="I25" s="300">
        <v>1.5833164852820578</v>
      </c>
      <c r="J25" s="300">
        <v>-4.764386789009472</v>
      </c>
    </row>
    <row r="26" spans="1:10" ht="12" customHeight="1">
      <c r="C26" s="300">
        <v>2.7004381876053918</v>
      </c>
      <c r="D26" s="300">
        <v>2.359683677691482</v>
      </c>
      <c r="E26" s="300">
        <v>2.6892960242674624</v>
      </c>
      <c r="F26" s="165" t="s">
        <v>27</v>
      </c>
      <c r="G26" s="165" t="s">
        <v>27</v>
      </c>
      <c r="H26" s="300">
        <v>-3.38315432</v>
      </c>
      <c r="I26" s="300">
        <v>0.92474109956081907</v>
      </c>
      <c r="J26" s="300">
        <v>-4.402222642644297</v>
      </c>
    </row>
    <row r="27" spans="1:10" ht="12" customHeight="1">
      <c r="C27" s="300">
        <v>2.8856048868331374</v>
      </c>
      <c r="D27" s="300">
        <v>2.7910104989245621</v>
      </c>
      <c r="E27" s="300">
        <v>2.2559438105024032</v>
      </c>
      <c r="F27" s="165" t="s">
        <v>27</v>
      </c>
      <c r="G27" s="165" t="s">
        <v>27</v>
      </c>
      <c r="H27" s="300">
        <v>-3.2118207700000001</v>
      </c>
      <c r="I27" s="300">
        <v>0.52066891244771907</v>
      </c>
      <c r="J27" s="300">
        <v>-3.8050766015279374</v>
      </c>
    </row>
    <row r="28" spans="1:10" ht="12" customHeight="1">
      <c r="C28" s="300">
        <v>3.4692926569205307</v>
      </c>
      <c r="D28" s="300">
        <v>3.5005338485454729</v>
      </c>
      <c r="E28" s="300">
        <v>2.6196385489747787</v>
      </c>
      <c r="F28" s="165" t="s">
        <v>27</v>
      </c>
      <c r="G28" s="165" t="s">
        <v>27</v>
      </c>
      <c r="H28" s="300">
        <v>-1.68265825</v>
      </c>
      <c r="I28" s="300">
        <v>0.80493786430065095</v>
      </c>
      <c r="J28" s="300">
        <v>-2.5710308536424522</v>
      </c>
    </row>
    <row r="29" spans="1:10" ht="12" customHeight="1">
      <c r="A29" s="4" t="s">
        <v>34</v>
      </c>
      <c r="C29" s="300">
        <v>4.0730816529121805</v>
      </c>
      <c r="D29" s="300">
        <v>4.296777519746442</v>
      </c>
      <c r="E29" s="300">
        <v>2.9228991209752753</v>
      </c>
      <c r="F29" s="165" t="s">
        <v>27</v>
      </c>
      <c r="G29" s="165" t="s">
        <v>27</v>
      </c>
      <c r="H29" s="300">
        <v>-1.36822808</v>
      </c>
      <c r="I29" s="300">
        <v>0.51974995699578974</v>
      </c>
      <c r="J29" s="300">
        <v>-1.950714195967042</v>
      </c>
    </row>
    <row r="30" spans="1:10" ht="12" customHeight="1">
      <c r="C30" s="300">
        <v>4.3836022038638234</v>
      </c>
      <c r="D30" s="300">
        <v>5.0670588400088645</v>
      </c>
      <c r="E30" s="300">
        <v>3.5634860388100043</v>
      </c>
      <c r="F30" s="165" t="s">
        <v>27</v>
      </c>
      <c r="G30" s="165" t="s">
        <v>27</v>
      </c>
      <c r="H30" s="300">
        <v>-1.5324328599999999</v>
      </c>
      <c r="I30" s="300">
        <v>0.33187458707908379</v>
      </c>
      <c r="J30" s="300">
        <v>-1.9176658685654286</v>
      </c>
    </row>
    <row r="31" spans="1:10" ht="12" customHeight="1">
      <c r="C31" s="300">
        <v>4.6916895940545933</v>
      </c>
      <c r="D31" s="300">
        <v>5.7324215150561519</v>
      </c>
      <c r="E31" s="300">
        <v>4.0753825735801552</v>
      </c>
      <c r="F31" s="165" t="s">
        <v>27</v>
      </c>
      <c r="G31" s="165" t="s">
        <v>27</v>
      </c>
      <c r="H31" s="300">
        <v>-1.6945576600000001</v>
      </c>
      <c r="I31" s="300">
        <v>0.21123548162081709</v>
      </c>
      <c r="J31" s="300">
        <v>-1.9545999963572143</v>
      </c>
    </row>
    <row r="32" spans="1:10" ht="12" customHeight="1">
      <c r="C32" s="300">
        <v>4.6613613334415271</v>
      </c>
      <c r="D32" s="300">
        <v>6.2436695529726638</v>
      </c>
      <c r="E32" s="300">
        <v>4.8896294159596509</v>
      </c>
      <c r="F32" s="165" t="s">
        <v>27</v>
      </c>
      <c r="G32" s="165" t="s">
        <v>27</v>
      </c>
      <c r="H32" s="300">
        <v>-1.0376495299999999</v>
      </c>
      <c r="I32" s="300">
        <v>-0.15636876906305686</v>
      </c>
      <c r="J32" s="300">
        <v>-0.8818447213860332</v>
      </c>
    </row>
    <row r="33" spans="1:10" ht="12" customHeight="1">
      <c r="A33" s="4" t="s">
        <v>35</v>
      </c>
      <c r="C33" s="300">
        <v>4.5378190244158567</v>
      </c>
      <c r="D33" s="300">
        <v>6.5990893824241281</v>
      </c>
      <c r="E33" s="300">
        <v>5.5394225827681831</v>
      </c>
      <c r="F33" s="165" t="s">
        <v>27</v>
      </c>
      <c r="G33" s="165" t="s">
        <v>27</v>
      </c>
      <c r="H33" s="300">
        <v>-2.1486616399999998E-2</v>
      </c>
      <c r="I33" s="300">
        <v>8.2306133125265704E-2</v>
      </c>
      <c r="J33" s="300">
        <v>-0.11414080934534049</v>
      </c>
    </row>
    <row r="34" spans="1:10" ht="12" customHeight="1">
      <c r="C34" s="300">
        <v>4.6233082712426654</v>
      </c>
      <c r="D34" s="300">
        <v>6.7291717436994025</v>
      </c>
      <c r="E34" s="300">
        <v>5.9630113293462683</v>
      </c>
      <c r="F34" s="165" t="s">
        <v>27</v>
      </c>
      <c r="G34" s="165" t="s">
        <v>27</v>
      </c>
      <c r="H34" s="300">
        <v>0.90372984599999995</v>
      </c>
      <c r="I34" s="300">
        <v>0.3658188581096149</v>
      </c>
      <c r="J34" s="300">
        <v>0.50809417868474172</v>
      </c>
    </row>
    <row r="35" spans="1:10" ht="12" customHeight="1">
      <c r="C35" s="300">
        <v>4.6226668837143325</v>
      </c>
      <c r="D35" s="300">
        <v>6.5586011324523463</v>
      </c>
      <c r="E35" s="300">
        <v>6.6255828485584534</v>
      </c>
      <c r="F35" s="165" t="s">
        <v>27</v>
      </c>
      <c r="G35" s="165" t="s">
        <v>27</v>
      </c>
      <c r="H35" s="300">
        <v>1.55304902</v>
      </c>
      <c r="I35" s="300">
        <v>0.69041971910579614</v>
      </c>
      <c r="J35" s="300">
        <v>0.79710959593575259</v>
      </c>
    </row>
    <row r="36" spans="1:10" ht="12" customHeight="1">
      <c r="C36" s="300">
        <v>4.6123827590764277</v>
      </c>
      <c r="D36" s="300">
        <v>6.0436119989249359</v>
      </c>
      <c r="E36" s="300">
        <v>6.4560820950068099</v>
      </c>
      <c r="F36" s="165" t="s">
        <v>27</v>
      </c>
      <c r="G36" s="165" t="s">
        <v>27</v>
      </c>
      <c r="H36" s="300">
        <v>2.8207347500000002</v>
      </c>
      <c r="I36" s="300">
        <v>1.3419613329637221</v>
      </c>
      <c r="J36" s="300">
        <v>1.3318956512673095</v>
      </c>
    </row>
    <row r="37" spans="1:10" ht="12" customHeight="1">
      <c r="A37" s="4" t="s">
        <v>36</v>
      </c>
      <c r="C37" s="300">
        <v>4.6625261590013345</v>
      </c>
      <c r="D37" s="300">
        <v>5.1689721049633652</v>
      </c>
      <c r="E37" s="300">
        <v>6.3912824122482226</v>
      </c>
      <c r="F37" s="165" t="s">
        <v>27</v>
      </c>
      <c r="G37" s="165" t="s">
        <v>27</v>
      </c>
      <c r="H37" s="300">
        <v>3.7301592399999999</v>
      </c>
      <c r="I37" s="300">
        <v>1.9310743150787231</v>
      </c>
      <c r="J37" s="300">
        <v>1.5524491365955557</v>
      </c>
    </row>
    <row r="38" spans="1:10" ht="12" customHeight="1">
      <c r="C38" s="300">
        <v>4.5596122586664345</v>
      </c>
      <c r="D38" s="300">
        <v>3.9880406334891649</v>
      </c>
      <c r="E38" s="300">
        <v>5.9140676668474779</v>
      </c>
      <c r="F38" s="165" t="s">
        <v>27</v>
      </c>
      <c r="G38" s="165" t="s">
        <v>27</v>
      </c>
      <c r="H38" s="300">
        <v>3.8566931100000001</v>
      </c>
      <c r="I38" s="300">
        <v>1.5781176667844719</v>
      </c>
      <c r="J38" s="300">
        <v>2.0743428161820887</v>
      </c>
    </row>
    <row r="39" spans="1:10" ht="12" customHeight="1">
      <c r="C39" s="300">
        <v>4.3702979730431579</v>
      </c>
      <c r="D39" s="300">
        <v>2.6223315341084907</v>
      </c>
      <c r="E39" s="300">
        <v>5.196258487002603</v>
      </c>
      <c r="F39" s="165" t="s">
        <v>27</v>
      </c>
      <c r="G39" s="165" t="s">
        <v>27</v>
      </c>
      <c r="H39" s="300">
        <v>1.78274581</v>
      </c>
      <c r="I39" s="300">
        <v>0.1311271129541641</v>
      </c>
      <c r="J39" s="300">
        <v>1.6797422170767806</v>
      </c>
    </row>
    <row r="40" spans="1:10" ht="12" customHeight="1">
      <c r="C40" s="300">
        <v>4.0146969397454768</v>
      </c>
      <c r="D40" s="300">
        <v>1.2699374726701462</v>
      </c>
      <c r="E40" s="300">
        <v>4.1124986455199464</v>
      </c>
      <c r="F40" s="165" t="s">
        <v>27</v>
      </c>
      <c r="G40" s="165" t="s">
        <v>27</v>
      </c>
      <c r="H40" s="300">
        <v>-2.0541124900000001</v>
      </c>
      <c r="I40" s="300">
        <v>-1.4953641523224708</v>
      </c>
      <c r="J40" s="300">
        <v>-0.25425705796557929</v>
      </c>
    </row>
    <row r="41" spans="1:10" ht="12" customHeight="1">
      <c r="A41" s="4" t="s">
        <v>37</v>
      </c>
      <c r="C41" s="300">
        <v>3.4134424358313264</v>
      </c>
      <c r="D41" s="300">
        <v>0.18126346383149361</v>
      </c>
      <c r="E41" s="300">
        <v>2.7002438980627375</v>
      </c>
      <c r="F41" s="165" t="s">
        <v>27</v>
      </c>
      <c r="G41" s="165" t="s">
        <v>27</v>
      </c>
      <c r="H41" s="300">
        <v>-7.0409078000000003</v>
      </c>
      <c r="I41" s="300">
        <v>-2.3823810561981373</v>
      </c>
      <c r="J41" s="300">
        <v>-4.2727450625812455</v>
      </c>
    </row>
    <row r="42" spans="1:10" ht="12" customHeight="1">
      <c r="C42" s="300">
        <v>3.0874260406797305</v>
      </c>
      <c r="D42" s="300">
        <v>-0.3781177289121751</v>
      </c>
      <c r="E42" s="300">
        <v>1.1448875149066451</v>
      </c>
      <c r="F42" s="165" t="s">
        <v>27</v>
      </c>
      <c r="G42" s="165" t="s">
        <v>27</v>
      </c>
      <c r="H42" s="300">
        <v>-7.0283403499999997</v>
      </c>
      <c r="I42" s="300">
        <v>-1.8414515636617954</v>
      </c>
      <c r="J42" s="300">
        <v>-4.9309264112987083</v>
      </c>
    </row>
    <row r="43" spans="1:10" s="6" customFormat="1" ht="12" customHeight="1">
      <c r="C43" s="300">
        <v>2.6472890558337347</v>
      </c>
      <c r="D43" s="300">
        <v>-0.41035149890277234</v>
      </c>
      <c r="E43" s="300">
        <v>0.22502124516252664</v>
      </c>
      <c r="F43" s="165" t="s">
        <v>27</v>
      </c>
      <c r="G43" s="165" t="s">
        <v>27</v>
      </c>
      <c r="H43" s="300">
        <v>-3.98028966</v>
      </c>
      <c r="I43" s="300">
        <v>-0.39599705324552875</v>
      </c>
      <c r="J43" s="300">
        <v>-3.6279833882583699</v>
      </c>
    </row>
    <row r="44" spans="1:10" s="6" customFormat="1" ht="12" customHeight="1">
      <c r="C44" s="300">
        <v>2.1473001878955289</v>
      </c>
      <c r="D44" s="300">
        <v>-9.1169818490710597E-2</v>
      </c>
      <c r="E44" s="300">
        <v>-0.94425738978733964</v>
      </c>
      <c r="F44" s="165" t="s">
        <v>27</v>
      </c>
      <c r="G44" s="165" t="s">
        <v>27</v>
      </c>
      <c r="H44" s="300">
        <v>-1.2672721899999999</v>
      </c>
      <c r="I44" s="300">
        <v>0.88471105239169923</v>
      </c>
      <c r="J44" s="300">
        <v>-2.4720812548409046</v>
      </c>
    </row>
    <row r="45" spans="1:10" s="6" customFormat="1" ht="12" customHeight="1">
      <c r="A45" s="4" t="s">
        <v>38</v>
      </c>
      <c r="C45" s="300">
        <v>1.965617167643563</v>
      </c>
      <c r="D45" s="300">
        <v>0.34849065907345267</v>
      </c>
      <c r="E45" s="300">
        <v>-0.86048979154509375</v>
      </c>
      <c r="F45" s="165" t="s">
        <v>27</v>
      </c>
      <c r="G45" s="165" t="s">
        <v>27</v>
      </c>
      <c r="H45" s="300">
        <v>-1.5799498599999999</v>
      </c>
      <c r="I45" s="300">
        <v>0.92749276135303649</v>
      </c>
      <c r="J45" s="300">
        <v>-2.8587775088949701</v>
      </c>
    </row>
    <row r="46" spans="1:10" s="6" customFormat="1" ht="12" customHeight="1">
      <c r="C46" s="300">
        <v>1.420934278443764</v>
      </c>
      <c r="D46" s="300">
        <v>0.69508342860173933</v>
      </c>
      <c r="E46" s="300">
        <v>-0.52971697022838882</v>
      </c>
      <c r="F46" s="165" t="s">
        <v>27</v>
      </c>
      <c r="G46" s="165" t="s">
        <v>27</v>
      </c>
      <c r="H46" s="300">
        <v>-4.3972359399999998</v>
      </c>
      <c r="I46" s="300">
        <v>-0.10648033157886051</v>
      </c>
      <c r="J46" s="300">
        <v>-4.4430370223366813</v>
      </c>
    </row>
    <row r="47" spans="1:10" s="6" customFormat="1" ht="12" customHeight="1">
      <c r="C47" s="300">
        <v>1.3443503790720568</v>
      </c>
      <c r="D47" s="300">
        <v>1.0527774477785856</v>
      </c>
      <c r="E47" s="300">
        <v>-0.45017406486981271</v>
      </c>
      <c r="F47" s="165"/>
      <c r="G47" s="165"/>
      <c r="H47" s="300">
        <v>-5.7317201999999998</v>
      </c>
      <c r="I47" s="300">
        <v>-1.1012543941829831</v>
      </c>
      <c r="J47" s="300">
        <v>-4.5248519296041705</v>
      </c>
    </row>
    <row r="48" spans="1:10" s="6" customFormat="1" ht="12" customHeight="1">
      <c r="A48" s="4"/>
      <c r="C48" s="300">
        <v>2.0528068216588036</v>
      </c>
      <c r="D48" s="300">
        <v>1.5402124352301483</v>
      </c>
      <c r="E48" s="300">
        <v>0.69339294152397368</v>
      </c>
      <c r="F48" s="165" t="s">
        <v>27</v>
      </c>
      <c r="G48" s="165" t="s">
        <v>27</v>
      </c>
      <c r="H48" s="300">
        <v>-6.6078054000000002</v>
      </c>
      <c r="I48" s="300">
        <v>-2.2084022583868381</v>
      </c>
      <c r="J48" s="300">
        <v>-3.9684676998412272</v>
      </c>
    </row>
    <row r="49" spans="1:10" ht="12" customHeight="1">
      <c r="A49" s="4" t="s">
        <v>39</v>
      </c>
      <c r="C49" s="300">
        <v>1.9899263964745062</v>
      </c>
      <c r="D49" s="300">
        <v>2.2303678291800244</v>
      </c>
      <c r="E49" s="300">
        <v>0.97887307110273714</v>
      </c>
      <c r="F49" s="166"/>
      <c r="G49" s="166"/>
      <c r="H49" s="300">
        <v>-6.3923551200000004</v>
      </c>
      <c r="I49" s="300">
        <v>-3.5310153088179312</v>
      </c>
      <c r="J49" s="300">
        <v>-1.9785495809228777</v>
      </c>
    </row>
    <row r="50" spans="1:10" ht="12" customHeight="1">
      <c r="C50" s="6">
        <v>2.36351874519376</v>
      </c>
      <c r="D50" s="6">
        <v>3.0655397672484819</v>
      </c>
      <c r="E50" s="6">
        <v>1.530716139149968</v>
      </c>
      <c r="H50" s="6">
        <v>-4.7600115599999997</v>
      </c>
      <c r="I50" s="6">
        <v>-3.2904108839243862</v>
      </c>
      <c r="J50" s="6">
        <v>-0.61263314208203712</v>
      </c>
    </row>
    <row r="51" spans="1:10" ht="12" customHeight="1">
      <c r="C51" s="6">
        <v>2.751535376675629</v>
      </c>
      <c r="D51" s="6">
        <v>3.8208824031652489</v>
      </c>
      <c r="E51" s="6">
        <v>2.0107780816409404</v>
      </c>
      <c r="H51" s="6">
        <v>-2.6842333900000002</v>
      </c>
      <c r="I51" s="6">
        <v>-2.1867125102030727</v>
      </c>
      <c r="J51" s="6">
        <v>7.26903607524816E-2</v>
      </c>
    </row>
    <row r="52" spans="1:10" ht="12" customHeight="1">
      <c r="C52" s="6">
        <v>2.8143199076492875</v>
      </c>
      <c r="D52" s="6">
        <v>4.3584429867558505</v>
      </c>
      <c r="E52" s="6">
        <v>2.3675321945413774</v>
      </c>
      <c r="H52" s="6">
        <v>-1.7346162599999999</v>
      </c>
      <c r="I52" s="6">
        <v>-1.3942007120133022</v>
      </c>
      <c r="J52" s="6">
        <v>7.3288476205683748E-3</v>
      </c>
    </row>
    <row r="53" spans="1:10" ht="12" customHeight="1">
      <c r="A53" s="4" t="s">
        <v>382</v>
      </c>
      <c r="C53" s="6">
        <v>3.7613726414951865</v>
      </c>
      <c r="D53" s="6">
        <v>4.6209992087087759</v>
      </c>
      <c r="E53" s="6">
        <v>2.7037061711739696</v>
      </c>
      <c r="H53" s="6">
        <v>-1.7873684999999999</v>
      </c>
      <c r="I53" s="6">
        <v>-0.49092186459711135</v>
      </c>
      <c r="J53" s="6">
        <v>-1.2260469014253568</v>
      </c>
    </row>
  </sheetData>
  <customSheetViews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1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.7" right="0.7" top="0.75" bottom="0.75" header="0.3" footer="0.3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EA6A7"/>
    <pageSetUpPr fitToPage="1"/>
  </sheetPr>
  <dimension ref="A1:AH59"/>
  <sheetViews>
    <sheetView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AC30" sqref="AC30"/>
    </sheetView>
  </sheetViews>
  <sheetFormatPr defaultColWidth="9.42578125" defaultRowHeight="13.35" customHeight="1"/>
  <cols>
    <col min="1" max="1" width="42.140625" style="1" bestFit="1" customWidth="1"/>
    <col min="2" max="29" width="7.5703125" style="1" customWidth="1"/>
    <col min="30" max="30" width="9.42578125" style="1"/>
    <col min="31" max="31" width="10.42578125" style="1" bestFit="1" customWidth="1"/>
    <col min="32" max="16384" width="9.42578125" style="1"/>
  </cols>
  <sheetData>
    <row r="1" spans="1:30" ht="13.35" customHeight="1">
      <c r="B1" s="34">
        <v>2016</v>
      </c>
      <c r="C1" s="34"/>
      <c r="D1" s="34"/>
      <c r="E1" s="34"/>
      <c r="F1" s="34">
        <v>2017</v>
      </c>
      <c r="G1" s="34"/>
      <c r="H1" s="34"/>
      <c r="I1" s="34"/>
      <c r="J1" s="34">
        <v>2018</v>
      </c>
      <c r="K1" s="34"/>
      <c r="L1" s="34"/>
      <c r="M1" s="34"/>
      <c r="N1" s="34">
        <v>2019</v>
      </c>
      <c r="O1" s="34"/>
      <c r="P1" s="34"/>
      <c r="Q1" s="34"/>
      <c r="R1" s="34">
        <v>2020</v>
      </c>
      <c r="S1" s="34"/>
      <c r="T1" s="34"/>
      <c r="U1" s="34"/>
      <c r="V1" s="34">
        <v>2021</v>
      </c>
      <c r="W1" s="34"/>
      <c r="X1" s="34"/>
      <c r="Y1" s="34"/>
      <c r="Z1" s="34">
        <v>2022</v>
      </c>
      <c r="AD1" s="34">
        <v>2023</v>
      </c>
    </row>
    <row r="2" spans="1:30" ht="13.35" customHeight="1">
      <c r="B2" s="34" t="s">
        <v>12</v>
      </c>
      <c r="C2" s="34" t="s">
        <v>13</v>
      </c>
      <c r="D2" s="34" t="s">
        <v>14</v>
      </c>
      <c r="E2" s="34" t="s">
        <v>15</v>
      </c>
      <c r="F2" s="34" t="s">
        <v>12</v>
      </c>
      <c r="G2" s="34" t="s">
        <v>13</v>
      </c>
      <c r="H2" s="34" t="s">
        <v>14</v>
      </c>
      <c r="I2" s="34" t="s">
        <v>15</v>
      </c>
      <c r="J2" s="34" t="s">
        <v>12</v>
      </c>
      <c r="K2" s="34" t="s">
        <v>13</v>
      </c>
      <c r="L2" s="34" t="s">
        <v>14</v>
      </c>
      <c r="M2" s="34" t="s">
        <v>15</v>
      </c>
      <c r="N2" s="34" t="s">
        <v>12</v>
      </c>
      <c r="O2" s="34" t="s">
        <v>13</v>
      </c>
      <c r="P2" s="34" t="s">
        <v>14</v>
      </c>
      <c r="Q2" s="34" t="s">
        <v>15</v>
      </c>
      <c r="R2" s="34" t="s">
        <v>12</v>
      </c>
      <c r="S2" s="34" t="s">
        <v>13</v>
      </c>
      <c r="T2" s="34" t="s">
        <v>14</v>
      </c>
      <c r="U2" s="34" t="s">
        <v>15</v>
      </c>
      <c r="V2" s="34" t="s">
        <v>12</v>
      </c>
      <c r="W2" s="34" t="s">
        <v>13</v>
      </c>
      <c r="X2" s="34" t="s">
        <v>14</v>
      </c>
      <c r="Y2" s="34" t="s">
        <v>15</v>
      </c>
      <c r="Z2" s="34" t="s">
        <v>12</v>
      </c>
      <c r="AA2" s="34" t="s">
        <v>13</v>
      </c>
      <c r="AB2" s="34" t="s">
        <v>14</v>
      </c>
      <c r="AC2" s="34" t="s">
        <v>15</v>
      </c>
      <c r="AD2" s="34" t="s">
        <v>12</v>
      </c>
    </row>
    <row r="3" spans="1:30" ht="13.35" customHeight="1">
      <c r="A3" s="2" t="s">
        <v>314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30" s="34" customFormat="1" ht="13.35" customHeight="1">
      <c r="A4" s="34" t="s">
        <v>40</v>
      </c>
      <c r="B4" s="117">
        <v>2.7905605368337191E-2</v>
      </c>
      <c r="C4" s="117">
        <v>5.2130469955644632E-3</v>
      </c>
      <c r="D4" s="117">
        <v>-5.7816189757442848E-2</v>
      </c>
      <c r="E4" s="117">
        <v>9.185078522237089E-2</v>
      </c>
      <c r="F4" s="117">
        <v>5.8477919491876307E-2</v>
      </c>
      <c r="G4" s="117">
        <v>5.5826609655042825E-2</v>
      </c>
      <c r="H4" s="117">
        <v>7.8449136603435887E-2</v>
      </c>
      <c r="I4" s="117">
        <v>3.2984243051708662E-2</v>
      </c>
      <c r="J4" s="117">
        <v>6.5078400884326593E-2</v>
      </c>
      <c r="K4" s="117">
        <v>7.4822460130915758E-2</v>
      </c>
      <c r="L4" s="117">
        <v>6.175794902003906E-2</v>
      </c>
      <c r="M4" s="117">
        <v>9.7318359113304664E-2</v>
      </c>
      <c r="N4" s="117">
        <v>8.5648616593322568E-2</v>
      </c>
      <c r="O4" s="117">
        <v>7.1372269965675805E-2</v>
      </c>
      <c r="P4" s="117">
        <v>5.9837255651293386E-2</v>
      </c>
      <c r="Q4" s="117">
        <v>1.4387542702027689E-2</v>
      </c>
      <c r="R4" s="117">
        <v>-7.2989016918064586E-2</v>
      </c>
      <c r="S4" s="117">
        <v>-7.6833724447975316E-2</v>
      </c>
      <c r="T4" s="117">
        <v>-3.2202649099894343E-2</v>
      </c>
      <c r="U4" s="117">
        <v>-2.0820350795979214E-3</v>
      </c>
      <c r="V4" s="117">
        <v>0.15104803230232755</v>
      </c>
      <c r="W4" s="117">
        <v>-5.4387664005098868E-3</v>
      </c>
      <c r="X4" s="117">
        <v>-1.2297780994298457E-2</v>
      </c>
      <c r="Y4" s="117">
        <v>-2.7498187517786096E-2</v>
      </c>
      <c r="Z4" s="154">
        <v>-3.8110924578452443E-2</v>
      </c>
      <c r="AA4" s="154">
        <v>6.9280785188055249E-2</v>
      </c>
      <c r="AB4" s="154">
        <v>6.8759127634404393E-2</v>
      </c>
      <c r="AC4" s="154">
        <v>7.2839000138933629E-2</v>
      </c>
      <c r="AD4" s="154">
        <v>7.7715906268410961E-2</v>
      </c>
    </row>
    <row r="5" spans="1:30" s="34" customFormat="1" ht="13.35" customHeight="1">
      <c r="A5" s="34" t="s">
        <v>41</v>
      </c>
      <c r="B5" s="117">
        <v>9.1318758784998399E-2</v>
      </c>
      <c r="C5" s="117">
        <v>2.2037909386642518E-2</v>
      </c>
      <c r="D5" s="117">
        <v>1.872998941436177E-2</v>
      </c>
      <c r="E5" s="117">
        <v>-4.6171299278295885E-3</v>
      </c>
      <c r="F5" s="117">
        <v>0.13580728087501726</v>
      </c>
      <c r="G5" s="117">
        <v>4.8581054629297515E-3</v>
      </c>
      <c r="H5" s="117">
        <v>2.2809602399763484E-2</v>
      </c>
      <c r="I5" s="117">
        <v>0.23434734628799214</v>
      </c>
      <c r="J5" s="117">
        <v>0.30487887117058166</v>
      </c>
      <c r="K5" s="117">
        <v>0.17539791967138929</v>
      </c>
      <c r="L5" s="117">
        <v>0.20975892264298657</v>
      </c>
      <c r="M5" s="117">
        <v>0.19250836648833713</v>
      </c>
      <c r="N5" s="117">
        <v>5.1487053045689235E-2</v>
      </c>
      <c r="O5" s="117">
        <v>6.1821416510731808E-2</v>
      </c>
      <c r="P5" s="117">
        <v>3.2863181663324026E-2</v>
      </c>
      <c r="Q5" s="117">
        <v>4.1525414716703457E-2</v>
      </c>
      <c r="R5" s="117">
        <v>3.3240993479071168E-2</v>
      </c>
      <c r="S5" s="117">
        <v>-7.2160608653945135E-2</v>
      </c>
      <c r="T5" s="117">
        <v>-8.4505777467290488E-2</v>
      </c>
      <c r="U5" s="117">
        <v>-0.25160246492141369</v>
      </c>
      <c r="V5" s="117">
        <v>-3.0799742741805192E-2</v>
      </c>
      <c r="W5" s="117">
        <v>8.8707675388399077E-2</v>
      </c>
      <c r="X5" s="117">
        <v>0.27320683130290857</v>
      </c>
      <c r="Y5" s="117">
        <v>0.29759886254055434</v>
      </c>
      <c r="Z5" s="154">
        <v>9.7372850484601869E-2</v>
      </c>
      <c r="AA5" s="154">
        <v>0.24895701408180826</v>
      </c>
      <c r="AB5" s="154">
        <v>1.0727665562700661E-2</v>
      </c>
      <c r="AC5" s="154">
        <v>5.8113082888496148E-2</v>
      </c>
      <c r="AD5" s="154">
        <v>-6.0703597037807033E-2</v>
      </c>
    </row>
    <row r="6" spans="1:30" s="34" customFormat="1" ht="13.35" customHeight="1">
      <c r="A6" s="128" t="s">
        <v>42</v>
      </c>
      <c r="B6" s="118">
        <v>9.8886262248626275E-2</v>
      </c>
      <c r="C6" s="118">
        <v>-3.2122931244031622E-2</v>
      </c>
      <c r="D6" s="118">
        <v>2.058128473204162E-2</v>
      </c>
      <c r="E6" s="118">
        <v>5.3836673896701534E-2</v>
      </c>
      <c r="F6" s="118">
        <f t="shared" ref="F6:W6" si="0">+F7+F8</f>
        <v>-9.7445672069652618E-3</v>
      </c>
      <c r="G6" s="118">
        <f t="shared" si="0"/>
        <v>2.0786782558250276E-2</v>
      </c>
      <c r="H6" s="118">
        <f t="shared" si="0"/>
        <v>3.0908503594732323E-2</v>
      </c>
      <c r="I6" s="118">
        <f t="shared" si="0"/>
        <v>3.8927428369020925E-2</v>
      </c>
      <c r="J6" s="118">
        <f t="shared" si="0"/>
        <v>0.17293542355107722</v>
      </c>
      <c r="K6" s="118">
        <f t="shared" si="0"/>
        <v>4.7637755828901361E-2</v>
      </c>
      <c r="L6" s="118">
        <f t="shared" si="0"/>
        <v>7.8124274693646394E-3</v>
      </c>
      <c r="M6" s="118">
        <f t="shared" si="0"/>
        <v>9.1259881650247524E-2</v>
      </c>
      <c r="N6" s="118">
        <f t="shared" si="0"/>
        <v>5.233243049892123E-2</v>
      </c>
      <c r="O6" s="118">
        <f t="shared" si="0"/>
        <v>4.8235975341596238E-2</v>
      </c>
      <c r="P6" s="118">
        <f t="shared" si="0"/>
        <v>6.913203736660789E-2</v>
      </c>
      <c r="Q6" s="118">
        <f t="shared" si="0"/>
        <v>4.9479035821741388E-2</v>
      </c>
      <c r="R6" s="118">
        <f t="shared" si="0"/>
        <v>7.3039202379889201E-2</v>
      </c>
      <c r="S6" s="118">
        <f t="shared" si="0"/>
        <v>4.8237382849897509E-2</v>
      </c>
      <c r="T6" s="118">
        <f t="shared" si="0"/>
        <v>5.6517411176791252E-2</v>
      </c>
      <c r="U6" s="118">
        <f t="shared" si="0"/>
        <v>-2.2925044182076366E-2</v>
      </c>
      <c r="V6" s="118">
        <f t="shared" si="0"/>
        <v>-0.12821628971558907</v>
      </c>
      <c r="W6" s="118">
        <f t="shared" si="0"/>
        <v>-5.5215495927973285E-2</v>
      </c>
      <c r="X6" s="118">
        <v>-5.7902403270217513E-2</v>
      </c>
      <c r="Y6" s="118">
        <v>0.10692537145422569</v>
      </c>
      <c r="Z6" s="96">
        <v>6.5740943174133981E-2</v>
      </c>
      <c r="AA6" s="96">
        <v>4.212968935999771E-2</v>
      </c>
      <c r="AB6" s="96">
        <v>5.1877650519841806E-2</v>
      </c>
      <c r="AC6" s="96">
        <v>6.965937862949563E-2</v>
      </c>
      <c r="AD6" s="96">
        <v>2.1248002712330155E-2</v>
      </c>
    </row>
    <row r="7" spans="1:30" ht="13.35" customHeight="1">
      <c r="A7" s="132" t="s">
        <v>43</v>
      </c>
      <c r="B7" s="118">
        <v>6.9619964248999147E-2</v>
      </c>
      <c r="C7" s="118">
        <v>-4.4318922568980658E-2</v>
      </c>
      <c r="D7" s="118">
        <v>-1.2981779427191252E-2</v>
      </c>
      <c r="E7" s="118">
        <v>4.7975221413408514E-2</v>
      </c>
      <c r="F7" s="118">
        <v>-1.4815632497293893E-3</v>
      </c>
      <c r="G7" s="118">
        <v>1.360695884262016E-2</v>
      </c>
      <c r="H7" s="118">
        <v>5.6855521782597861E-2</v>
      </c>
      <c r="I7" s="118">
        <v>2.9985926310968337E-2</v>
      </c>
      <c r="J7" s="118">
        <v>0.16345594389613144</v>
      </c>
      <c r="K7" s="118">
        <v>5.0611528753059853E-2</v>
      </c>
      <c r="L7" s="118">
        <v>1.1722907204260034E-2</v>
      </c>
      <c r="M7" s="118">
        <v>8.5438167791565683E-2</v>
      </c>
      <c r="N7" s="118">
        <v>3.843162060183121E-2</v>
      </c>
      <c r="O7" s="118">
        <v>2.7728088462620228E-2</v>
      </c>
      <c r="P7" s="118">
        <v>5.1574154744519075E-2</v>
      </c>
      <c r="Q7" s="118">
        <v>3.1739889567195534E-2</v>
      </c>
      <c r="R7" s="118">
        <v>5.2697580765209633E-2</v>
      </c>
      <c r="S7" s="118">
        <v>3.5269958273415551E-2</v>
      </c>
      <c r="T7" s="118">
        <v>3.3338100746569302E-2</v>
      </c>
      <c r="U7" s="118">
        <v>-5.513976057186705E-2</v>
      </c>
      <c r="V7" s="118">
        <v>-0.10604709883018934</v>
      </c>
      <c r="W7" s="118">
        <v>-4.5451319211850173E-2</v>
      </c>
      <c r="X7" s="118">
        <v>-4.4859487527313412E-2</v>
      </c>
      <c r="Y7" s="118">
        <v>1.3222403617647486E-2</v>
      </c>
      <c r="Z7" s="96">
        <v>6.1990254719420941E-2</v>
      </c>
      <c r="AA7" s="96">
        <v>3.1918204055586499E-2</v>
      </c>
      <c r="AB7" s="96">
        <v>4.8677701234393723E-2</v>
      </c>
      <c r="AC7" s="96">
        <v>4.5832512965004478E-2</v>
      </c>
      <c r="AD7" s="96">
        <v>-4.2585566810545306E-3</v>
      </c>
    </row>
    <row r="8" spans="1:30" ht="13.35" customHeight="1">
      <c r="A8" s="132" t="s">
        <v>44</v>
      </c>
      <c r="B8" s="118">
        <v>2.9266297999627149E-2</v>
      </c>
      <c r="C8" s="118">
        <v>1.2195991324949033E-2</v>
      </c>
      <c r="D8" s="118">
        <v>3.3563064159232874E-2</v>
      </c>
      <c r="E8" s="118">
        <v>5.8614524832930164E-3</v>
      </c>
      <c r="F8" s="118">
        <v>-8.2630039572358718E-3</v>
      </c>
      <c r="G8" s="118">
        <v>7.179823715630116E-3</v>
      </c>
      <c r="H8" s="118">
        <v>-2.5947018187865538E-2</v>
      </c>
      <c r="I8" s="118">
        <v>8.9415020580525875E-3</v>
      </c>
      <c r="J8" s="118">
        <v>9.4794796549457702E-3</v>
      </c>
      <c r="K8" s="118">
        <v>-2.973772924158494E-3</v>
      </c>
      <c r="L8" s="118">
        <v>-3.9104797348953942E-3</v>
      </c>
      <c r="M8" s="118">
        <v>5.8217138586818392E-3</v>
      </c>
      <c r="N8" s="118">
        <v>1.3900809897090022E-2</v>
      </c>
      <c r="O8" s="118">
        <v>2.050788687897601E-2</v>
      </c>
      <c r="P8" s="118">
        <v>1.7557882622088822E-2</v>
      </c>
      <c r="Q8" s="118">
        <v>1.773914625454585E-2</v>
      </c>
      <c r="R8" s="118">
        <v>2.0341621614679561E-2</v>
      </c>
      <c r="S8" s="118">
        <v>1.2967424576481959E-2</v>
      </c>
      <c r="T8" s="118">
        <v>2.317931043022195E-2</v>
      </c>
      <c r="U8" s="118">
        <v>3.2214716389790683E-2</v>
      </c>
      <c r="V8" s="118">
        <v>-2.2169190885399741E-2</v>
      </c>
      <c r="W8" s="118">
        <v>-9.7641767161231151E-3</v>
      </c>
      <c r="X8" s="118">
        <v>-1.3042915742904072E-2</v>
      </c>
      <c r="Y8" s="118">
        <v>9.3702967836578291E-2</v>
      </c>
      <c r="Z8" s="96">
        <v>3.7506884547131576E-3</v>
      </c>
      <c r="AA8" s="96">
        <v>1.0211485304411213E-2</v>
      </c>
      <c r="AB8" s="96">
        <v>3.1999492854480976E-3</v>
      </c>
      <c r="AC8" s="96">
        <v>2.3826865664491086E-2</v>
      </c>
      <c r="AD8" s="96">
        <v>2.5506559393384688E-2</v>
      </c>
    </row>
    <row r="9" spans="1:30" ht="13.35" customHeight="1">
      <c r="A9" s="128" t="s">
        <v>45</v>
      </c>
      <c r="B9" s="118">
        <v>-1.3337394969930983E-2</v>
      </c>
      <c r="C9" s="118">
        <v>5.5683853760227012E-2</v>
      </c>
      <c r="D9" s="118">
        <v>-2.07172343711437E-3</v>
      </c>
      <c r="E9" s="118">
        <v>-5.8627941829050179E-2</v>
      </c>
      <c r="F9" s="118">
        <f t="shared" ref="F9" si="1">+F10+F11</f>
        <v>0.14481981577673289</v>
      </c>
      <c r="G9" s="118">
        <f t="shared" ref="G9" si="2">+G10+G11</f>
        <v>-1.5506006817762978E-2</v>
      </c>
      <c r="H9" s="118">
        <f t="shared" ref="H9" si="3">+H10+H11</f>
        <v>-6.5360213723692218E-3</v>
      </c>
      <c r="I9" s="118">
        <f t="shared" ref="I9" si="4">+I10+I11</f>
        <v>0.18277311087284784</v>
      </c>
      <c r="J9" s="118">
        <f t="shared" ref="J9" si="5">+J10+J11</f>
        <v>0.15245352224581019</v>
      </c>
      <c r="K9" s="118">
        <f t="shared" ref="K9" si="6">+K10+K11</f>
        <v>0.13381656880869008</v>
      </c>
      <c r="L9" s="118">
        <f t="shared" ref="L9" si="7">+L10+L11</f>
        <v>0.20475542706199232</v>
      </c>
      <c r="M9" s="118">
        <f t="shared" ref="M9" si="8">+M10+M11</f>
        <v>0.12636070678151456</v>
      </c>
      <c r="N9" s="118">
        <f t="shared" ref="N9" si="9">+N10+N11</f>
        <v>1.4990366610661894E-2</v>
      </c>
      <c r="O9" s="118">
        <f t="shared" ref="O9" si="10">+O10+O11</f>
        <v>2.1704752951621518E-2</v>
      </c>
      <c r="P9" s="118">
        <f t="shared" ref="P9" si="11">+P10+P11</f>
        <v>-3.1186553321246799E-2</v>
      </c>
      <c r="Q9" s="118">
        <f t="shared" ref="Q9" si="12">+Q10+Q11</f>
        <v>1.5354093856450694E-3</v>
      </c>
      <c r="R9" s="118">
        <f t="shared" ref="R9" si="13">+R10+R11</f>
        <v>-3.094204624461698E-2</v>
      </c>
      <c r="S9" s="118">
        <f t="shared" ref="S9" si="14">+S10+S11</f>
        <v>-0.12914742879812949</v>
      </c>
      <c r="T9" s="118">
        <f t="shared" ref="T9" si="15">+T10+T11</f>
        <v>-0.15160863650181397</v>
      </c>
      <c r="U9" s="118">
        <f t="shared" ref="U9" si="16">+U10+U11</f>
        <v>-0.29444069825092789</v>
      </c>
      <c r="V9" s="118">
        <f t="shared" ref="V9" si="17">+V10+V11</f>
        <v>8.4740988392612931E-2</v>
      </c>
      <c r="W9" s="118">
        <f t="shared" ref="W9" si="18">+W10+W11</f>
        <v>0.15518241909527758</v>
      </c>
      <c r="X9" s="118">
        <v>0.34871742614039569</v>
      </c>
      <c r="Y9" s="118">
        <v>0.17459765879911451</v>
      </c>
      <c r="Z9" s="96">
        <v>4.9991059762232476E-2</v>
      </c>
      <c r="AA9" s="96">
        <v>0.26498400801955246</v>
      </c>
      <c r="AB9" s="96">
        <v>-3.7157798647771377E-2</v>
      </c>
      <c r="AC9" s="96">
        <v>3.6917184221677175E-3</v>
      </c>
      <c r="AD9" s="96">
        <v>-0.10355925915207226</v>
      </c>
    </row>
    <row r="10" spans="1:30" ht="13.35" customHeight="1">
      <c r="A10" s="132" t="s">
        <v>46</v>
      </c>
      <c r="B10" s="118">
        <v>3.0038744901046039E-2</v>
      </c>
      <c r="C10" s="118">
        <v>2.4542181892887881E-2</v>
      </c>
      <c r="D10" s="118">
        <v>-4.0333041221181094E-2</v>
      </c>
      <c r="E10" s="118">
        <v>4.9474391619418565E-2</v>
      </c>
      <c r="F10" s="118">
        <v>1.7671743313830694E-2</v>
      </c>
      <c r="G10" s="118">
        <v>5.8866546364418175E-2</v>
      </c>
      <c r="H10" s="118">
        <v>3.6814813185642725E-2</v>
      </c>
      <c r="I10" s="118">
        <v>9.1886595522547035E-2</v>
      </c>
      <c r="J10" s="118">
        <v>0.10699389985771487</v>
      </c>
      <c r="K10" s="118">
        <v>6.6964807256444381E-2</v>
      </c>
      <c r="L10" s="118">
        <v>0.11904367201093681</v>
      </c>
      <c r="M10" s="118">
        <v>1.8910092529382153E-2</v>
      </c>
      <c r="N10" s="118">
        <v>7.5757345298454085E-2</v>
      </c>
      <c r="O10" s="118">
        <v>3.8610422122735175E-2</v>
      </c>
      <c r="P10" s="118">
        <v>4.4021840189733402E-2</v>
      </c>
      <c r="Q10" s="118">
        <v>1.5249342266715179E-2</v>
      </c>
      <c r="R10" s="118">
        <v>-4.5319259804754305E-2</v>
      </c>
      <c r="S10" s="118">
        <v>-7.4738355095259668E-2</v>
      </c>
      <c r="T10" s="118">
        <v>-1.6576156726364595E-2</v>
      </c>
      <c r="U10" s="118">
        <v>-0.11878427174237978</v>
      </c>
      <c r="V10" s="118">
        <v>3.2758112327466317E-2</v>
      </c>
      <c r="W10" s="118">
        <v>3.2076661096775157E-2</v>
      </c>
      <c r="X10" s="118">
        <v>-3.2967231627846212E-2</v>
      </c>
      <c r="Y10" s="118">
        <v>0.13810610954061189</v>
      </c>
      <c r="Z10" s="96">
        <v>-1.9060945329021951E-2</v>
      </c>
      <c r="AA10" s="96">
        <v>2.8057943009799705E-2</v>
      </c>
      <c r="AB10" s="96">
        <v>4.6597994758002829E-3</v>
      </c>
      <c r="AC10" s="96">
        <v>-1.1718198325542694E-2</v>
      </c>
      <c r="AD10" s="96">
        <v>-6.2955120200984824E-3</v>
      </c>
    </row>
    <row r="11" spans="1:30" ht="13.35" customHeight="1">
      <c r="A11" s="132" t="s">
        <v>47</v>
      </c>
      <c r="B11" s="118">
        <v>-4.3376139870977021E-2</v>
      </c>
      <c r="C11" s="118">
        <v>3.1141671867339127E-2</v>
      </c>
      <c r="D11" s="118">
        <v>3.8261317784066724E-2</v>
      </c>
      <c r="E11" s="118">
        <v>-0.10810233344846874</v>
      </c>
      <c r="F11" s="118">
        <v>0.12714807246290219</v>
      </c>
      <c r="G11" s="118">
        <v>-7.4372553182181153E-2</v>
      </c>
      <c r="H11" s="118">
        <v>-4.3350834558011947E-2</v>
      </c>
      <c r="I11" s="118">
        <v>9.0886515350300803E-2</v>
      </c>
      <c r="J11" s="118">
        <v>4.5459622388095304E-2</v>
      </c>
      <c r="K11" s="118">
        <v>6.6851761552245717E-2</v>
      </c>
      <c r="L11" s="118">
        <v>8.5711755051055508E-2</v>
      </c>
      <c r="M11" s="118">
        <v>0.10745061425213243</v>
      </c>
      <c r="N11" s="118">
        <v>-6.0766978687792191E-2</v>
      </c>
      <c r="O11" s="118">
        <v>-1.6905669171113656E-2</v>
      </c>
      <c r="P11" s="118">
        <v>-7.5208393510980201E-2</v>
      </c>
      <c r="Q11" s="118">
        <v>-1.3713932881070109E-2</v>
      </c>
      <c r="R11" s="118">
        <v>1.4377213560137325E-2</v>
      </c>
      <c r="S11" s="118">
        <v>-5.4409073702869813E-2</v>
      </c>
      <c r="T11" s="118">
        <v>-0.13503247977544938</v>
      </c>
      <c r="U11" s="118">
        <v>-0.1756564265085481</v>
      </c>
      <c r="V11" s="118">
        <v>5.1982876065146608E-2</v>
      </c>
      <c r="W11" s="118">
        <v>0.12310575799850243</v>
      </c>
      <c r="X11" s="118">
        <v>0.38168465776824173</v>
      </c>
      <c r="Y11" s="118">
        <v>3.6491562255400345E-2</v>
      </c>
      <c r="Z11" s="96">
        <v>6.905200509125381E-2</v>
      </c>
      <c r="AA11" s="96">
        <v>0.23692606500975422</v>
      </c>
      <c r="AB11" s="96">
        <v>-4.1817598123571526E-2</v>
      </c>
      <c r="AC11" s="96">
        <v>1.5409916747710133E-2</v>
      </c>
      <c r="AD11" s="96">
        <v>-9.7263747131973124E-2</v>
      </c>
    </row>
    <row r="12" spans="1:30" ht="13.35" customHeight="1">
      <c r="A12" s="128" t="s">
        <v>48</v>
      </c>
      <c r="B12" s="118">
        <v>-5.7643216009243742E-2</v>
      </c>
      <c r="C12" s="118">
        <v>-1.8347858805825023E-2</v>
      </c>
      <c r="D12" s="118">
        <v>-7.6325735460027105E-2</v>
      </c>
      <c r="E12" s="118">
        <v>9.6642069437481604E-2</v>
      </c>
      <c r="F12" s="118">
        <f t="shared" ref="F12" si="19">+F13+F14</f>
        <v>-7.6597306750396596E-2</v>
      </c>
      <c r="G12" s="118">
        <f t="shared" ref="G12" si="20">+G13+G14</f>
        <v>5.0545817286433078E-2</v>
      </c>
      <c r="H12" s="118">
        <f t="shared" ref="H12" si="21">+H13+H14</f>
        <v>5.40766378319208E-2</v>
      </c>
      <c r="I12" s="118">
        <f t="shared" ref="I12" si="22">+I13+I14</f>
        <v>-0.18871628127716772</v>
      </c>
      <c r="J12" s="118">
        <f t="shared" ref="J12" si="23">+J13+J14</f>
        <v>-0.26031058710048849</v>
      </c>
      <c r="K12" s="118">
        <f t="shared" ref="K12" si="24">+K13+K14</f>
        <v>-0.10663184875776194</v>
      </c>
      <c r="L12" s="118">
        <f t="shared" ref="L12" si="25">+L13+L14</f>
        <v>-0.15080990551131776</v>
      </c>
      <c r="M12" s="118">
        <f t="shared" ref="M12" si="26">+M13+M14</f>
        <v>-0.12030224375526247</v>
      </c>
      <c r="N12" s="118">
        <f t="shared" ref="N12" si="27">+N13+N14</f>
        <v>1.8325859093900845E-2</v>
      </c>
      <c r="O12" s="118">
        <f t="shared" ref="O12" si="28">+O13+O14</f>
        <v>1.4315416724580768E-3</v>
      </c>
      <c r="P12" s="118">
        <f t="shared" ref="P12" si="29">+P13+P14</f>
        <v>2.1891757153180078E-2</v>
      </c>
      <c r="Q12" s="118">
        <f t="shared" ref="Q12" si="30">+Q13+Q14</f>
        <v>-3.6626902505358869E-2</v>
      </c>
      <c r="R12" s="118">
        <f t="shared" ref="R12" si="31">+R13+R14</f>
        <v>-0.11508619129596191</v>
      </c>
      <c r="S12" s="118">
        <f t="shared" ref="S12" si="32">+S13+S14</f>
        <v>4.0763215002566078E-3</v>
      </c>
      <c r="T12" s="118">
        <f t="shared" ref="T12" si="33">+T13+T14</f>
        <v>6.2888576225128417E-2</v>
      </c>
      <c r="U12" s="118">
        <f t="shared" ref="U12" si="34">+U13+U14</f>
        <v>0.31528368141373098</v>
      </c>
      <c r="V12" s="118">
        <f t="shared" ref="V12" si="35">+V13+V14</f>
        <v>0.19452331394632949</v>
      </c>
      <c r="W12" s="118">
        <f t="shared" ref="W12" si="36">+W13+W14</f>
        <v>-0.10540568956781413</v>
      </c>
      <c r="X12" s="118">
        <v>-0.30311278977395906</v>
      </c>
      <c r="Y12" s="118">
        <v>-0.30902121777112634</v>
      </c>
      <c r="Z12" s="96">
        <v>-0.15384292751481751</v>
      </c>
      <c r="AA12" s="96">
        <v>-0.23783291219149552</v>
      </c>
      <c r="AB12" s="96">
        <v>5.4039275762334256E-2</v>
      </c>
      <c r="AC12" s="96">
        <v>-5.1209691272971762E-4</v>
      </c>
      <c r="AD12" s="96">
        <v>0.16002716270815162</v>
      </c>
    </row>
    <row r="13" spans="1:30" ht="13.35" customHeight="1">
      <c r="A13" s="132" t="s">
        <v>49</v>
      </c>
      <c r="B13" s="118">
        <v>-2.7692394692573414E-2</v>
      </c>
      <c r="C13" s="118">
        <v>2.9224968396063516E-2</v>
      </c>
      <c r="D13" s="118">
        <v>2.3175912985869299E-2</v>
      </c>
      <c r="E13" s="118">
        <v>0.22254794259889923</v>
      </c>
      <c r="F13" s="118">
        <v>8.7191390482253314E-2</v>
      </c>
      <c r="G13" s="118">
        <v>4.1506869717546899E-2</v>
      </c>
      <c r="H13" s="118">
        <v>8.9331196970207763E-2</v>
      </c>
      <c r="I13" s="118">
        <v>-0.11163147180615302</v>
      </c>
      <c r="J13" s="118">
        <v>5.1253691259085403E-2</v>
      </c>
      <c r="K13" s="118">
        <v>0.11150974412078077</v>
      </c>
      <c r="L13" s="118">
        <v>-4.5270702189313273E-3</v>
      </c>
      <c r="M13" s="118">
        <v>-2.6846466295264455E-2</v>
      </c>
      <c r="N13" s="118">
        <v>2.0818803830952227E-2</v>
      </c>
      <c r="O13" s="118">
        <v>4.1883103476964625E-2</v>
      </c>
      <c r="P13" s="118">
        <v>0.12596722514702574</v>
      </c>
      <c r="Q13" s="118">
        <v>3.6415925804404212E-2</v>
      </c>
      <c r="R13" s="118">
        <v>-0.23285483292382286</v>
      </c>
      <c r="S13" s="118">
        <v>-8.1685350388125424E-2</v>
      </c>
      <c r="T13" s="118">
        <v>-4.6168224339848331E-2</v>
      </c>
      <c r="U13" s="118">
        <v>0.18865794954362194</v>
      </c>
      <c r="V13" s="118">
        <v>0.27671018796431179</v>
      </c>
      <c r="W13" s="118">
        <v>-0.10226044973914758</v>
      </c>
      <c r="X13" s="118">
        <v>-0.21622572693473158</v>
      </c>
      <c r="Y13" s="118">
        <v>-0.1529222288021172</v>
      </c>
      <c r="Z13" s="96">
        <v>-0.13707704965108633</v>
      </c>
      <c r="AA13" s="96">
        <v>-2.002277763675785E-2</v>
      </c>
      <c r="AB13" s="96">
        <v>0.28973329877041148</v>
      </c>
      <c r="AC13" s="96">
        <v>0.34004299483214911</v>
      </c>
      <c r="AD13" s="96">
        <v>0.58772413052379591</v>
      </c>
    </row>
    <row r="14" spans="1:30" ht="13.35" customHeight="1">
      <c r="A14" s="132" t="s">
        <v>50</v>
      </c>
      <c r="B14" s="118">
        <v>-2.9950844267227297E-2</v>
      </c>
      <c r="C14" s="118">
        <v>-4.7572827201888539E-2</v>
      </c>
      <c r="D14" s="118">
        <v>-9.9501648445896401E-2</v>
      </c>
      <c r="E14" s="118">
        <v>-0.12590587316141763</v>
      </c>
      <c r="F14" s="118">
        <v>-0.16378869723264991</v>
      </c>
      <c r="G14" s="118">
        <v>9.0389475688861815E-3</v>
      </c>
      <c r="H14" s="118">
        <v>-3.5254559138286963E-2</v>
      </c>
      <c r="I14" s="118">
        <v>-7.708480947101469E-2</v>
      </c>
      <c r="J14" s="118">
        <v>-0.3115642783595739</v>
      </c>
      <c r="K14" s="118">
        <v>-0.21814159287854271</v>
      </c>
      <c r="L14" s="118">
        <v>-0.14628283529238642</v>
      </c>
      <c r="M14" s="118">
        <v>-9.3455777459998016E-2</v>
      </c>
      <c r="N14" s="118">
        <v>-2.492944737051383E-3</v>
      </c>
      <c r="O14" s="118">
        <v>-4.0451561804506549E-2</v>
      </c>
      <c r="P14" s="118">
        <v>-0.10407546799384566</v>
      </c>
      <c r="Q14" s="118">
        <v>-7.304282830976308E-2</v>
      </c>
      <c r="R14" s="118">
        <v>0.11776864162786095</v>
      </c>
      <c r="S14" s="118">
        <v>8.5761671888382032E-2</v>
      </c>
      <c r="T14" s="118">
        <v>0.10905680056497676</v>
      </c>
      <c r="U14" s="118">
        <v>0.12662573187010906</v>
      </c>
      <c r="V14" s="118">
        <v>-8.2186874017982289E-2</v>
      </c>
      <c r="W14" s="118">
        <v>-3.1452398286665397E-3</v>
      </c>
      <c r="X14" s="118">
        <v>-8.6887062839227439E-2</v>
      </c>
      <c r="Y14" s="118">
        <v>-0.1560989759721115</v>
      </c>
      <c r="Z14" s="96">
        <v>-1.6765860767160377E-2</v>
      </c>
      <c r="AA14" s="96">
        <v>-0.21781013455473766</v>
      </c>
      <c r="AB14" s="96">
        <v>-0.23569402300807729</v>
      </c>
      <c r="AC14" s="96">
        <v>-0.34055509174487875</v>
      </c>
      <c r="AD14" s="96">
        <v>-0.42769696781564426</v>
      </c>
    </row>
    <row r="15" spans="1:30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0" ht="13.35" customHeight="1">
      <c r="A16" s="2" t="s">
        <v>316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4" ht="13.35" customHeight="1">
      <c r="A17" s="1" t="s">
        <v>51</v>
      </c>
      <c r="B17" s="118">
        <v>9.839311915434501E-2</v>
      </c>
      <c r="C17" s="118">
        <v>-6.723539113028798E-2</v>
      </c>
      <c r="D17" s="118">
        <v>-2.1966205075254153E-2</v>
      </c>
      <c r="E17" s="118">
        <v>8.7820172075472991E-2</v>
      </c>
      <c r="F17" s="118">
        <v>-1.9595058298517154E-3</v>
      </c>
      <c r="G17" s="118">
        <v>2.2246201683508326E-2</v>
      </c>
      <c r="H17" s="118">
        <v>9.2677697028874295E-2</v>
      </c>
      <c r="I17" s="118">
        <v>5.509357420509664E-2</v>
      </c>
      <c r="J17" s="118">
        <v>0.22927712179475712</v>
      </c>
      <c r="K17" s="118">
        <v>8.5463633373753289E-2</v>
      </c>
      <c r="L17" s="118">
        <v>1.8860165503050474E-2</v>
      </c>
      <c r="M17" s="118">
        <v>0.15368735065806272</v>
      </c>
      <c r="N17" s="118">
        <v>4.67068394271557E-2</v>
      </c>
      <c r="O17" s="118">
        <v>4.6363187143816598E-2</v>
      </c>
      <c r="P17" s="118">
        <v>8.6467565073671704E-2</v>
      </c>
      <c r="Q17" s="118">
        <v>5.4304538030855776E-2</v>
      </c>
      <c r="R17" s="118">
        <v>6.6427312374276459E-2</v>
      </c>
      <c r="S17" s="118">
        <v>6.0383217062029093E-2</v>
      </c>
      <c r="T17" s="118">
        <v>5.4523582212835597E-2</v>
      </c>
      <c r="U17" s="118">
        <v>-9.0768136519343678E-2</v>
      </c>
      <c r="V17" s="118">
        <v>-0.11620061201808451</v>
      </c>
      <c r="W17" s="118">
        <v>-6.7744630739040357E-2</v>
      </c>
      <c r="X17" s="118">
        <v>-6.7332690320256239E-2</v>
      </c>
      <c r="Y17" s="118">
        <v>2.3889064749220035E-2</v>
      </c>
      <c r="Z17" s="96">
        <v>8.8465267437097594E-2</v>
      </c>
      <c r="AA17" s="96">
        <v>5.0753204408554131E-2</v>
      </c>
      <c r="AB17" s="96">
        <v>7.7375059297933868E-2</v>
      </c>
      <c r="AC17" s="96">
        <v>7.8650216462888389E-2</v>
      </c>
      <c r="AD17" s="96">
        <v>-5.3705927694007727E-3</v>
      </c>
    </row>
    <row r="18" spans="1:34" ht="13.35" customHeight="1">
      <c r="A18" s="1" t="s">
        <v>52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>
        <v>6.6427312374276459E-2</v>
      </c>
      <c r="S18" s="118">
        <v>6.0383217062029093E-2</v>
      </c>
      <c r="T18" s="118">
        <v>5.4523582212835597E-2</v>
      </c>
      <c r="U18" s="118">
        <v>-9.0768136519343678E-2</v>
      </c>
      <c r="V18" s="118">
        <v>-5.7492193996415607E-2</v>
      </c>
      <c r="W18" s="118">
        <v>-1.1452052419713681E-2</v>
      </c>
      <c r="X18" s="118">
        <v>-1.6480327583708602E-2</v>
      </c>
      <c r="Y18" s="118">
        <v>-6.904743766060023E-2</v>
      </c>
      <c r="Z18" s="96">
        <v>2.5887011123243722E-2</v>
      </c>
      <c r="AA18" s="96">
        <v>3.8719923631485215E-2</v>
      </c>
      <c r="AB18" s="96">
        <v>5.9619565390186577E-2</v>
      </c>
      <c r="AC18" s="96">
        <v>4.1721828840741186E-3</v>
      </c>
      <c r="AD18" s="96">
        <v>2.0377389759082831E-2</v>
      </c>
    </row>
    <row r="19" spans="1:34" ht="13.35" customHeight="1">
      <c r="A19" s="128" t="s">
        <v>53</v>
      </c>
      <c r="B19" s="118">
        <v>-0.10854694462057812</v>
      </c>
      <c r="C19" s="118">
        <v>-9.1420824173149007E-2</v>
      </c>
      <c r="D19" s="118">
        <v>-0.10822848235163128</v>
      </c>
      <c r="E19" s="118">
        <v>-2.2681606139298593E-2</v>
      </c>
      <c r="F19" s="118">
        <v>4.4033667334669291E-2</v>
      </c>
      <c r="G19" s="118">
        <v>6.3607546672052928E-2</v>
      </c>
      <c r="H19" s="118">
        <v>8.6985474674324603E-2</v>
      </c>
      <c r="I19" s="118">
        <v>0.1379167122089846</v>
      </c>
      <c r="J19" s="118">
        <v>0.15912283072487998</v>
      </c>
      <c r="K19" s="118">
        <v>0.11154797153797258</v>
      </c>
      <c r="L19" s="118">
        <v>0.14723586071750105</v>
      </c>
      <c r="M19" s="118">
        <v>0.15445498904983299</v>
      </c>
      <c r="N19" s="118">
        <v>0.1129670861525498</v>
      </c>
      <c r="O19" s="118">
        <v>0.18258745757216002</v>
      </c>
      <c r="P19" s="118">
        <v>0.18985359408214803</v>
      </c>
      <c r="Q19" s="118">
        <v>0.14410756481512299</v>
      </c>
      <c r="R19" s="118">
        <v>0.19720402137177057</v>
      </c>
      <c r="S19" s="118">
        <v>9.4408991135935802E-2</v>
      </c>
      <c r="T19" s="118">
        <v>8.7965753296576063E-2</v>
      </c>
      <c r="U19" s="118">
        <v>3.601099572388522E-2</v>
      </c>
      <c r="V19" s="118">
        <v>-3.884993275565285E-2</v>
      </c>
      <c r="W19" s="118">
        <v>3.9107623922413737E-2</v>
      </c>
      <c r="X19" s="118">
        <v>8.1784875665041223E-2</v>
      </c>
      <c r="Y19" s="118">
        <v>0.15324814438880296</v>
      </c>
      <c r="Z19" s="96">
        <v>0.23153720695279167</v>
      </c>
      <c r="AA19" s="96">
        <v>0.1585593573522539</v>
      </c>
      <c r="AB19" s="96">
        <v>0.10894199045100739</v>
      </c>
      <c r="AC19" s="96">
        <v>0.12420119117544126</v>
      </c>
      <c r="AD19" s="96">
        <v>5.661131733572855E-2</v>
      </c>
    </row>
    <row r="20" spans="1:34" ht="13.35" customHeight="1">
      <c r="A20" s="128" t="s">
        <v>54</v>
      </c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>
        <v>-0.17719401230675746</v>
      </c>
      <c r="O20" s="118">
        <v>-0.17257893869190954</v>
      </c>
      <c r="P20" s="118">
        <v>-0.26331952085348242</v>
      </c>
      <c r="Q20" s="118">
        <v>-0.40011514145086091</v>
      </c>
      <c r="R20" s="118">
        <v>-3.9498222964362562E-4</v>
      </c>
      <c r="S20" s="118">
        <v>-7.2586548922871308E-2</v>
      </c>
      <c r="T20" s="118">
        <v>6.2206745843774947E-2</v>
      </c>
      <c r="U20" s="118">
        <v>-0.23612674815856571</v>
      </c>
      <c r="V20" s="118">
        <v>0.18721783609239218</v>
      </c>
      <c r="W20" s="118">
        <v>0.33325960611221506</v>
      </c>
      <c r="X20" s="118">
        <v>0.38631971837374057</v>
      </c>
      <c r="Y20" s="118">
        <v>0.9003465716224115</v>
      </c>
      <c r="Z20" s="96">
        <v>0.58897867322944353</v>
      </c>
      <c r="AA20" s="96">
        <v>0.44795930747435686</v>
      </c>
      <c r="AB20" s="96">
        <v>3.9548150634631796E-2</v>
      </c>
      <c r="AC20" s="96">
        <v>0.12628957935210372</v>
      </c>
      <c r="AD20" s="96">
        <v>0.30473068675443304</v>
      </c>
    </row>
    <row r="21" spans="1:34" ht="13.35" customHeight="1">
      <c r="A21" s="128" t="s">
        <v>55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>
        <v>0.23937798342175398</v>
      </c>
      <c r="O21" s="118">
        <v>0.16755102271708222</v>
      </c>
      <c r="P21" s="118">
        <v>0.14001141900336034</v>
      </c>
      <c r="Q21" s="118">
        <v>7.9639487492566774E-2</v>
      </c>
      <c r="R21" s="118">
        <v>3.9076527929916782E-2</v>
      </c>
      <c r="S21" s="118">
        <v>5.4704139344889491E-2</v>
      </c>
      <c r="T21" s="118">
        <v>0.10665027382036674</v>
      </c>
      <c r="U21" s="118">
        <v>0.22596605487707633</v>
      </c>
      <c r="V21" s="118">
        <v>0.31546977596961723</v>
      </c>
      <c r="W21" s="118">
        <v>0.38897220610645422</v>
      </c>
      <c r="X21" s="118">
        <v>0.31352976591966653</v>
      </c>
      <c r="Y21" s="118">
        <v>0.16729170892636569</v>
      </c>
      <c r="Z21" s="96">
        <v>2.3001922834289701E-2</v>
      </c>
      <c r="AA21" s="96">
        <v>-9.9090647368407558E-2</v>
      </c>
      <c r="AB21" s="96">
        <v>-0.14416778738857461</v>
      </c>
      <c r="AC21" s="96">
        <v>-0.15700665174156014</v>
      </c>
      <c r="AD21" s="96">
        <v>-9.386148118912363E-2</v>
      </c>
    </row>
    <row r="22" spans="1:34" ht="13.35" customHeight="1">
      <c r="A22" s="128" t="s">
        <v>56</v>
      </c>
      <c r="B22" s="118"/>
      <c r="C22" s="118"/>
      <c r="D22" s="118"/>
      <c r="E22" s="118"/>
      <c r="F22" s="118"/>
      <c r="G22" s="118"/>
      <c r="H22" s="118"/>
      <c r="I22" s="118"/>
      <c r="J22" s="118">
        <v>0.54700000000000004</v>
      </c>
      <c r="K22" s="118">
        <v>0.56399999999999995</v>
      </c>
      <c r="L22" s="118">
        <v>0.56999999999999995</v>
      </c>
      <c r="M22" s="118">
        <v>0.57799999999999996</v>
      </c>
      <c r="N22" s="118">
        <v>0.53500000000000003</v>
      </c>
      <c r="O22" s="118">
        <v>0.54600000000000004</v>
      </c>
      <c r="P22" s="118">
        <v>0.54200000000000004</v>
      </c>
      <c r="Q22" s="118">
        <v>0.55700000000000005</v>
      </c>
      <c r="R22" s="118">
        <v>0.55100000000000005</v>
      </c>
      <c r="S22" s="118">
        <v>0.55799999999999994</v>
      </c>
      <c r="T22" s="118">
        <v>0.54700000000000004</v>
      </c>
      <c r="U22" s="118">
        <v>0.52700000000000002</v>
      </c>
      <c r="V22" s="118">
        <v>0.501</v>
      </c>
      <c r="W22" s="118">
        <v>0.52100000000000002</v>
      </c>
      <c r="X22" s="118">
        <v>0.53600000000000003</v>
      </c>
      <c r="Y22" s="118">
        <v>0.53600000000000003</v>
      </c>
      <c r="Z22" s="96">
        <v>0.53100000000000003</v>
      </c>
      <c r="AA22" s="96">
        <v>0.54700000000000004</v>
      </c>
      <c r="AB22" s="96">
        <v>0.56000000000000005</v>
      </c>
      <c r="AC22" s="96">
        <v>0.54900000000000004</v>
      </c>
      <c r="AD22" s="96">
        <v>0.52800000000000002</v>
      </c>
    </row>
    <row r="23" spans="1:34" ht="13.35" customHeight="1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34" ht="13.35" customHeight="1">
      <c r="A24" s="2" t="s">
        <v>317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AE24" s="34"/>
      <c r="AF24" s="34"/>
      <c r="AG24" s="34"/>
      <c r="AH24" s="34"/>
    </row>
    <row r="25" spans="1:34" ht="13.35" customHeight="1">
      <c r="A25" s="1" t="s">
        <v>57</v>
      </c>
      <c r="B25" s="116">
        <v>-0.22832670974129687</v>
      </c>
      <c r="C25" s="116">
        <v>0.21614693851598399</v>
      </c>
      <c r="D25" s="116">
        <v>-7.4041984170033492E-3</v>
      </c>
      <c r="E25" s="116">
        <v>-0.17806253914235171</v>
      </c>
      <c r="F25" s="116">
        <v>3.3024287966909345</v>
      </c>
      <c r="G25" s="116">
        <v>-4.9749857475258619E-2</v>
      </c>
      <c r="H25" s="116">
        <v>-2.217292236293944E-2</v>
      </c>
      <c r="I25" s="116">
        <v>0.73740271773628274</v>
      </c>
      <c r="J25" s="116">
        <v>0.85528537468355847</v>
      </c>
      <c r="K25" s="116">
        <v>0.47704178350767745</v>
      </c>
      <c r="L25" s="116">
        <v>0.7660948353173942</v>
      </c>
      <c r="M25" s="116">
        <v>0.30310822863572229</v>
      </c>
      <c r="N25" s="116">
        <v>4.8278825229179256E-2</v>
      </c>
      <c r="O25" s="116">
        <v>5.6304788195042921E-2</v>
      </c>
      <c r="P25" s="116">
        <v>-7.0149755589351548E-2</v>
      </c>
      <c r="Q25" s="116">
        <v>3.1014299733074235E-3</v>
      </c>
      <c r="R25" s="116">
        <v>-0.10320623625754455</v>
      </c>
      <c r="S25" s="116">
        <v>-0.33980314911611709</v>
      </c>
      <c r="T25" s="116">
        <v>-0.38869476827403715</v>
      </c>
      <c r="U25" s="116">
        <v>-0.60144329178045197</v>
      </c>
      <c r="V25" s="116">
        <v>0.2921747861291224</v>
      </c>
      <c r="W25" s="116">
        <v>0.57094021622180224</v>
      </c>
      <c r="X25" s="116">
        <v>1.4154180192421406</v>
      </c>
      <c r="Y25" s="116">
        <v>0.89297639741321544</v>
      </c>
      <c r="Z25" s="155">
        <v>0.15353724280885062</v>
      </c>
      <c r="AA25" s="155">
        <v>0.61721951865712232</v>
      </c>
      <c r="AB25" s="155">
        <v>-6.1672957352517543E-2</v>
      </c>
      <c r="AC25" s="155">
        <v>9.7000808317142528E-3</v>
      </c>
      <c r="AD25" s="155">
        <v>-0.2652184303804267</v>
      </c>
    </row>
    <row r="26" spans="1:34" ht="13.35" hidden="1" customHeight="1">
      <c r="A26" s="128" t="s">
        <v>58</v>
      </c>
      <c r="B26" s="3"/>
      <c r="C26" s="3"/>
      <c r="D26" s="3"/>
      <c r="E26" s="3"/>
      <c r="F26" s="3"/>
      <c r="G26" s="3"/>
      <c r="H26" s="3"/>
      <c r="I26" s="3"/>
      <c r="J26" s="3">
        <v>1.4886338426666648</v>
      </c>
      <c r="K26" s="3">
        <v>1.4919903384869533</v>
      </c>
      <c r="L26" s="3">
        <v>1.5557479830407472</v>
      </c>
      <c r="M26" s="3">
        <v>2.2255270192951655</v>
      </c>
      <c r="N26" s="3">
        <v>1.6118719011922311</v>
      </c>
      <c r="O26" s="3">
        <v>2.1105929599999973</v>
      </c>
      <c r="P26" s="3">
        <v>1.8118674536666619</v>
      </c>
      <c r="Q26" s="3">
        <v>2.8187062666186771</v>
      </c>
      <c r="R26" s="3">
        <v>1.6804502758502657</v>
      </c>
      <c r="S26" s="3">
        <v>2.08769153945773</v>
      </c>
      <c r="T26" s="3">
        <v>1.224021218520922</v>
      </c>
      <c r="U26" s="3">
        <v>2.2090050849142489</v>
      </c>
      <c r="V26" s="3">
        <v>2.0696430043810174</v>
      </c>
      <c r="W26" s="3">
        <v>1.545941637739896</v>
      </c>
      <c r="X26" s="3">
        <v>1.8856573877629619</v>
      </c>
      <c r="Y26" s="3">
        <v>2.2306499931434187</v>
      </c>
      <c r="Z26" s="3">
        <v>1.6085858914967277</v>
      </c>
      <c r="AA26" s="3">
        <v>1.182760272165148</v>
      </c>
      <c r="AB26" s="3">
        <v>2.303900485733327</v>
      </c>
      <c r="AC26" s="3">
        <v>5.9699419794000006</v>
      </c>
      <c r="AD26" s="411"/>
      <c r="AE26" s="133"/>
      <c r="AF26" s="133"/>
      <c r="AG26" s="133"/>
      <c r="AH26" s="133"/>
    </row>
    <row r="27" spans="1:34" ht="13.35" customHeight="1">
      <c r="A27" s="128" t="s">
        <v>59</v>
      </c>
      <c r="B27" s="3"/>
      <c r="C27" s="3"/>
      <c r="D27" s="3"/>
      <c r="E27" s="3"/>
      <c r="F27" s="3"/>
      <c r="G27" s="3"/>
      <c r="H27" s="3"/>
      <c r="I27" s="3"/>
      <c r="J27" s="3">
        <v>0.21004379706783</v>
      </c>
      <c r="K27" s="3">
        <v>0.18514831099859003</v>
      </c>
      <c r="L27" s="3">
        <v>0.44798744362883991</v>
      </c>
      <c r="M27" s="3">
        <v>0.76460527990113003</v>
      </c>
      <c r="N27" s="3">
        <v>0.16799146011282995</v>
      </c>
      <c r="O27" s="3">
        <v>0.46808745159962012</v>
      </c>
      <c r="P27" s="3">
        <v>0.68422856731227</v>
      </c>
      <c r="Q27" s="3">
        <v>1.4980763132899002</v>
      </c>
      <c r="R27" s="3">
        <v>0.24094993448449004</v>
      </c>
      <c r="S27" s="3">
        <v>0.98790600669666007</v>
      </c>
      <c r="T27" s="3">
        <v>0.70145119313502957</v>
      </c>
      <c r="U27" s="3">
        <v>1.12134783192953</v>
      </c>
      <c r="V27" s="3">
        <v>0.30242306176698003</v>
      </c>
      <c r="W27" s="3">
        <v>0.55720897178902995</v>
      </c>
      <c r="X27" s="3">
        <v>0.71189732869235012</v>
      </c>
      <c r="Y27" s="3">
        <v>1.4754432372622399</v>
      </c>
      <c r="Z27" s="3">
        <v>0.46807682116543797</v>
      </c>
      <c r="AA27" s="3">
        <v>0.69086684556249001</v>
      </c>
      <c r="AB27" s="3">
        <v>1.0125507879024001</v>
      </c>
      <c r="AC27" s="3">
        <v>1.64163205523569</v>
      </c>
      <c r="AD27" s="3">
        <v>0.48803218200791998</v>
      </c>
      <c r="AE27" s="133"/>
      <c r="AF27" s="133"/>
      <c r="AG27" s="133"/>
      <c r="AH27" s="133"/>
    </row>
    <row r="28" spans="1:34" ht="13.35" customHeight="1">
      <c r="A28" s="128" t="s">
        <v>60</v>
      </c>
      <c r="B28" s="146"/>
      <c r="C28" s="146"/>
      <c r="D28" s="146"/>
      <c r="E28" s="146"/>
      <c r="F28" s="146"/>
      <c r="G28" s="146"/>
      <c r="H28" s="146"/>
      <c r="I28" s="146"/>
      <c r="J28" s="146">
        <v>1.8819309818567858</v>
      </c>
      <c r="K28" s="146">
        <v>3.4219115325914276</v>
      </c>
      <c r="L28" s="146">
        <v>2.835503728970072</v>
      </c>
      <c r="M28" s="146">
        <v>3.8576466468934067</v>
      </c>
      <c r="N28" s="146">
        <v>2.6048035893601145</v>
      </c>
      <c r="O28" s="146">
        <v>3.9640453184310207</v>
      </c>
      <c r="P28" s="146">
        <v>3.284661418607469</v>
      </c>
      <c r="Q28" s="146">
        <v>3.7680170253877527</v>
      </c>
      <c r="R28" s="146">
        <v>2.4993495660389189</v>
      </c>
      <c r="S28" s="146">
        <v>3.4258228751726532</v>
      </c>
      <c r="T28" s="146">
        <v>3.3794210731461907</v>
      </c>
      <c r="U28" s="146">
        <v>3.5517774489545579</v>
      </c>
      <c r="V28" s="146">
        <v>3.2923527556316894</v>
      </c>
      <c r="W28" s="146">
        <v>5.7944635785329073</v>
      </c>
      <c r="X28" s="146">
        <v>4.5520573032408276</v>
      </c>
      <c r="Y28" s="146">
        <v>4.7364341749710031</v>
      </c>
      <c r="Z28" s="156">
        <v>4.2792270993365493</v>
      </c>
      <c r="AA28" s="156">
        <v>5.3901757813479874</v>
      </c>
      <c r="AB28" s="156">
        <v>4.3607552712406017</v>
      </c>
      <c r="AC28" s="156">
        <v>4.6792728141865529</v>
      </c>
      <c r="AD28" s="156">
        <v>4.4761516300000004</v>
      </c>
      <c r="AE28" s="133"/>
      <c r="AF28" s="133"/>
      <c r="AG28" s="133"/>
      <c r="AH28" s="133"/>
    </row>
    <row r="29" spans="1:34" ht="13.35" customHeight="1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133"/>
      <c r="O29" s="133"/>
      <c r="P29" s="133"/>
      <c r="Q29" s="133"/>
      <c r="R29" s="133"/>
      <c r="S29" s="133"/>
      <c r="T29" s="133"/>
      <c r="U29" s="133"/>
      <c r="V29" s="360"/>
      <c r="W29" s="133"/>
      <c r="X29" s="133"/>
      <c r="Y29" s="133"/>
      <c r="Z29" s="133"/>
      <c r="AA29" s="133"/>
      <c r="AB29" s="133"/>
      <c r="AC29" s="388"/>
      <c r="AD29" s="169"/>
      <c r="AE29" s="172"/>
      <c r="AF29" s="173"/>
    </row>
    <row r="30" spans="1:34" ht="13.35" customHeight="1">
      <c r="A30" s="2" t="s">
        <v>315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D30" s="417"/>
      <c r="AE30" s="172"/>
      <c r="AF30" s="173"/>
    </row>
    <row r="31" spans="1:34" ht="13.35" customHeight="1">
      <c r="A31" s="128" t="s">
        <v>345</v>
      </c>
      <c r="B31" s="389">
        <v>3252.4294</v>
      </c>
      <c r="C31" s="389">
        <v>6425.8547634999995</v>
      </c>
      <c r="D31" s="389">
        <v>6397.3864915999993</v>
      </c>
      <c r="E31" s="389">
        <v>9532.6680460000007</v>
      </c>
      <c r="F31" s="389">
        <v>8016.1742629999999</v>
      </c>
      <c r="G31" s="389">
        <v>10940.638580000001</v>
      </c>
      <c r="H31" s="389">
        <v>6575.7641570000033</v>
      </c>
      <c r="I31" s="389">
        <v>7459.0664629999992</v>
      </c>
      <c r="J31" s="389">
        <v>6612.6475999999993</v>
      </c>
      <c r="K31" s="389">
        <v>11411.600759999999</v>
      </c>
      <c r="L31" s="389">
        <v>9003.0814800000007</v>
      </c>
      <c r="M31" s="389">
        <v>8730.9723180000055</v>
      </c>
      <c r="N31" s="389">
        <v>7733.12093</v>
      </c>
      <c r="O31" s="389">
        <v>10296.971590000001</v>
      </c>
      <c r="P31" s="389">
        <v>10598.78392</v>
      </c>
      <c r="Q31" s="389">
        <v>7837.8873899999999</v>
      </c>
      <c r="R31" s="390">
        <v>3121.6424080000002</v>
      </c>
      <c r="S31" s="390">
        <v>5531.6059100000011</v>
      </c>
      <c r="T31" s="390">
        <v>11168.482148999999</v>
      </c>
      <c r="U31" s="390">
        <v>8765.3683500000006</v>
      </c>
      <c r="V31" s="390">
        <v>6671.8142600000001</v>
      </c>
      <c r="W31" s="390">
        <v>2615.7877000000003</v>
      </c>
      <c r="X31" s="390">
        <v>2701.8618999999999</v>
      </c>
      <c r="Y31" s="390">
        <v>3718.6242000000002</v>
      </c>
      <c r="Z31" s="390">
        <v>2523.1590000000001</v>
      </c>
      <c r="AA31" s="169">
        <v>5558.2</v>
      </c>
      <c r="AB31" s="169">
        <v>10937.33</v>
      </c>
      <c r="AC31" s="169">
        <v>12667.369999999999</v>
      </c>
      <c r="AD31" s="169">
        <v>13780.65</v>
      </c>
      <c r="AE31" s="172"/>
      <c r="AF31" s="173"/>
    </row>
    <row r="32" spans="1:34" ht="13.35" customHeight="1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D32" s="169"/>
      <c r="AE32" s="172"/>
      <c r="AF32" s="173"/>
    </row>
    <row r="33" spans="1:30" ht="13.35" customHeight="1">
      <c r="A33" s="2" t="s">
        <v>454</v>
      </c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96"/>
      <c r="AA33" s="133"/>
      <c r="AB33" s="133"/>
      <c r="AC33" s="133"/>
    </row>
    <row r="34" spans="1:30" ht="13.35" customHeight="1">
      <c r="A34" s="34" t="s">
        <v>61</v>
      </c>
      <c r="B34" s="117">
        <v>2.5950919118969497E-2</v>
      </c>
      <c r="C34" s="117">
        <v>9.1271802653811185E-3</v>
      </c>
      <c r="D34" s="117">
        <v>-4.975478458484673E-2</v>
      </c>
      <c r="E34" s="117">
        <v>8.0052112122492691E-2</v>
      </c>
      <c r="F34" s="117">
        <v>5.7657099135301489E-2</v>
      </c>
      <c r="G34" s="117">
        <v>5.9545659163804832E-2</v>
      </c>
      <c r="H34" s="117">
        <v>6.6514878510571404E-2</v>
      </c>
      <c r="I34" s="117">
        <v>4.3241929546484197E-2</v>
      </c>
      <c r="J34" s="117">
        <v>6.2830400128135303E-2</v>
      </c>
      <c r="K34" s="117">
        <v>7.3360158272260931E-2</v>
      </c>
      <c r="L34" s="117">
        <v>7.0951233896138999E-2</v>
      </c>
      <c r="M34" s="117">
        <v>9.716661516491526E-2</v>
      </c>
      <c r="N34" s="117">
        <v>8.6036207834744624E-2</v>
      </c>
      <c r="O34" s="117">
        <v>6.8478554408102577E-2</v>
      </c>
      <c r="P34" s="117">
        <v>5.4613555837462198E-2</v>
      </c>
      <c r="Q34" s="117">
        <v>2.612300115170399E-2</v>
      </c>
      <c r="R34" s="117">
        <v>-0.10125209957760646</v>
      </c>
      <c r="S34" s="117">
        <v>-8.1628346379718678E-2</v>
      </c>
      <c r="T34" s="117">
        <v>-2.6437353773246849E-2</v>
      </c>
      <c r="U34" s="117">
        <v>1.0322976397581752E-2</v>
      </c>
      <c r="V34" s="117">
        <v>0.14824732605592164</v>
      </c>
      <c r="W34" s="117">
        <v>6.1412437158682547E-3</v>
      </c>
      <c r="X34" s="117">
        <v>-6.2749699687902434E-3</v>
      </c>
      <c r="Y34" s="117">
        <v>-3.3634438456020786E-2</v>
      </c>
      <c r="Z34" s="154">
        <v>-3.9194043218527E-2</v>
      </c>
      <c r="AA34" s="134">
        <v>6.2953389138518959E-2</v>
      </c>
      <c r="AB34" s="134">
        <v>7.0678552705842779E-2</v>
      </c>
      <c r="AC34" s="134">
        <v>7.7125629349147518E-2</v>
      </c>
      <c r="AD34" s="134">
        <v>7.9419826625916581E-2</v>
      </c>
    </row>
    <row r="35" spans="1:30" ht="13.35" customHeight="1">
      <c r="A35" s="128" t="s">
        <v>62</v>
      </c>
      <c r="B35" s="118">
        <v>1.7148755635324827E-3</v>
      </c>
      <c r="C35" s="118">
        <v>1.0030170112369934E-2</v>
      </c>
      <c r="D35" s="118">
        <v>3.4579461679994906E-3</v>
      </c>
      <c r="E35" s="118">
        <v>1.3428043249198543E-2</v>
      </c>
      <c r="F35" s="118">
        <v>7.7146027084686367E-4</v>
      </c>
      <c r="G35" s="118">
        <v>2.3238852920625299E-3</v>
      </c>
      <c r="H35" s="118">
        <v>3.8070703241743493E-3</v>
      </c>
      <c r="I35" s="118">
        <v>-7.708072850013608E-3</v>
      </c>
      <c r="J35" s="118">
        <v>1.9423844729806147E-3</v>
      </c>
      <c r="K35" s="118">
        <v>7.7520471312968872E-3</v>
      </c>
      <c r="L35" s="118">
        <v>9.1788629111274889E-3</v>
      </c>
      <c r="M35" s="118">
        <v>1.4663685339733761E-2</v>
      </c>
      <c r="N35" s="118">
        <v>4.4717624460224127E-4</v>
      </c>
      <c r="O35" s="118">
        <v>4.6573851479980565E-3</v>
      </c>
      <c r="P35" s="118">
        <v>-2.5728461572319453E-4</v>
      </c>
      <c r="Q35" s="118">
        <v>2.059663596920153E-2</v>
      </c>
      <c r="R35" s="118">
        <v>4.6542130405780677E-3</v>
      </c>
      <c r="S35" s="118">
        <v>2.6218413435993782E-2</v>
      </c>
      <c r="T35" s="118">
        <v>1.1953233136521892E-2</v>
      </c>
      <c r="U35" s="118">
        <v>-1.1871766166235686E-2</v>
      </c>
      <c r="V35" s="118">
        <v>-2.1774583798934671E-3</v>
      </c>
      <c r="W35" s="118">
        <v>-1.1829879244650041E-2</v>
      </c>
      <c r="X35" s="118">
        <v>-7.9977132326653887E-3</v>
      </c>
      <c r="Y35" s="118">
        <v>-9.207040877569286E-3</v>
      </c>
      <c r="Z35" s="96">
        <v>4.5566988686924067E-3</v>
      </c>
      <c r="AA35" s="133">
        <v>2.7744601206454285E-2</v>
      </c>
      <c r="AB35" s="133">
        <v>1.2648990802089333E-2</v>
      </c>
      <c r="AC35" s="133">
        <v>1.9136246099769955E-2</v>
      </c>
      <c r="AD35" s="133">
        <v>-2.3946502733759156E-3</v>
      </c>
    </row>
    <row r="36" spans="1:30" ht="13.35" customHeight="1">
      <c r="A36" s="128" t="s">
        <v>63</v>
      </c>
      <c r="B36" s="118">
        <v>2.4206732870829136E-2</v>
      </c>
      <c r="C36" s="118">
        <v>6.2619896334433433E-4</v>
      </c>
      <c r="D36" s="118">
        <v>-2.7212770028184747E-2</v>
      </c>
      <c r="E36" s="118">
        <v>-2.0429841214171073E-4</v>
      </c>
      <c r="F36" s="118">
        <v>-1.0587647867591969E-2</v>
      </c>
      <c r="G36" s="118">
        <v>-5.6603587609554097E-3</v>
      </c>
      <c r="H36" s="118">
        <v>1.6267967322100195E-2</v>
      </c>
      <c r="I36" s="118">
        <v>-2.6465436393827261E-2</v>
      </c>
      <c r="J36" s="118">
        <v>6.6199775076379872E-3</v>
      </c>
      <c r="K36" s="118">
        <v>3.0056172658741226E-3</v>
      </c>
      <c r="L36" s="118">
        <v>-2.4660971031697071E-3</v>
      </c>
      <c r="M36" s="118">
        <v>2.5537043662261272E-2</v>
      </c>
      <c r="N36" s="118">
        <v>2.6558613793385342E-2</v>
      </c>
      <c r="O36" s="118">
        <v>1.0857552210231273E-2</v>
      </c>
      <c r="P36" s="118">
        <v>-3.9801404061315885E-3</v>
      </c>
      <c r="Q36" s="118">
        <v>-3.2592819483736067E-2</v>
      </c>
      <c r="R36" s="118">
        <v>-5.9862850988200829E-2</v>
      </c>
      <c r="S36" s="118">
        <v>-3.7103190824774195E-2</v>
      </c>
      <c r="T36" s="118">
        <v>-7.9898387372994636E-3</v>
      </c>
      <c r="U36" s="118">
        <v>3.3195523451315122E-2</v>
      </c>
      <c r="V36" s="118">
        <v>5.2364743484998699E-2</v>
      </c>
      <c r="W36" s="118">
        <v>8.491135973767076E-3</v>
      </c>
      <c r="X36" s="118">
        <v>-7.8469066596995492E-3</v>
      </c>
      <c r="Y36" s="118">
        <v>-2.832129602389941E-2</v>
      </c>
      <c r="Z36" s="96">
        <v>-6.1408462394568555E-2</v>
      </c>
      <c r="AA36" s="133">
        <v>-1.8469732557068103E-2</v>
      </c>
      <c r="AB36" s="133">
        <v>2.8261694044070906E-3</v>
      </c>
      <c r="AC36" s="133">
        <v>6.5235134620661569E-4</v>
      </c>
      <c r="AD36" s="133">
        <v>5.2921028179619418E-2</v>
      </c>
    </row>
    <row r="37" spans="1:30" ht="13.35" customHeight="1">
      <c r="A37" s="128" t="s">
        <v>342</v>
      </c>
      <c r="B37" s="118">
        <v>-5.2477404846513727E-3</v>
      </c>
      <c r="C37" s="118">
        <v>-4.684727042573565E-3</v>
      </c>
      <c r="D37" s="118">
        <v>-1.6857752667335399E-2</v>
      </c>
      <c r="E37" s="118">
        <v>9.0338554637336092E-3</v>
      </c>
      <c r="F37" s="118">
        <v>5.6867955408887883E-3</v>
      </c>
      <c r="G37" s="118">
        <v>4.0362897138064568E-3</v>
      </c>
      <c r="H37" s="118">
        <v>8.0081532611107672E-3</v>
      </c>
      <c r="I37" s="118">
        <v>2.4030522031738319E-2</v>
      </c>
      <c r="J37" s="118">
        <v>1.138834787451784E-2</v>
      </c>
      <c r="K37" s="118">
        <v>1.0956619528436906E-2</v>
      </c>
      <c r="L37" s="118">
        <v>6.5841309110524675E-3</v>
      </c>
      <c r="M37" s="118">
        <v>3.3198524485485506E-2</v>
      </c>
      <c r="N37" s="118">
        <v>5.4096189603496788E-3</v>
      </c>
      <c r="O37" s="118">
        <v>5.8516189765941487E-3</v>
      </c>
      <c r="P37" s="118">
        <v>9.8589688660606772E-3</v>
      </c>
      <c r="Q37" s="118">
        <v>2.2436849193765485E-2</v>
      </c>
      <c r="R37" s="118">
        <v>4.3426001605853855E-3</v>
      </c>
      <c r="S37" s="118">
        <v>-8.7863962294353129E-3</v>
      </c>
      <c r="T37" s="118">
        <v>-5.3689351329813482E-3</v>
      </c>
      <c r="U37" s="118">
        <v>1.7349494526916226E-2</v>
      </c>
      <c r="V37" s="118">
        <v>1.9183206696618382E-2</v>
      </c>
      <c r="W37" s="118">
        <v>-1.1442213634267829E-2</v>
      </c>
      <c r="X37" s="118">
        <v>-9.0818082923413111E-3</v>
      </c>
      <c r="Y37" s="118">
        <v>-1.8672605229979652E-2</v>
      </c>
      <c r="Z37" s="96">
        <v>-8.7226065501166961E-3</v>
      </c>
      <c r="AA37" s="133">
        <v>4.2185078784061341E-3</v>
      </c>
      <c r="AB37" s="133">
        <v>1.1551084898506985E-2</v>
      </c>
      <c r="AC37" s="133">
        <v>2.1869745669391458E-2</v>
      </c>
      <c r="AD37" s="133">
        <v>-2.7706064295630562E-3</v>
      </c>
    </row>
    <row r="38" spans="1:30" ht="13.35" customHeight="1">
      <c r="A38" s="128" t="s">
        <v>10</v>
      </c>
      <c r="B38" s="118">
        <v>6.1781148184075051E-3</v>
      </c>
      <c r="C38" s="118">
        <v>1.4426941098180423E-2</v>
      </c>
      <c r="D38" s="118">
        <v>-1.6075823707792678E-2</v>
      </c>
      <c r="E38" s="118">
        <v>4.4663968937924382E-2</v>
      </c>
      <c r="F38" s="118">
        <v>3.9528469538352158E-2</v>
      </c>
      <c r="G38" s="118">
        <v>3.0409470813966572E-2</v>
      </c>
      <c r="H38" s="118">
        <v>2.1222947919581018E-2</v>
      </c>
      <c r="I38" s="118">
        <v>4.2591889929896327E-2</v>
      </c>
      <c r="J38" s="118">
        <v>2.364538628868583E-2</v>
      </c>
      <c r="K38" s="118">
        <v>2.314282538387263E-2</v>
      </c>
      <c r="L38" s="118">
        <v>3.2067977040662624E-2</v>
      </c>
      <c r="M38" s="118">
        <v>1.7341651303664735E-2</v>
      </c>
      <c r="N38" s="118">
        <v>4.2803627557022501E-2</v>
      </c>
      <c r="O38" s="118">
        <v>3.5307056481701779E-2</v>
      </c>
      <c r="P38" s="118">
        <v>3.1601389685211798E-2</v>
      </c>
      <c r="Q38" s="118">
        <v>1.3159151069967175E-2</v>
      </c>
      <c r="R38" s="118">
        <v>-4.0432177316428335E-2</v>
      </c>
      <c r="S38" s="118">
        <v>-4.1149433202493313E-2</v>
      </c>
      <c r="T38" s="118">
        <v>-2.2637515313754037E-2</v>
      </c>
      <c r="U38" s="118">
        <v>-1.9953428821596873E-2</v>
      </c>
      <c r="V38" s="118">
        <v>2.075222780191794E-2</v>
      </c>
      <c r="W38" s="118">
        <v>1.0006593111498241E-2</v>
      </c>
      <c r="X38" s="118">
        <v>1.8164284204484005E-2</v>
      </c>
      <c r="Y38" s="118">
        <v>2.3363357462966815E-2</v>
      </c>
      <c r="Z38" s="96">
        <v>1.0779592940886876E-2</v>
      </c>
      <c r="AA38" s="133">
        <v>3.0668910206439168E-2</v>
      </c>
      <c r="AB38" s="133">
        <v>2.8201508425284148E-2</v>
      </c>
      <c r="AC38" s="133">
        <v>2.9867051177479509E-2</v>
      </c>
      <c r="AD38" s="133">
        <v>3.821674708743409E-2</v>
      </c>
    </row>
    <row r="39" spans="1:30" ht="13.35" customHeight="1">
      <c r="A39" s="128" t="s">
        <v>343</v>
      </c>
      <c r="B39" s="118">
        <v>-9.0106364914800349E-4</v>
      </c>
      <c r="C39" s="118">
        <v>-1.1271402865939863E-2</v>
      </c>
      <c r="D39" s="118">
        <v>6.9336156504665684E-3</v>
      </c>
      <c r="E39" s="118">
        <v>1.3130542883777864E-2</v>
      </c>
      <c r="F39" s="118">
        <v>2.2258021652805413E-2</v>
      </c>
      <c r="G39" s="118">
        <v>2.8436372104924595E-2</v>
      </c>
      <c r="H39" s="118">
        <v>1.7208739683604975E-2</v>
      </c>
      <c r="I39" s="118">
        <v>1.0793026828690452E-2</v>
      </c>
      <c r="J39" s="118">
        <v>1.9234303984313111E-2</v>
      </c>
      <c r="K39" s="118">
        <v>2.8503048962780487E-2</v>
      </c>
      <c r="L39" s="118">
        <v>2.5586360136466077E-2</v>
      </c>
      <c r="M39" s="118">
        <v>6.4257103737697828E-3</v>
      </c>
      <c r="N39" s="118">
        <v>1.0817171279384995E-2</v>
      </c>
      <c r="O39" s="118">
        <v>1.1804941591577288E-2</v>
      </c>
      <c r="P39" s="118">
        <v>1.739062230804447E-2</v>
      </c>
      <c r="Q39" s="118">
        <v>2.5231844025059365E-3</v>
      </c>
      <c r="R39" s="118">
        <v>-9.9538844741408478E-3</v>
      </c>
      <c r="S39" s="118">
        <v>-2.0807739559009723E-2</v>
      </c>
      <c r="T39" s="118">
        <v>-2.3942977257337657E-3</v>
      </c>
      <c r="U39" s="118">
        <v>-8.396846592816979E-3</v>
      </c>
      <c r="V39" s="118">
        <v>5.8124606452280139E-2</v>
      </c>
      <c r="W39" s="118">
        <v>1.0915607509520569E-2</v>
      </c>
      <c r="X39" s="118">
        <v>4.8717401143201695E-4</v>
      </c>
      <c r="Y39" s="118">
        <v>-7.968537875393016E-4</v>
      </c>
      <c r="Z39" s="96">
        <v>1.5600733916579257E-2</v>
      </c>
      <c r="AA39" s="133">
        <v>1.8791102404287142E-2</v>
      </c>
      <c r="AB39" s="133">
        <v>1.5450799175554961E-2</v>
      </c>
      <c r="AC39" s="133">
        <v>5.6002350563001324E-3</v>
      </c>
      <c r="AD39" s="133">
        <v>-6.5526919381982719E-3</v>
      </c>
    </row>
    <row r="41" spans="1:30" ht="13.35" customHeight="1">
      <c r="A41" s="2" t="s">
        <v>311</v>
      </c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418">
        <v>2019</v>
      </c>
      <c r="AA41" s="418">
        <v>2020</v>
      </c>
      <c r="AB41" s="418">
        <v>2021</v>
      </c>
      <c r="AC41" s="418">
        <v>2022</v>
      </c>
      <c r="AD41" s="419" t="s">
        <v>451</v>
      </c>
    </row>
    <row r="42" spans="1:30" s="34" customFormat="1" ht="13.35" customHeight="1">
      <c r="A42" s="420" t="s">
        <v>452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54">
        <v>5.6022442187013861E-2</v>
      </c>
      <c r="AA42" s="134">
        <v>-4.5577519735510968E-2</v>
      </c>
      <c r="AB42" s="134">
        <v>1.6367695760026241E-2</v>
      </c>
      <c r="AC42" s="134">
        <v>4.8459080508344306E-2</v>
      </c>
      <c r="AD42" s="134">
        <v>7.9419826625916581E-2</v>
      </c>
    </row>
    <row r="43" spans="1:30" ht="13.35" customHeight="1">
      <c r="A43" s="128" t="s">
        <v>63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96">
        <v>-2.5019716537687652E-3</v>
      </c>
      <c r="AA43" s="133">
        <v>-1.4380073371570717E-2</v>
      </c>
      <c r="AB43" s="133">
        <v>1.156160054295938E-3</v>
      </c>
      <c r="AC43" s="133">
        <v>-1.6240052078662987E-2</v>
      </c>
      <c r="AD43" s="133">
        <v>5.2921028179619418E-2</v>
      </c>
    </row>
    <row r="44" spans="1:30" ht="13.35" customHeight="1">
      <c r="A44" s="128" t="s">
        <v>453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96">
        <v>1.4342959491788857E-2</v>
      </c>
      <c r="AA44" s="133">
        <v>-2.4359798306450374E-2</v>
      </c>
      <c r="AB44" s="133">
        <v>2.5914166991951623E-3</v>
      </c>
      <c r="AC44" s="133">
        <v>1.0014375083646193E-2</v>
      </c>
      <c r="AD44" s="133">
        <v>3.1518473980629735E-2</v>
      </c>
    </row>
    <row r="45" spans="1:30" ht="13.35" customHeight="1">
      <c r="A45" s="128" t="s">
        <v>62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96">
        <v>7.1619944737933853E-3</v>
      </c>
      <c r="AA45" s="133">
        <v>7.9212815938027765E-3</v>
      </c>
      <c r="AB45" s="133">
        <v>-8.341052920622519E-3</v>
      </c>
      <c r="AC45" s="133">
        <v>1.681435754922609E-2</v>
      </c>
      <c r="AD45" s="133">
        <v>-2.3946502733759156E-3</v>
      </c>
    </row>
    <row r="46" spans="1:30" ht="13.35" customHeight="1">
      <c r="A46" s="128" t="s">
        <v>1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Z46" s="133">
        <v>3.7019459875200389E-2</v>
      </c>
      <c r="AA46" s="133">
        <v>-1.4758929651292652E-2</v>
      </c>
      <c r="AB46" s="133">
        <v>2.096117192715766E-2</v>
      </c>
      <c r="AC46" s="133">
        <v>3.7870399954135013E-2</v>
      </c>
      <c r="AD46" s="133">
        <v>-2.6250252609566569E-3</v>
      </c>
    </row>
    <row r="47" spans="1:30" ht="13.35" customHeight="1">
      <c r="A47" s="12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96"/>
      <c r="AA47" s="133"/>
      <c r="AB47" s="133"/>
      <c r="AC47" s="133"/>
      <c r="AD47" s="133"/>
    </row>
    <row r="48" spans="1:30" ht="13.35" customHeight="1">
      <c r="A48" s="2" t="s">
        <v>312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96"/>
      <c r="AA48" s="133"/>
      <c r="AB48" s="133"/>
      <c r="AC48" s="133"/>
      <c r="AD48" s="133"/>
    </row>
    <row r="49" spans="1:30" ht="13.35" customHeight="1">
      <c r="A49" s="34" t="s">
        <v>68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7">
        <v>0.15524750671932019</v>
      </c>
      <c r="O49" s="117">
        <v>8.9858859932284804E-2</v>
      </c>
      <c r="P49" s="117">
        <v>-2.4692580046930146E-2</v>
      </c>
      <c r="Q49" s="117">
        <v>-0.18462568221028289</v>
      </c>
      <c r="R49" s="117">
        <v>-0.32896211988870583</v>
      </c>
      <c r="S49" s="117">
        <v>-0.30104802922761831</v>
      </c>
      <c r="T49" s="117">
        <v>-5.3599151228545937E-2</v>
      </c>
      <c r="U49" s="117">
        <v>0.23664214738098127</v>
      </c>
      <c r="V49" s="117">
        <v>0.38540587241914931</v>
      </c>
      <c r="W49" s="117">
        <v>9.052352574810045E-2</v>
      </c>
      <c r="X49" s="117">
        <v>-5.4151085476382123E-2</v>
      </c>
      <c r="Y49" s="117">
        <v>-0.16494603688038437</v>
      </c>
      <c r="Z49" s="154">
        <v>-0.37459846123513557</v>
      </c>
      <c r="AA49" s="134">
        <v>-0.1816687320073018</v>
      </c>
      <c r="AB49" s="134">
        <v>2.0490442142905397E-2</v>
      </c>
      <c r="AC49" s="134">
        <v>4.3968052325693866E-3</v>
      </c>
      <c r="AD49" s="134">
        <v>0.49595557970400389</v>
      </c>
    </row>
    <row r="50" spans="1:30" ht="13.35" customHeight="1">
      <c r="A50" s="128" t="s">
        <v>69</v>
      </c>
      <c r="B50" s="39"/>
      <c r="C50" s="39"/>
      <c r="D50" s="39"/>
      <c r="E50" s="39"/>
      <c r="F50" s="116"/>
      <c r="G50" s="116"/>
      <c r="H50" s="116"/>
      <c r="I50" s="116"/>
      <c r="J50" s="116"/>
      <c r="K50" s="116"/>
      <c r="L50" s="116"/>
      <c r="M50" s="39"/>
      <c r="N50" s="133">
        <v>6.3562498550877422E-2</v>
      </c>
      <c r="O50" s="133">
        <v>5.99904873904858E-3</v>
      </c>
      <c r="P50" s="133">
        <v>7.8288429567819645E-2</v>
      </c>
      <c r="Q50" s="133">
        <v>-8.770714843240808E-2</v>
      </c>
      <c r="R50" s="133">
        <v>-0.12889206026430849</v>
      </c>
      <c r="S50" s="133">
        <v>-0.19067152371129353</v>
      </c>
      <c r="T50" s="133">
        <v>-9.276887336647735E-2</v>
      </c>
      <c r="U50" s="133">
        <v>0.15863519021211545</v>
      </c>
      <c r="V50" s="133">
        <v>0.13291466977233471</v>
      </c>
      <c r="W50" s="133">
        <v>3.7959418415188607E-2</v>
      </c>
      <c r="X50" s="133">
        <v>-0.13851362289263047</v>
      </c>
      <c r="Y50" s="133">
        <v>-0.20521262207885571</v>
      </c>
      <c r="Z50" s="133">
        <v>-0.17505515136921132</v>
      </c>
      <c r="AA50" s="133">
        <v>-1.8519701950864918E-2</v>
      </c>
      <c r="AB50" s="133">
        <v>0.1492595504075625</v>
      </c>
      <c r="AC50" s="133">
        <v>0.20633150096307007</v>
      </c>
      <c r="AD50" s="133">
        <v>0.44805343780594714</v>
      </c>
    </row>
    <row r="51" spans="1:30" ht="13.35" customHeight="1">
      <c r="A51" s="128" t="s">
        <v>70</v>
      </c>
      <c r="B51" s="39"/>
      <c r="C51" s="39"/>
      <c r="D51" s="39"/>
      <c r="E51" s="39"/>
      <c r="F51" s="116"/>
      <c r="G51" s="116"/>
      <c r="H51" s="116"/>
      <c r="I51" s="116"/>
      <c r="J51" s="116"/>
      <c r="K51" s="116"/>
      <c r="L51" s="116"/>
      <c r="M51" s="39"/>
      <c r="N51" s="133">
        <v>0.10479522798976608</v>
      </c>
      <c r="O51" s="133">
        <v>2.9034111384985455E-2</v>
      </c>
      <c r="P51" s="133">
        <v>-8.2547781936616063E-2</v>
      </c>
      <c r="Q51" s="133">
        <v>-0.12159571221528109</v>
      </c>
      <c r="R51" s="133">
        <v>-0.15052482932426145</v>
      </c>
      <c r="S51" s="133">
        <v>-0.1005602697113236</v>
      </c>
      <c r="T51" s="133">
        <v>4.7292334928440609E-3</v>
      </c>
      <c r="U51" s="133">
        <v>8.9289194780103193E-2</v>
      </c>
      <c r="V51" s="133">
        <v>0.16079724865508596</v>
      </c>
      <c r="W51" s="133">
        <v>5.7594322376677796E-2</v>
      </c>
      <c r="X51" s="133">
        <v>0.12944416381123264</v>
      </c>
      <c r="Y51" s="133">
        <v>4.7438346655429627E-2</v>
      </c>
      <c r="Z51" s="133">
        <v>-0.15074807062644305</v>
      </c>
      <c r="AA51" s="133">
        <v>-8.2810047616912921E-2</v>
      </c>
      <c r="AB51" s="133">
        <v>-7.8599754802031269E-2</v>
      </c>
      <c r="AC51" s="133">
        <v>-0.10572572757599071</v>
      </c>
      <c r="AD51" s="133">
        <v>0.11414470866052331</v>
      </c>
    </row>
    <row r="52" spans="1:30" ht="13.35" customHeight="1">
      <c r="A52" s="128" t="s">
        <v>71</v>
      </c>
      <c r="B52" s="39"/>
      <c r="C52" s="39"/>
      <c r="D52" s="39"/>
      <c r="E52" s="39"/>
      <c r="F52" s="116"/>
      <c r="G52" s="116"/>
      <c r="H52" s="116"/>
      <c r="I52" s="116"/>
      <c r="J52" s="116"/>
      <c r="K52" s="116"/>
      <c r="L52" s="116"/>
      <c r="M52" s="39"/>
      <c r="N52" s="133">
        <v>4.5338952279052568E-3</v>
      </c>
      <c r="O52" s="133">
        <v>6.7846377822557508E-2</v>
      </c>
      <c r="P52" s="133">
        <v>2.3852188667058377E-2</v>
      </c>
      <c r="Q52" s="133">
        <v>3.121389921442266E-2</v>
      </c>
      <c r="R52" s="133">
        <v>-3.0602383602964297E-2</v>
      </c>
      <c r="S52" s="133">
        <v>2.2725691573455758E-2</v>
      </c>
      <c r="T52" s="133">
        <v>2.358556153064063E-2</v>
      </c>
      <c r="U52" s="133">
        <v>6.4908752106499065E-3</v>
      </c>
      <c r="V52" s="133">
        <v>4.0785665198453579E-2</v>
      </c>
      <c r="W52" s="133">
        <v>-3.1874081894421077E-2</v>
      </c>
      <c r="X52" s="133">
        <v>-2.3445955112773875E-2</v>
      </c>
      <c r="Y52" s="133">
        <v>2.7969045656750214E-3</v>
      </c>
      <c r="Z52" s="133">
        <v>2.3415118101797242E-3</v>
      </c>
      <c r="AA52" s="133">
        <v>-3.1795394450573895E-2</v>
      </c>
      <c r="AB52" s="133">
        <v>-7.4716893476441046E-2</v>
      </c>
      <c r="AC52" s="133">
        <v>-9.9540112814827039E-2</v>
      </c>
      <c r="AD52" s="133">
        <v>-0.11038888742083579</v>
      </c>
    </row>
    <row r="53" spans="1:30" ht="13.35" customHeight="1">
      <c r="A53" s="128" t="s">
        <v>72</v>
      </c>
      <c r="B53" s="39"/>
      <c r="C53" s="39"/>
      <c r="D53" s="39"/>
      <c r="E53" s="39"/>
      <c r="F53" s="116"/>
      <c r="G53" s="116"/>
      <c r="H53" s="116"/>
      <c r="I53" s="116"/>
      <c r="J53" s="116"/>
      <c r="K53" s="116"/>
      <c r="L53" s="116"/>
      <c r="M53" s="39"/>
      <c r="N53" s="133">
        <v>-2.2431027290568057E-3</v>
      </c>
      <c r="O53" s="133">
        <v>3.8422615962593739E-3</v>
      </c>
      <c r="P53" s="133">
        <v>3.7168277142575444E-3</v>
      </c>
      <c r="Q53" s="133">
        <v>1.0819929628310165E-2</v>
      </c>
      <c r="R53" s="133">
        <v>-4.1347050096743082E-2</v>
      </c>
      <c r="S53" s="133">
        <v>-3.8356775217343597E-2</v>
      </c>
      <c r="T53" s="133">
        <v>-1.3713109082847511E-2</v>
      </c>
      <c r="U53" s="133">
        <v>-8.3985399269585741E-3</v>
      </c>
      <c r="V53" s="133">
        <v>4.5409314147101983E-2</v>
      </c>
      <c r="W53" s="133">
        <v>3.3332282318691599E-2</v>
      </c>
      <c r="X53" s="133">
        <v>-1.177800676359065E-2</v>
      </c>
      <c r="Y53" s="133">
        <v>-2.0653736284823906E-2</v>
      </c>
      <c r="Z53" s="133">
        <v>-4.6819025243054049E-2</v>
      </c>
      <c r="AA53" s="133">
        <v>-4.8442477786126752E-2</v>
      </c>
      <c r="AB53" s="133">
        <v>1.0381468032882687E-2</v>
      </c>
      <c r="AC53" s="133">
        <v>1.4054165642625254E-2</v>
      </c>
      <c r="AD53" s="133">
        <v>5.9009886822996419E-2</v>
      </c>
    </row>
    <row r="54" spans="1:30" ht="13.35" customHeight="1">
      <c r="A54" s="128" t="s">
        <v>73</v>
      </c>
      <c r="B54" s="39"/>
      <c r="C54" s="39"/>
      <c r="D54" s="39"/>
      <c r="E54" s="39"/>
      <c r="F54" s="116"/>
      <c r="G54" s="116"/>
      <c r="H54" s="116"/>
      <c r="I54" s="116"/>
      <c r="J54" s="116"/>
      <c r="K54" s="116"/>
      <c r="L54" s="116"/>
      <c r="M54" s="39"/>
      <c r="N54" s="133">
        <v>-1.540101232017181E-2</v>
      </c>
      <c r="O54" s="133">
        <v>-1.6862939610566098E-2</v>
      </c>
      <c r="P54" s="133">
        <v>-4.8002244059449667E-2</v>
      </c>
      <c r="Q54" s="133">
        <v>-1.7356650405326423E-2</v>
      </c>
      <c r="R54" s="133">
        <v>2.2404203399571457E-2</v>
      </c>
      <c r="S54" s="133">
        <v>5.8148478388867272E-3</v>
      </c>
      <c r="T54" s="133">
        <v>2.4568036197294404E-2</v>
      </c>
      <c r="U54" s="133">
        <v>-9.3745728949286983E-3</v>
      </c>
      <c r="V54" s="133">
        <v>5.4989746461730953E-3</v>
      </c>
      <c r="W54" s="133">
        <v>-6.4884154680365617E-3</v>
      </c>
      <c r="X54" s="133">
        <v>-9.8576645186197673E-3</v>
      </c>
      <c r="Y54" s="133">
        <v>1.0685070262190529E-2</v>
      </c>
      <c r="Z54" s="133">
        <v>-4.317725806606925E-3</v>
      </c>
      <c r="AA54" s="133">
        <v>-1.0111020282314726E-4</v>
      </c>
      <c r="AB54" s="133">
        <v>1.4166071980932443E-2</v>
      </c>
      <c r="AC54" s="133">
        <v>-1.0723020982307966E-2</v>
      </c>
      <c r="AD54" s="133">
        <v>-1.4863566164626918E-2</v>
      </c>
    </row>
    <row r="55" spans="1:30" ht="13.35" customHeight="1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30" ht="13.35" customHeight="1">
      <c r="A56" s="2" t="s">
        <v>455</v>
      </c>
    </row>
    <row r="57" spans="1:30" ht="13.35" customHeight="1">
      <c r="A57" s="1" t="s">
        <v>456</v>
      </c>
      <c r="V57" s="133">
        <v>1.6641738041006437E-2</v>
      </c>
      <c r="W57" s="133">
        <v>1.9002426979532805E-2</v>
      </c>
      <c r="X57" s="133">
        <v>6.1263102275224801E-2</v>
      </c>
      <c r="Y57" s="133">
        <v>0.10533594050615447</v>
      </c>
      <c r="Z57" s="133">
        <v>4.6682948214453512E-2</v>
      </c>
      <c r="AA57" s="133">
        <v>5.9094203268849288E-2</v>
      </c>
      <c r="AB57" s="133">
        <v>2.4053601175028305E-2</v>
      </c>
      <c r="AC57" s="133">
        <v>7.1293548604760781E-2</v>
      </c>
      <c r="AD57" s="133">
        <v>1.6624574082911625E-2</v>
      </c>
    </row>
    <row r="58" spans="1:30" ht="13.35" customHeight="1">
      <c r="A58" s="1" t="s">
        <v>62</v>
      </c>
      <c r="V58" s="133">
        <v>-4.5010487116502573E-2</v>
      </c>
      <c r="W58" s="133">
        <v>-4.5859802622648438E-2</v>
      </c>
      <c r="X58" s="133">
        <v>-4.8591811201685542E-2</v>
      </c>
      <c r="Y58" s="133">
        <v>-8.9422318139505741E-2</v>
      </c>
      <c r="Z58" s="133">
        <v>0.11325334022657585</v>
      </c>
      <c r="AA58" s="133">
        <v>0.11341672841634454</v>
      </c>
      <c r="AB58" s="133">
        <v>8.0269855269160306E-2</v>
      </c>
      <c r="AC58" s="133">
        <v>0.19724547246003454</v>
      </c>
      <c r="AD58" s="133">
        <v>-5.136703126759834E-2</v>
      </c>
    </row>
    <row r="59" spans="1:30" ht="13.35" customHeight="1">
      <c r="A59" s="1" t="s">
        <v>457</v>
      </c>
      <c r="V59" s="133">
        <v>0.15086591861773258</v>
      </c>
      <c r="W59" s="133">
        <v>-0.10045458674023622</v>
      </c>
      <c r="X59" s="133">
        <v>-7.4924810927525898E-2</v>
      </c>
      <c r="Y59" s="133">
        <v>-8.5338881908677111E-2</v>
      </c>
      <c r="Z59" s="133">
        <v>-6.8442668211497915E-2</v>
      </c>
      <c r="AA59" s="133">
        <v>4.1424229795214318E-2</v>
      </c>
      <c r="AB59" s="133">
        <v>0.10236825429566099</v>
      </c>
      <c r="AC59" s="133">
        <v>0.10560074746210701</v>
      </c>
      <c r="AD59" s="133">
        <v>-2.2422373634334192E-2</v>
      </c>
    </row>
  </sheetData>
  <customSheetViews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EA6A7"/>
  </sheetPr>
  <dimension ref="A1:S30"/>
  <sheetViews>
    <sheetView workbookViewId="0">
      <selection activeCell="Z26" sqref="Z26"/>
    </sheetView>
  </sheetViews>
  <sheetFormatPr defaultColWidth="8.42578125" defaultRowHeight="12.75"/>
  <cols>
    <col min="1" max="16384" width="8.42578125" style="36"/>
  </cols>
  <sheetData>
    <row r="1" spans="1:19">
      <c r="A1" s="102"/>
      <c r="B1" s="150">
        <v>2022</v>
      </c>
      <c r="C1" s="150"/>
      <c r="D1" s="150"/>
      <c r="E1" s="150"/>
      <c r="F1" s="150" t="s">
        <v>74</v>
      </c>
      <c r="G1" s="150"/>
      <c r="H1" s="150"/>
      <c r="I1" s="150"/>
      <c r="J1" s="150" t="s">
        <v>75</v>
      </c>
      <c r="K1" s="150"/>
      <c r="L1" s="150"/>
      <c r="M1" s="150"/>
      <c r="N1" s="150" t="s">
        <v>383</v>
      </c>
      <c r="O1" s="151"/>
      <c r="P1" s="151"/>
      <c r="Q1" s="151"/>
    </row>
    <row r="2" spans="1:19">
      <c r="A2" s="43"/>
      <c r="B2" s="148" t="s">
        <v>12</v>
      </c>
      <c r="C2" s="148" t="s">
        <v>13</v>
      </c>
      <c r="D2" s="148" t="s">
        <v>14</v>
      </c>
      <c r="E2" s="148" t="s">
        <v>15</v>
      </c>
      <c r="F2" s="148" t="s">
        <v>12</v>
      </c>
      <c r="G2" s="148" t="s">
        <v>13</v>
      </c>
      <c r="H2" s="148" t="s">
        <v>14</v>
      </c>
      <c r="I2" s="148" t="s">
        <v>15</v>
      </c>
      <c r="J2" s="148" t="s">
        <v>12</v>
      </c>
      <c r="K2" s="148" t="s">
        <v>13</v>
      </c>
      <c r="L2" s="148" t="s">
        <v>14</v>
      </c>
      <c r="M2" s="148" t="s">
        <v>15</v>
      </c>
      <c r="N2" s="148" t="s">
        <v>12</v>
      </c>
      <c r="O2" s="36" t="s">
        <v>13</v>
      </c>
      <c r="P2" s="36" t="s">
        <v>14</v>
      </c>
      <c r="Q2" s="36" t="s">
        <v>15</v>
      </c>
    </row>
    <row r="3" spans="1:19">
      <c r="A3" s="43" t="s">
        <v>76</v>
      </c>
      <c r="B3" s="77"/>
      <c r="C3" s="77"/>
      <c r="D3" s="77"/>
      <c r="E3" s="77"/>
    </row>
    <row r="4" spans="1:19" ht="13.5">
      <c r="A4" s="43" t="s">
        <v>17</v>
      </c>
      <c r="B4" s="301">
        <v>-1.7400770017213629</v>
      </c>
      <c r="C4" s="301">
        <v>-0.25711788813547187</v>
      </c>
      <c r="D4" s="301">
        <v>1.7072425635016542</v>
      </c>
      <c r="E4" s="301">
        <v>4.8459080576321867</v>
      </c>
      <c r="F4" s="301">
        <v>7.213448176147641</v>
      </c>
      <c r="G4" s="301">
        <v>1.2560682825026426</v>
      </c>
      <c r="H4" s="301">
        <v>-1.023323302900889</v>
      </c>
      <c r="I4" s="301">
        <v>-3.1501150843698142</v>
      </c>
      <c r="J4" s="301">
        <v>-4.8334922486242391</v>
      </c>
      <c r="K4" s="301">
        <v>-5.5923049225148009</v>
      </c>
      <c r="L4" s="301">
        <v>-5.9409015024828697</v>
      </c>
      <c r="M4" s="301">
        <v>-5.134132293817931</v>
      </c>
      <c r="N4" s="301">
        <v>-4.8543069726126014</v>
      </c>
      <c r="O4" s="301">
        <v>-5.0005783686445167</v>
      </c>
      <c r="P4" s="301">
        <v>-5.5196814738728346</v>
      </c>
      <c r="Q4" s="301">
        <v>-6.2583809610318184</v>
      </c>
      <c r="R4" s="40"/>
      <c r="S4" s="40"/>
    </row>
    <row r="5" spans="1:19" ht="13.5">
      <c r="A5" s="43" t="s">
        <v>18</v>
      </c>
      <c r="B5" s="301">
        <v>0</v>
      </c>
      <c r="C5" s="301">
        <v>0</v>
      </c>
      <c r="D5" s="301">
        <v>0</v>
      </c>
      <c r="E5" s="301">
        <v>0</v>
      </c>
      <c r="F5" s="301">
        <v>0</v>
      </c>
      <c r="G5" s="301">
        <v>2.594276947</v>
      </c>
      <c r="H5" s="301">
        <v>3.2282603675999999</v>
      </c>
      <c r="I5" s="301">
        <v>3.4996682400000001</v>
      </c>
      <c r="J5" s="301">
        <v>3.8507932899999995</v>
      </c>
      <c r="K5" s="301">
        <v>4.2356883430000005</v>
      </c>
      <c r="L5" s="301">
        <v>4.6890530269999999</v>
      </c>
      <c r="M5" s="301">
        <v>4.9126332399999999</v>
      </c>
      <c r="N5" s="301">
        <v>5.1120436529999997</v>
      </c>
      <c r="O5" s="301">
        <v>5.2096820570000002</v>
      </c>
      <c r="P5" s="301">
        <v>5.2842874499999999</v>
      </c>
      <c r="Q5" s="301">
        <v>5.3490982799999998</v>
      </c>
      <c r="R5" s="40"/>
      <c r="S5" s="40"/>
    </row>
    <row r="6" spans="1:19" ht="13.5">
      <c r="A6" s="43" t="s">
        <v>19</v>
      </c>
      <c r="B6" s="301">
        <v>0</v>
      </c>
      <c r="C6" s="301">
        <v>0</v>
      </c>
      <c r="D6" s="301">
        <v>0</v>
      </c>
      <c r="E6" s="301">
        <v>0</v>
      </c>
      <c r="F6" s="301">
        <v>0</v>
      </c>
      <c r="G6" s="301">
        <v>1.5056057900000002</v>
      </c>
      <c r="H6" s="301">
        <v>1.8835568123999999</v>
      </c>
      <c r="I6" s="301">
        <v>2.0469273189999999</v>
      </c>
      <c r="J6" s="301">
        <v>2.2608636639999999</v>
      </c>
      <c r="K6" s="301">
        <v>2.492808347</v>
      </c>
      <c r="L6" s="301">
        <v>2.767702103</v>
      </c>
      <c r="M6" s="301">
        <v>2.9033394399999999</v>
      </c>
      <c r="N6" s="301">
        <v>3.0273877669999996</v>
      </c>
      <c r="O6" s="301">
        <v>3.0887542730000002</v>
      </c>
      <c r="P6" s="301">
        <v>3.13584138</v>
      </c>
      <c r="Q6" s="301">
        <v>3.17610036</v>
      </c>
      <c r="R6" s="40"/>
      <c r="S6" s="40"/>
    </row>
    <row r="7" spans="1:19" ht="13.5">
      <c r="A7" s="43" t="s">
        <v>77</v>
      </c>
      <c r="B7" s="301">
        <v>0</v>
      </c>
      <c r="C7" s="301">
        <v>0</v>
      </c>
      <c r="D7" s="301">
        <v>0</v>
      </c>
      <c r="E7" s="301">
        <v>0</v>
      </c>
      <c r="F7" s="301">
        <v>0</v>
      </c>
      <c r="G7" s="301">
        <v>1.2897355799999999</v>
      </c>
      <c r="H7" s="301">
        <v>1.61926338</v>
      </c>
      <c r="I7" s="301">
        <v>1.7625965410000002</v>
      </c>
      <c r="J7" s="301">
        <v>1.9518446159999998</v>
      </c>
      <c r="K7" s="301">
        <v>2.1555257000000001</v>
      </c>
      <c r="L7" s="301">
        <v>2.3978800800000002</v>
      </c>
      <c r="M7" s="301">
        <v>2.5174992899999999</v>
      </c>
      <c r="N7" s="301">
        <v>2.6287070099999998</v>
      </c>
      <c r="O7" s="301">
        <v>2.6840345999999999</v>
      </c>
      <c r="P7" s="301">
        <v>2.7265957999999997</v>
      </c>
      <c r="Q7" s="301">
        <v>2.7626351099999997</v>
      </c>
      <c r="R7" s="40"/>
      <c r="S7" s="40"/>
    </row>
    <row r="8" spans="1:19" ht="13.5">
      <c r="A8" s="43">
        <v>0.3</v>
      </c>
      <c r="B8" s="301">
        <v>0</v>
      </c>
      <c r="C8" s="301">
        <v>0</v>
      </c>
      <c r="D8" s="301">
        <v>0</v>
      </c>
      <c r="E8" s="301">
        <v>0</v>
      </c>
      <c r="F8" s="301">
        <v>0</v>
      </c>
      <c r="G8" s="301">
        <v>1.3067797800000003</v>
      </c>
      <c r="H8" s="301">
        <v>1.6460320599999996</v>
      </c>
      <c r="I8" s="301">
        <v>1.79442222</v>
      </c>
      <c r="J8" s="301">
        <v>1.9918414200000001</v>
      </c>
      <c r="K8" s="301">
        <v>2.2029038300000003</v>
      </c>
      <c r="L8" s="301">
        <v>2.4549255800000003</v>
      </c>
      <c r="M8" s="301">
        <v>2.5793485600000006</v>
      </c>
      <c r="N8" s="301">
        <v>2.6967414800000009</v>
      </c>
      <c r="O8" s="301">
        <v>2.7554066500000003</v>
      </c>
      <c r="P8" s="301">
        <v>2.8006326000000001</v>
      </c>
      <c r="Q8" s="301">
        <v>2.8386142100000002</v>
      </c>
      <c r="R8" s="40"/>
      <c r="S8" s="40"/>
    </row>
    <row r="9" spans="1:19" ht="13.5">
      <c r="A9" s="43">
        <v>0.6</v>
      </c>
      <c r="B9" s="301">
        <v>0</v>
      </c>
      <c r="C9" s="301">
        <v>0</v>
      </c>
      <c r="D9" s="301">
        <v>0</v>
      </c>
      <c r="E9" s="301">
        <v>0</v>
      </c>
      <c r="F9" s="301">
        <v>0</v>
      </c>
      <c r="G9" s="301">
        <v>1.5698813700000001</v>
      </c>
      <c r="H9" s="301">
        <v>1.9845082000000005</v>
      </c>
      <c r="I9" s="301">
        <v>2.16695189</v>
      </c>
      <c r="J9" s="301">
        <v>2.4117148799999999</v>
      </c>
      <c r="K9" s="301">
        <v>2.6715018199999996</v>
      </c>
      <c r="L9" s="301">
        <v>2.9828612299999993</v>
      </c>
      <c r="M9" s="301">
        <v>3.136618069999999</v>
      </c>
      <c r="N9" s="301">
        <v>3.2840052100000001</v>
      </c>
      <c r="O9" s="301">
        <v>3.3579623499999993</v>
      </c>
      <c r="P9" s="301">
        <v>3.4151017700000006</v>
      </c>
      <c r="Q9" s="301">
        <v>3.4626876999999991</v>
      </c>
      <c r="R9" s="40"/>
      <c r="S9" s="40"/>
    </row>
    <row r="10" spans="1:19" ht="13.5">
      <c r="A10" s="43">
        <v>0.9</v>
      </c>
      <c r="B10" s="301">
        <v>0</v>
      </c>
      <c r="C10" s="301">
        <v>0</v>
      </c>
      <c r="D10" s="301">
        <v>0</v>
      </c>
      <c r="E10" s="301">
        <v>0</v>
      </c>
      <c r="F10" s="301">
        <v>0</v>
      </c>
      <c r="G10" s="301">
        <v>2.8236453300000006</v>
      </c>
      <c r="H10" s="301">
        <v>3.5885553499999991</v>
      </c>
      <c r="I10" s="301">
        <v>3.9280618300000008</v>
      </c>
      <c r="J10" s="301">
        <v>4.3893525899999997</v>
      </c>
      <c r="K10" s="301">
        <v>4.8736861900000008</v>
      </c>
      <c r="L10" s="301">
        <v>5.4572935999999999</v>
      </c>
      <c r="M10" s="301">
        <v>5.7455852000000007</v>
      </c>
      <c r="N10" s="301">
        <v>6.0284578999999976</v>
      </c>
      <c r="O10" s="301">
        <v>6.171080400000001</v>
      </c>
      <c r="P10" s="301">
        <v>6.2816004000000003</v>
      </c>
      <c r="Q10" s="301">
        <v>6.3725875999999992</v>
      </c>
      <c r="R10" s="40"/>
      <c r="S10" s="40"/>
    </row>
    <row r="11" spans="1:19" ht="13.5">
      <c r="A11" s="43" t="s">
        <v>20</v>
      </c>
      <c r="B11" s="302">
        <v>-1.7400770017213629</v>
      </c>
      <c r="C11" s="302">
        <v>-0.25711788813547187</v>
      </c>
      <c r="D11" s="302">
        <v>1.7072425635016542</v>
      </c>
      <c r="E11" s="302">
        <v>4.8459080576321867</v>
      </c>
      <c r="F11" s="302">
        <v>7.213448176147641</v>
      </c>
      <c r="G11" s="240">
        <v>6.6456865995026426</v>
      </c>
      <c r="H11" s="240">
        <v>5.7077572570991109</v>
      </c>
      <c r="I11" s="240">
        <v>4.1590770156301859</v>
      </c>
      <c r="J11" s="240">
        <v>3.2300093213757597</v>
      </c>
      <c r="K11" s="240">
        <v>3.2917174674852001</v>
      </c>
      <c r="L11" s="240">
        <v>3.9137337075171308</v>
      </c>
      <c r="M11" s="240">
        <v>5.1993396761820687</v>
      </c>
      <c r="N11" s="304">
        <v>5.9138314573873974</v>
      </c>
      <c r="O11" s="304">
        <v>5.9818925613554841</v>
      </c>
      <c r="P11" s="304">
        <v>5.627043156127165</v>
      </c>
      <c r="Q11" s="304">
        <v>5.0294527889681806</v>
      </c>
      <c r="R11" s="304"/>
      <c r="S11" s="40"/>
    </row>
    <row r="12" spans="1:19" ht="13.5">
      <c r="A12" s="103" t="s">
        <v>21</v>
      </c>
      <c r="B12" s="302">
        <v>-1.7400770017213629</v>
      </c>
      <c r="C12" s="302">
        <v>-0.25711788813547187</v>
      </c>
      <c r="D12" s="302">
        <v>1.7072425635016542</v>
      </c>
      <c r="E12" s="302">
        <v>4.8459080576321867</v>
      </c>
      <c r="F12" s="302">
        <v>6.7735594308902636</v>
      </c>
      <c r="G12" s="240">
        <v>6.2856960333688594</v>
      </c>
      <c r="H12" s="303">
        <v>5.5280997408224231</v>
      </c>
      <c r="I12" s="303">
        <v>3.9714945965179771</v>
      </c>
      <c r="J12" s="303">
        <v>3.7614139081127096</v>
      </c>
      <c r="K12" s="303">
        <v>3.6889766534733859</v>
      </c>
      <c r="L12" s="303">
        <v>3.9307864753092447</v>
      </c>
      <c r="M12" s="303">
        <v>5.0211528119793236</v>
      </c>
      <c r="N12" s="304">
        <v>5.4159119216346863</v>
      </c>
      <c r="O12" s="304">
        <v>5.7052799202226723</v>
      </c>
      <c r="P12" s="304">
        <v>5.7471077928489711</v>
      </c>
      <c r="Q12" s="304">
        <v>5.641160540001855</v>
      </c>
      <c r="R12" s="40"/>
      <c r="S12" s="40"/>
    </row>
    <row r="13" spans="1:19">
      <c r="A13" s="103"/>
      <c r="B13" s="77"/>
      <c r="C13" s="77"/>
      <c r="D13" s="77"/>
      <c r="E13" s="77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pans="1:19">
      <c r="A14" s="10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</row>
    <row r="15" spans="1:19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</row>
    <row r="16" spans="1:19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pans="1:17">
      <c r="B18" s="103">
        <v>2022</v>
      </c>
      <c r="C18" s="103"/>
      <c r="D18" s="103"/>
      <c r="E18" s="103"/>
      <c r="F18" s="103" t="s">
        <v>74</v>
      </c>
      <c r="G18" s="103"/>
      <c r="H18" s="103"/>
      <c r="I18" s="103"/>
      <c r="J18" s="103" t="s">
        <v>75</v>
      </c>
      <c r="K18" s="103"/>
      <c r="L18" s="103"/>
      <c r="M18" s="103"/>
      <c r="N18" s="103" t="s">
        <v>383</v>
      </c>
      <c r="O18" s="103"/>
      <c r="P18" s="103"/>
      <c r="Q18" s="103"/>
    </row>
    <row r="19" spans="1:17">
      <c r="A19" s="43" t="s">
        <v>76</v>
      </c>
      <c r="B19" s="149" t="s">
        <v>12</v>
      </c>
      <c r="C19" s="149" t="s">
        <v>13</v>
      </c>
      <c r="D19" s="149" t="s">
        <v>14</v>
      </c>
      <c r="E19" s="149" t="s">
        <v>15</v>
      </c>
      <c r="F19" s="149" t="s">
        <v>12</v>
      </c>
      <c r="G19" s="149" t="s">
        <v>13</v>
      </c>
      <c r="H19" s="149" t="s">
        <v>14</v>
      </c>
      <c r="I19" s="149" t="s">
        <v>15</v>
      </c>
      <c r="J19" s="149" t="s">
        <v>12</v>
      </c>
      <c r="K19" s="149" t="s">
        <v>13</v>
      </c>
      <c r="L19" s="149" t="s">
        <v>14</v>
      </c>
      <c r="M19" s="149" t="s">
        <v>15</v>
      </c>
      <c r="N19" s="149" t="s">
        <v>12</v>
      </c>
      <c r="O19" s="149" t="s">
        <v>13</v>
      </c>
      <c r="P19" s="149" t="s">
        <v>14</v>
      </c>
      <c r="Q19" s="149" t="s">
        <v>15</v>
      </c>
    </row>
    <row r="20" spans="1:17">
      <c r="A20" s="43" t="s">
        <v>17</v>
      </c>
      <c r="B20" s="37">
        <f t="shared" ref="B20:B27" si="0">B4/100</f>
        <v>-1.7400770017213629E-2</v>
      </c>
      <c r="C20" s="37">
        <f t="shared" ref="C20:J20" si="1">C4/100</f>
        <v>-2.5711788813547187E-3</v>
      </c>
      <c r="D20" s="37">
        <f t="shared" si="1"/>
        <v>1.7072425635016542E-2</v>
      </c>
      <c r="E20" s="37">
        <f t="shared" si="1"/>
        <v>4.8459080576321867E-2</v>
      </c>
      <c r="F20" s="37">
        <f t="shared" si="1"/>
        <v>7.213448176147641E-2</v>
      </c>
      <c r="G20" s="37">
        <f t="shared" si="1"/>
        <v>1.2560682825026426E-2</v>
      </c>
      <c r="H20" s="37">
        <f t="shared" si="1"/>
        <v>-1.023323302900889E-2</v>
      </c>
      <c r="I20" s="37">
        <f t="shared" si="1"/>
        <v>-3.1501150843698145E-2</v>
      </c>
      <c r="J20" s="37">
        <f t="shared" si="1"/>
        <v>-4.8334922486242389E-2</v>
      </c>
      <c r="K20" s="37">
        <f t="shared" ref="K20:L28" si="2">K4/100</f>
        <v>-5.5923049225148007E-2</v>
      </c>
      <c r="L20" s="37">
        <f t="shared" si="2"/>
        <v>-5.9409015024828697E-2</v>
      </c>
      <c r="M20" s="37">
        <f t="shared" ref="M20:Q20" si="3">M4/100</f>
        <v>-5.1341322938179307E-2</v>
      </c>
      <c r="N20" s="37">
        <f t="shared" si="3"/>
        <v>-4.8543069726126015E-2</v>
      </c>
      <c r="O20" s="37">
        <f t="shared" si="3"/>
        <v>-5.000578368644517E-2</v>
      </c>
      <c r="P20" s="37">
        <f t="shared" si="3"/>
        <v>-5.5196814738728346E-2</v>
      </c>
      <c r="Q20" s="37">
        <f t="shared" si="3"/>
        <v>-6.2583809610318189E-2</v>
      </c>
    </row>
    <row r="21" spans="1:17">
      <c r="A21" s="43" t="s">
        <v>18</v>
      </c>
      <c r="B21" s="37">
        <f t="shared" si="0"/>
        <v>0</v>
      </c>
      <c r="C21" s="37">
        <f t="shared" ref="C21:J21" si="4">C5/100</f>
        <v>0</v>
      </c>
      <c r="D21" s="37">
        <f t="shared" si="4"/>
        <v>0</v>
      </c>
      <c r="E21" s="37">
        <f t="shared" si="4"/>
        <v>0</v>
      </c>
      <c r="F21" s="37">
        <f t="shared" si="4"/>
        <v>0</v>
      </c>
      <c r="G21" s="37">
        <f t="shared" si="4"/>
        <v>2.5942769470000002E-2</v>
      </c>
      <c r="H21" s="37">
        <f t="shared" si="4"/>
        <v>3.2282603675999999E-2</v>
      </c>
      <c r="I21" s="37">
        <f t="shared" si="4"/>
        <v>3.49966824E-2</v>
      </c>
      <c r="J21" s="37">
        <f t="shared" si="4"/>
        <v>3.8507932899999993E-2</v>
      </c>
      <c r="K21" s="37">
        <f t="shared" si="2"/>
        <v>4.2356883430000006E-2</v>
      </c>
      <c r="L21" s="37">
        <f t="shared" si="2"/>
        <v>4.6890530270000001E-2</v>
      </c>
      <c r="M21" s="37">
        <f t="shared" ref="M21:Q21" si="5">M5/100</f>
        <v>4.91263324E-2</v>
      </c>
      <c r="N21" s="37">
        <f t="shared" si="5"/>
        <v>5.112043653E-2</v>
      </c>
      <c r="O21" s="37">
        <f t="shared" si="5"/>
        <v>5.2096820570000001E-2</v>
      </c>
      <c r="P21" s="37">
        <f t="shared" si="5"/>
        <v>5.2842874499999998E-2</v>
      </c>
      <c r="Q21" s="37">
        <f t="shared" si="5"/>
        <v>5.3490982799999996E-2</v>
      </c>
    </row>
    <row r="22" spans="1:17">
      <c r="A22" s="43" t="s">
        <v>19</v>
      </c>
      <c r="B22" s="37">
        <f t="shared" si="0"/>
        <v>0</v>
      </c>
      <c r="C22" s="37">
        <f t="shared" ref="C22:J22" si="6">C6/100</f>
        <v>0</v>
      </c>
      <c r="D22" s="37">
        <f t="shared" si="6"/>
        <v>0</v>
      </c>
      <c r="E22" s="37">
        <f t="shared" si="6"/>
        <v>0</v>
      </c>
      <c r="F22" s="37">
        <f t="shared" si="6"/>
        <v>0</v>
      </c>
      <c r="G22" s="37">
        <f t="shared" si="6"/>
        <v>1.5056057900000001E-2</v>
      </c>
      <c r="H22" s="37">
        <f t="shared" si="6"/>
        <v>1.8835568123999998E-2</v>
      </c>
      <c r="I22" s="37">
        <f t="shared" si="6"/>
        <v>2.0469273189999998E-2</v>
      </c>
      <c r="J22" s="37">
        <f t="shared" si="6"/>
        <v>2.2608636639999999E-2</v>
      </c>
      <c r="K22" s="37">
        <f t="shared" si="2"/>
        <v>2.4928083470000001E-2</v>
      </c>
      <c r="L22" s="37">
        <f t="shared" si="2"/>
        <v>2.7677021029999999E-2</v>
      </c>
      <c r="M22" s="37">
        <f t="shared" ref="M22:Q22" si="7">M6/100</f>
        <v>2.9033394399999999E-2</v>
      </c>
      <c r="N22" s="37">
        <f t="shared" si="7"/>
        <v>3.0273877669999994E-2</v>
      </c>
      <c r="O22" s="37">
        <f t="shared" si="7"/>
        <v>3.0887542730000002E-2</v>
      </c>
      <c r="P22" s="37">
        <f t="shared" si="7"/>
        <v>3.1358413799999998E-2</v>
      </c>
      <c r="Q22" s="37">
        <f t="shared" si="7"/>
        <v>3.1761003599999997E-2</v>
      </c>
    </row>
    <row r="23" spans="1:17">
      <c r="A23" s="43" t="s">
        <v>77</v>
      </c>
      <c r="B23" s="37">
        <f t="shared" si="0"/>
        <v>0</v>
      </c>
      <c r="C23" s="37">
        <f t="shared" ref="C23:J23" si="8">C7/100</f>
        <v>0</v>
      </c>
      <c r="D23" s="37">
        <f t="shared" si="8"/>
        <v>0</v>
      </c>
      <c r="E23" s="37">
        <f t="shared" si="8"/>
        <v>0</v>
      </c>
      <c r="F23" s="37">
        <f t="shared" si="8"/>
        <v>0</v>
      </c>
      <c r="G23" s="37">
        <f t="shared" si="8"/>
        <v>1.28973558E-2</v>
      </c>
      <c r="H23" s="37">
        <f t="shared" si="8"/>
        <v>1.6192633800000002E-2</v>
      </c>
      <c r="I23" s="37">
        <f t="shared" si="8"/>
        <v>1.7625965410000003E-2</v>
      </c>
      <c r="J23" s="37">
        <f t="shared" si="8"/>
        <v>1.9518446159999998E-2</v>
      </c>
      <c r="K23" s="37">
        <f t="shared" si="2"/>
        <v>2.1555257000000001E-2</v>
      </c>
      <c r="L23" s="37">
        <f t="shared" si="2"/>
        <v>2.3978800800000002E-2</v>
      </c>
      <c r="M23" s="37">
        <f t="shared" ref="M23:Q23" si="9">M7/100</f>
        <v>2.5174992899999998E-2</v>
      </c>
      <c r="N23" s="37">
        <f t="shared" si="9"/>
        <v>2.6287070099999997E-2</v>
      </c>
      <c r="O23" s="37">
        <f t="shared" si="9"/>
        <v>2.6840346000000001E-2</v>
      </c>
      <c r="P23" s="37">
        <f t="shared" si="9"/>
        <v>2.7265957999999996E-2</v>
      </c>
      <c r="Q23" s="37">
        <f t="shared" si="9"/>
        <v>2.7626351099999998E-2</v>
      </c>
    </row>
    <row r="24" spans="1:17">
      <c r="A24" s="43">
        <v>0.3</v>
      </c>
      <c r="B24" s="37">
        <f t="shared" si="0"/>
        <v>0</v>
      </c>
      <c r="C24" s="37">
        <f t="shared" ref="C24:J24" si="10">C8/100</f>
        <v>0</v>
      </c>
      <c r="D24" s="37">
        <f t="shared" si="10"/>
        <v>0</v>
      </c>
      <c r="E24" s="37">
        <f t="shared" si="10"/>
        <v>0</v>
      </c>
      <c r="F24" s="37">
        <f t="shared" si="10"/>
        <v>0</v>
      </c>
      <c r="G24" s="37">
        <f t="shared" si="10"/>
        <v>1.3067797800000003E-2</v>
      </c>
      <c r="H24" s="37">
        <f t="shared" si="10"/>
        <v>1.6460320599999995E-2</v>
      </c>
      <c r="I24" s="37">
        <f t="shared" si="10"/>
        <v>1.7944222199999998E-2</v>
      </c>
      <c r="J24" s="37">
        <f t="shared" si="10"/>
        <v>1.9918414200000002E-2</v>
      </c>
      <c r="K24" s="37">
        <f t="shared" si="2"/>
        <v>2.2029038300000005E-2</v>
      </c>
      <c r="L24" s="37">
        <f t="shared" si="2"/>
        <v>2.4549255800000003E-2</v>
      </c>
      <c r="M24" s="37">
        <f t="shared" ref="M24:Q24" si="11">M8/100</f>
        <v>2.5793485600000006E-2</v>
      </c>
      <c r="N24" s="37">
        <f t="shared" si="11"/>
        <v>2.6967414800000009E-2</v>
      </c>
      <c r="O24" s="37">
        <f t="shared" si="11"/>
        <v>2.7554066500000002E-2</v>
      </c>
      <c r="P24" s="37">
        <f t="shared" si="11"/>
        <v>2.8006326000000002E-2</v>
      </c>
      <c r="Q24" s="37">
        <f t="shared" si="11"/>
        <v>2.8386142100000001E-2</v>
      </c>
    </row>
    <row r="25" spans="1:17">
      <c r="A25" s="43">
        <v>0.6</v>
      </c>
      <c r="B25" s="37">
        <f t="shared" si="0"/>
        <v>0</v>
      </c>
      <c r="C25" s="37">
        <f t="shared" ref="C25:J25" si="12">C9/100</f>
        <v>0</v>
      </c>
      <c r="D25" s="37">
        <f t="shared" si="12"/>
        <v>0</v>
      </c>
      <c r="E25" s="37">
        <f t="shared" si="12"/>
        <v>0</v>
      </c>
      <c r="F25" s="37">
        <f t="shared" si="12"/>
        <v>0</v>
      </c>
      <c r="G25" s="37">
        <f t="shared" si="12"/>
        <v>1.5698813700000001E-2</v>
      </c>
      <c r="H25" s="37">
        <f t="shared" si="12"/>
        <v>1.9845082000000003E-2</v>
      </c>
      <c r="I25" s="37">
        <f t="shared" si="12"/>
        <v>2.16695189E-2</v>
      </c>
      <c r="J25" s="37">
        <f t="shared" si="12"/>
        <v>2.4117148799999998E-2</v>
      </c>
      <c r="K25" s="37">
        <f t="shared" si="2"/>
        <v>2.6715018199999996E-2</v>
      </c>
      <c r="L25" s="37">
        <f t="shared" si="2"/>
        <v>2.9828612299999991E-2</v>
      </c>
      <c r="M25" s="37">
        <f t="shared" ref="M25:Q25" si="13">M9/100</f>
        <v>3.1366180699999989E-2</v>
      </c>
      <c r="N25" s="37">
        <f t="shared" si="13"/>
        <v>3.2840052100000003E-2</v>
      </c>
      <c r="O25" s="37">
        <f t="shared" si="13"/>
        <v>3.3579623499999996E-2</v>
      </c>
      <c r="P25" s="37">
        <f t="shared" si="13"/>
        <v>3.4151017700000008E-2</v>
      </c>
      <c r="Q25" s="37">
        <f t="shared" si="13"/>
        <v>3.4626876999999993E-2</v>
      </c>
    </row>
    <row r="26" spans="1:17">
      <c r="A26" s="43">
        <v>0.9</v>
      </c>
      <c r="B26" s="37">
        <f t="shared" si="0"/>
        <v>0</v>
      </c>
      <c r="C26" s="37">
        <f t="shared" ref="C26:J26" si="14">C10/100</f>
        <v>0</v>
      </c>
      <c r="D26" s="37">
        <f t="shared" si="14"/>
        <v>0</v>
      </c>
      <c r="E26" s="37">
        <f t="shared" si="14"/>
        <v>0</v>
      </c>
      <c r="F26" s="37">
        <f t="shared" si="14"/>
        <v>0</v>
      </c>
      <c r="G26" s="37">
        <f t="shared" si="14"/>
        <v>2.8236453300000006E-2</v>
      </c>
      <c r="H26" s="37">
        <f t="shared" si="14"/>
        <v>3.5885553499999993E-2</v>
      </c>
      <c r="I26" s="37">
        <f t="shared" si="14"/>
        <v>3.9280618300000007E-2</v>
      </c>
      <c r="J26" s="37">
        <f t="shared" si="14"/>
        <v>4.3893525899999994E-2</v>
      </c>
      <c r="K26" s="37">
        <f t="shared" si="2"/>
        <v>4.8736861900000011E-2</v>
      </c>
      <c r="L26" s="37">
        <f t="shared" si="2"/>
        <v>5.4572935999999996E-2</v>
      </c>
      <c r="M26" s="37">
        <f t="shared" ref="M26:Q26" si="15">M10/100</f>
        <v>5.7455852000000009E-2</v>
      </c>
      <c r="N26" s="37">
        <f t="shared" si="15"/>
        <v>6.0284578999999977E-2</v>
      </c>
      <c r="O26" s="37">
        <f t="shared" si="15"/>
        <v>6.1710804000000008E-2</v>
      </c>
      <c r="P26" s="37">
        <f t="shared" si="15"/>
        <v>6.2816004000000009E-2</v>
      </c>
      <c r="Q26" s="37">
        <f t="shared" si="15"/>
        <v>6.3725875999999987E-2</v>
      </c>
    </row>
    <row r="27" spans="1:17">
      <c r="A27" s="43" t="s">
        <v>20</v>
      </c>
      <c r="B27" s="37">
        <f t="shared" si="0"/>
        <v>-1.7400770017213629E-2</v>
      </c>
      <c r="C27" s="37">
        <f t="shared" ref="C27:Q27" si="16">C11/100</f>
        <v>-2.5711788813547187E-3</v>
      </c>
      <c r="D27" s="37">
        <f t="shared" si="16"/>
        <v>1.7072425635016542E-2</v>
      </c>
      <c r="E27" s="37">
        <f t="shared" si="16"/>
        <v>4.8459080576321867E-2</v>
      </c>
      <c r="F27" s="37">
        <f t="shared" si="16"/>
        <v>7.213448176147641E-2</v>
      </c>
      <c r="G27" s="37">
        <f t="shared" si="16"/>
        <v>6.6456865995026426E-2</v>
      </c>
      <c r="H27" s="37">
        <f t="shared" si="16"/>
        <v>5.7077572570991109E-2</v>
      </c>
      <c r="I27" s="37">
        <f t="shared" si="16"/>
        <v>4.1590770156301859E-2</v>
      </c>
      <c r="J27" s="37">
        <f t="shared" si="16"/>
        <v>3.2300093213757597E-2</v>
      </c>
      <c r="K27" s="37">
        <f t="shared" si="16"/>
        <v>3.2917174674852001E-2</v>
      </c>
      <c r="L27" s="37">
        <f t="shared" si="16"/>
        <v>3.9137337075171308E-2</v>
      </c>
      <c r="M27" s="37">
        <f t="shared" si="16"/>
        <v>5.1993396761820687E-2</v>
      </c>
      <c r="N27" s="37">
        <f t="shared" si="16"/>
        <v>5.9138314573873974E-2</v>
      </c>
      <c r="O27" s="37">
        <f t="shared" si="16"/>
        <v>5.9818925613554841E-2</v>
      </c>
      <c r="P27" s="37">
        <f t="shared" si="16"/>
        <v>5.627043156127165E-2</v>
      </c>
      <c r="Q27" s="37">
        <f t="shared" si="16"/>
        <v>5.0294527889681806E-2</v>
      </c>
    </row>
    <row r="28" spans="1:17">
      <c r="A28" s="103" t="s">
        <v>21</v>
      </c>
      <c r="B28" s="37">
        <f t="shared" ref="B28:J28" si="17">B12/100</f>
        <v>-1.7400770017213629E-2</v>
      </c>
      <c r="C28" s="37">
        <f t="shared" si="17"/>
        <v>-2.5711788813547187E-3</v>
      </c>
      <c r="D28" s="37">
        <f t="shared" si="17"/>
        <v>1.7072425635016542E-2</v>
      </c>
      <c r="E28" s="37">
        <f t="shared" si="17"/>
        <v>4.8459080576321867E-2</v>
      </c>
      <c r="F28" s="37">
        <f t="shared" si="17"/>
        <v>6.7735594308902636E-2</v>
      </c>
      <c r="G28" s="37">
        <f t="shared" si="17"/>
        <v>6.2856960333688594E-2</v>
      </c>
      <c r="H28" s="37">
        <f t="shared" si="17"/>
        <v>5.5280997408224231E-2</v>
      </c>
      <c r="I28" s="37">
        <f t="shared" si="17"/>
        <v>3.9714945965179771E-2</v>
      </c>
      <c r="J28" s="37">
        <f t="shared" si="17"/>
        <v>3.7614139081127096E-2</v>
      </c>
      <c r="K28" s="37">
        <f t="shared" si="2"/>
        <v>3.6889766534733859E-2</v>
      </c>
      <c r="L28" s="37">
        <f t="shared" si="2"/>
        <v>3.9307864753092447E-2</v>
      </c>
      <c r="M28" s="37">
        <f t="shared" ref="M28:P28" si="18">M12/100</f>
        <v>5.0211528119793236E-2</v>
      </c>
      <c r="N28" s="37">
        <f t="shared" si="18"/>
        <v>5.4159119216346863E-2</v>
      </c>
      <c r="O28" s="37">
        <f t="shared" si="18"/>
        <v>5.7052799202226723E-2</v>
      </c>
      <c r="P28" s="37">
        <f t="shared" si="18"/>
        <v>5.7471077928489711E-2</v>
      </c>
      <c r="Q28" s="37">
        <f>Q12/100</f>
        <v>5.641160540001855E-2</v>
      </c>
    </row>
    <row r="29" spans="1:17">
      <c r="B29" s="147"/>
      <c r="C29" s="147"/>
      <c r="D29" s="147"/>
      <c r="E29" s="147"/>
      <c r="F29" s="147"/>
      <c r="G29" s="147"/>
      <c r="H29" s="147"/>
      <c r="I29" s="147"/>
      <c r="J29" s="147"/>
    </row>
    <row r="30" spans="1:17">
      <c r="B30" s="147"/>
      <c r="C30" s="147"/>
      <c r="D30" s="147"/>
      <c r="E30" s="147"/>
      <c r="F30" s="147"/>
      <c r="G30" s="147"/>
      <c r="H30" s="147"/>
      <c r="I30" s="147"/>
      <c r="J30" s="14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  <pageSetUpPr fitToPage="1"/>
  </sheetPr>
  <dimension ref="A1:BW67"/>
  <sheetViews>
    <sheetView workbookViewId="0">
      <selection activeCell="AE40" sqref="AE40"/>
    </sheetView>
  </sheetViews>
  <sheetFormatPr defaultColWidth="7.42578125" defaultRowHeight="12.6" customHeight="1"/>
  <cols>
    <col min="1" max="1" width="52.42578125" style="82" customWidth="1"/>
    <col min="2" max="10" width="7.42578125" style="82" hidden="1" customWidth="1"/>
    <col min="11" max="11" width="7.42578125" style="15" hidden="1" customWidth="1"/>
    <col min="12" max="14" width="7.42578125" style="82" hidden="1" customWidth="1"/>
    <col min="15" max="15" width="7.42578125" style="15" hidden="1" customWidth="1"/>
    <col min="16" max="17" width="7.42578125" style="82" hidden="1" customWidth="1"/>
    <col min="18" max="18" width="8" style="82" bestFit="1" customWidth="1"/>
    <col min="19" max="23" width="8" style="82" customWidth="1"/>
    <col min="24" max="24" width="8.42578125" style="82" customWidth="1"/>
    <col min="25" max="36" width="8" style="82" customWidth="1"/>
    <col min="37" max="44" width="7.42578125" style="82"/>
    <col min="45" max="47" width="7.42578125" style="82" bestFit="1" customWidth="1"/>
    <col min="48" max="74" width="7.42578125" style="82" customWidth="1"/>
    <col min="75" max="16384" width="7.42578125" style="82"/>
  </cols>
  <sheetData>
    <row r="1" spans="1:75" s="79" customFormat="1" ht="12.6" customHeight="1">
      <c r="B1" s="80">
        <v>2014</v>
      </c>
      <c r="C1" s="80"/>
      <c r="D1" s="80"/>
      <c r="E1" s="80"/>
      <c r="F1" s="80">
        <v>2015</v>
      </c>
      <c r="G1" s="80"/>
      <c r="H1" s="80"/>
      <c r="I1" s="80"/>
      <c r="J1" s="80">
        <v>2016</v>
      </c>
      <c r="K1" s="81"/>
      <c r="L1" s="80"/>
      <c r="M1" s="80"/>
      <c r="N1" s="80">
        <v>2017</v>
      </c>
      <c r="O1" s="81"/>
      <c r="P1" s="80"/>
      <c r="Q1" s="80"/>
      <c r="R1" s="80">
        <v>2018</v>
      </c>
      <c r="S1" s="80"/>
      <c r="T1" s="80"/>
      <c r="U1" s="80"/>
      <c r="V1" s="80">
        <v>2019</v>
      </c>
      <c r="W1" s="80"/>
      <c r="X1" s="80"/>
      <c r="Y1" s="80"/>
      <c r="Z1" s="80">
        <v>2020</v>
      </c>
      <c r="AA1" s="80"/>
      <c r="AB1" s="80"/>
      <c r="AC1" s="80"/>
      <c r="AD1" s="80">
        <v>2021</v>
      </c>
      <c r="AE1" s="80"/>
      <c r="AF1" s="80"/>
      <c r="AG1" s="80"/>
      <c r="AH1" s="387">
        <v>2022</v>
      </c>
      <c r="AI1" s="387"/>
      <c r="AJ1" s="387"/>
      <c r="AK1" s="387"/>
      <c r="AL1" s="387">
        <v>2023</v>
      </c>
      <c r="AM1" s="80"/>
    </row>
    <row r="2" spans="1:75" s="79" customFormat="1" ht="12.6" customHeight="1">
      <c r="B2" s="83" t="s">
        <v>12</v>
      </c>
      <c r="C2" s="83" t="s">
        <v>13</v>
      </c>
      <c r="D2" s="83" t="s">
        <v>14</v>
      </c>
      <c r="E2" s="83" t="s">
        <v>15</v>
      </c>
      <c r="F2" s="83" t="s">
        <v>12</v>
      </c>
      <c r="G2" s="83" t="s">
        <v>13</v>
      </c>
      <c r="H2" s="83" t="s">
        <v>14</v>
      </c>
      <c r="I2" s="83" t="s">
        <v>15</v>
      </c>
      <c r="J2" s="83" t="s">
        <v>12</v>
      </c>
      <c r="K2" s="81" t="s">
        <v>13</v>
      </c>
      <c r="L2" s="83" t="s">
        <v>14</v>
      </c>
      <c r="M2" s="83" t="s">
        <v>15</v>
      </c>
      <c r="N2" s="83" t="s">
        <v>12</v>
      </c>
      <c r="O2" s="81" t="s">
        <v>13</v>
      </c>
      <c r="P2" s="83" t="s">
        <v>14</v>
      </c>
      <c r="Q2" s="83" t="s">
        <v>15</v>
      </c>
      <c r="R2" s="83" t="s">
        <v>12</v>
      </c>
      <c r="S2" s="81" t="s">
        <v>13</v>
      </c>
      <c r="T2" s="83" t="s">
        <v>14</v>
      </c>
      <c r="U2" s="83" t="s">
        <v>15</v>
      </c>
      <c r="V2" s="83" t="s">
        <v>12</v>
      </c>
      <c r="W2" s="81" t="s">
        <v>13</v>
      </c>
      <c r="X2" s="83" t="s">
        <v>14</v>
      </c>
      <c r="Y2" s="83" t="s">
        <v>15</v>
      </c>
      <c r="Z2" s="83" t="s">
        <v>12</v>
      </c>
      <c r="AA2" s="81" t="s">
        <v>13</v>
      </c>
      <c r="AB2" s="83" t="s">
        <v>14</v>
      </c>
      <c r="AC2" s="81" t="s">
        <v>15</v>
      </c>
      <c r="AD2" s="83" t="s">
        <v>12</v>
      </c>
      <c r="AE2" s="81" t="s">
        <v>13</v>
      </c>
      <c r="AF2" s="83" t="s">
        <v>14</v>
      </c>
      <c r="AG2" s="81" t="s">
        <v>15</v>
      </c>
      <c r="AH2" s="385" t="s">
        <v>12</v>
      </c>
      <c r="AI2" s="386" t="s">
        <v>13</v>
      </c>
      <c r="AJ2" s="386" t="s">
        <v>14</v>
      </c>
      <c r="AK2" s="386" t="s">
        <v>15</v>
      </c>
      <c r="AL2" s="385" t="s">
        <v>12</v>
      </c>
      <c r="AM2" s="81"/>
    </row>
    <row r="3" spans="1:75" ht="12.6" customHeight="1">
      <c r="A3" s="84" t="s">
        <v>318</v>
      </c>
      <c r="B3" s="87"/>
      <c r="C3" s="87"/>
      <c r="D3" s="87"/>
      <c r="E3" s="87"/>
      <c r="F3" s="87"/>
      <c r="G3" s="87"/>
      <c r="H3" s="87"/>
      <c r="I3" s="87"/>
      <c r="J3" s="87"/>
      <c r="K3" s="88"/>
      <c r="L3" s="88"/>
      <c r="M3" s="88"/>
      <c r="N3" s="87"/>
      <c r="O3" s="88"/>
      <c r="P3" s="88"/>
      <c r="Q3" s="88"/>
      <c r="R3" s="88"/>
      <c r="S3" s="88"/>
      <c r="T3" s="88"/>
      <c r="U3" s="88"/>
      <c r="V3" s="87"/>
      <c r="W3" s="87"/>
      <c r="X3" s="87"/>
      <c r="Y3" s="87"/>
      <c r="AA3" s="55"/>
      <c r="AC3" s="55"/>
      <c r="AE3" s="55"/>
      <c r="AG3" s="55"/>
      <c r="AI3" s="55"/>
      <c r="AJ3" s="55"/>
    </row>
    <row r="4" spans="1:75" s="85" customFormat="1" ht="12.6" customHeight="1">
      <c r="A4" s="89" t="s">
        <v>78</v>
      </c>
      <c r="B4" s="96">
        <v>1.6043937035114864E-2</v>
      </c>
      <c r="C4" s="96">
        <v>-6.2441004366653452E-3</v>
      </c>
      <c r="D4" s="96">
        <v>1.623997175014491E-2</v>
      </c>
      <c r="E4" s="96">
        <v>1.2628852303504079E-2</v>
      </c>
      <c r="F4" s="96">
        <v>4.2180783145350231E-2</v>
      </c>
      <c r="G4" s="96">
        <v>3.6271284120081626E-2</v>
      </c>
      <c r="H4" s="96">
        <v>1.0862779113795851E-2</v>
      </c>
      <c r="I4" s="96">
        <v>2.961545412644373E-2</v>
      </c>
      <c r="J4" s="96">
        <v>4.8551138582549447E-2</v>
      </c>
      <c r="K4" s="96">
        <v>6.0726081951291588E-2</v>
      </c>
      <c r="L4" s="96">
        <v>5.2913774712209038E-2</v>
      </c>
      <c r="M4" s="96">
        <v>6.6631941433106689E-2</v>
      </c>
      <c r="N4" s="96">
        <v>3.3264053507589431E-2</v>
      </c>
      <c r="O4" s="96">
        <v>6.0164162507632124E-2</v>
      </c>
      <c r="P4" s="96">
        <v>4.6584373787627698E-2</v>
      </c>
      <c r="Q4" s="96">
        <v>6.6239868659559331E-2</v>
      </c>
      <c r="R4" s="96">
        <v>-1.554153416578985E-2</v>
      </c>
      <c r="S4" s="96">
        <v>1.5819122678451869E-2</v>
      </c>
      <c r="T4" s="96">
        <v>1.2566182281916083E-2</v>
      </c>
      <c r="U4" s="96">
        <v>-7.7280338491900746E-3</v>
      </c>
      <c r="V4" s="96">
        <v>2.2232496653231459E-2</v>
      </c>
      <c r="W4" s="96">
        <v>-5.8692003738953114E-2</v>
      </c>
      <c r="X4" s="96">
        <v>-1.7548852341251475E-2</v>
      </c>
      <c r="Y4" s="96">
        <v>-1.8832272983513865E-2</v>
      </c>
      <c r="Z4" s="96">
        <v>-4.9958329041378535E-3</v>
      </c>
      <c r="AA4" s="96">
        <v>-1.6160094487418508E-3</v>
      </c>
      <c r="AB4" s="96">
        <v>7.7291343838208348E-3</v>
      </c>
      <c r="AC4" s="96">
        <v>1.2264891642144171E-3</v>
      </c>
      <c r="AD4" s="96">
        <v>-9.1242335690859822E-3</v>
      </c>
      <c r="AE4" s="96">
        <v>2.5477922979444401E-4</v>
      </c>
      <c r="AF4" s="96">
        <v>-1.3663873457192111E-2</v>
      </c>
      <c r="AG4" s="96">
        <v>-1.4080086493900468E-2</v>
      </c>
      <c r="AH4" s="96">
        <v>9.4946146686167854E-3</v>
      </c>
      <c r="AI4" s="96">
        <v>2.2816001145036235E-3</v>
      </c>
      <c r="AJ4" s="96">
        <v>2.7926071831592125E-3</v>
      </c>
      <c r="AK4" s="96">
        <v>2.9648494293617045E-3</v>
      </c>
      <c r="AL4" s="96">
        <v>-9.0383791226754662E-3</v>
      </c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</row>
    <row r="5" spans="1:75" s="85" customFormat="1" ht="12.6" customHeight="1">
      <c r="A5" s="130" t="s">
        <v>79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>
        <v>2.4356441206491299E-2</v>
      </c>
      <c r="AA5" s="96">
        <v>1.7685829332099477E-2</v>
      </c>
      <c r="AB5" s="96">
        <v>1.2576131270606009E-2</v>
      </c>
      <c r="AC5" s="96">
        <v>-2.8594785802930678E-2</v>
      </c>
      <c r="AD5" s="96">
        <v>-5.4786340471787293E-2</v>
      </c>
      <c r="AE5" s="96">
        <v>-3.722272743755671E-2</v>
      </c>
      <c r="AF5" s="96">
        <v>-2.0608602142535647E-2</v>
      </c>
      <c r="AG5" s="96">
        <v>1.8639473054273903E-3</v>
      </c>
      <c r="AH5" s="96">
        <v>3.6030431396386939E-2</v>
      </c>
      <c r="AI5" s="96">
        <v>2.6192731648797454E-2</v>
      </c>
      <c r="AJ5" s="96">
        <v>2.3486760108818328E-2</v>
      </c>
      <c r="AK5" s="96">
        <v>1.3329944028964221E-2</v>
      </c>
      <c r="AL5" s="96">
        <v>-8.5764164776711473E-3</v>
      </c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</row>
    <row r="6" spans="1:75" s="85" customFormat="1" ht="12.6" customHeight="1">
      <c r="A6" s="130" t="s">
        <v>80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>
        <v>-1.1562052271301354E-2</v>
      </c>
      <c r="AA6" s="96">
        <v>-6.8683927923251543E-3</v>
      </c>
      <c r="AB6" s="96">
        <v>-3.1825847462790941E-3</v>
      </c>
      <c r="AC6" s="96">
        <v>-1.3643812538049302E-3</v>
      </c>
      <c r="AD6" s="96">
        <v>4.0515549783305362E-4</v>
      </c>
      <c r="AE6" s="96">
        <v>-2.1003980866597885E-4</v>
      </c>
      <c r="AF6" s="96">
        <v>1.9628126081407422E-3</v>
      </c>
      <c r="AG6" s="96">
        <v>-6.7081491363960683E-4</v>
      </c>
      <c r="AH6" s="96">
        <v>-1.0979617423019206E-3</v>
      </c>
      <c r="AI6" s="96">
        <v>1.6615284366660575E-3</v>
      </c>
      <c r="AJ6" s="96">
        <v>2.7124411545982989E-3</v>
      </c>
      <c r="AK6" s="96">
        <v>1.4890766204517596E-3</v>
      </c>
      <c r="AL6" s="96">
        <v>5.0994654499454998E-4</v>
      </c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</row>
    <row r="7" spans="1:75" s="85" customFormat="1" ht="12.6" customHeight="1">
      <c r="A7" s="130" t="s">
        <v>81</v>
      </c>
      <c r="B7" s="96">
        <v>1.4206019719771666E-3</v>
      </c>
      <c r="C7" s="96">
        <v>6.5252489596203033E-3</v>
      </c>
      <c r="D7" s="96">
        <v>-6.0157622789483636E-3</v>
      </c>
      <c r="E7" s="96">
        <v>-1.1803677766093075E-4</v>
      </c>
      <c r="F7" s="96">
        <v>-1.069376463077251E-2</v>
      </c>
      <c r="G7" s="96">
        <v>-2.1480588882485507E-3</v>
      </c>
      <c r="H7" s="96">
        <v>-1.2714967615267872E-3</v>
      </c>
      <c r="I7" s="96">
        <v>5.049176400888449E-3</v>
      </c>
      <c r="J7" s="96">
        <v>2.8050679902781334E-2</v>
      </c>
      <c r="K7" s="96">
        <v>1.7482915228084352E-2</v>
      </c>
      <c r="L7" s="96">
        <v>2.2178558876664537E-2</v>
      </c>
      <c r="M7" s="96">
        <v>5.4694839459843939E-3</v>
      </c>
      <c r="N7" s="96">
        <v>-1.3739606200422692E-2</v>
      </c>
      <c r="O7" s="96">
        <v>-5.0523273355268804E-5</v>
      </c>
      <c r="P7" s="96">
        <v>-3.269592545330739E-5</v>
      </c>
      <c r="Q7" s="96">
        <v>-3.2450475899739642E-3</v>
      </c>
      <c r="R7" s="96">
        <v>3.5640360305006879E-3</v>
      </c>
      <c r="S7" s="96">
        <v>-1.2444082777720331E-2</v>
      </c>
      <c r="T7" s="96">
        <v>-1.2309729582285177E-2</v>
      </c>
      <c r="U7" s="96">
        <v>-5.2197562591640252E-3</v>
      </c>
      <c r="V7" s="96">
        <v>1.4694191292994069E-2</v>
      </c>
      <c r="W7" s="96">
        <v>1.1954204905959659E-2</v>
      </c>
      <c r="X7" s="96">
        <v>1.5741885572586045E-2</v>
      </c>
      <c r="Y7" s="96">
        <v>7.4697714016175604E-3</v>
      </c>
      <c r="Z7" s="96">
        <v>-3.3208008315463215E-2</v>
      </c>
      <c r="AA7" s="96">
        <v>-2.2301588644959378E-2</v>
      </c>
      <c r="AB7" s="96">
        <v>-1.5920423194715125E-2</v>
      </c>
      <c r="AC7" s="96">
        <v>-6.1225963861016048E-3</v>
      </c>
      <c r="AD7" s="96">
        <v>8.702608335568511E-3</v>
      </c>
      <c r="AE7" s="96">
        <v>8.2909211470057337E-3</v>
      </c>
      <c r="AF7" s="96">
        <v>-8.0093917327448967E-4</v>
      </c>
      <c r="AG7" s="96">
        <v>3.4234046011719626E-3</v>
      </c>
      <c r="AH7" s="96">
        <v>1.5562372965066587E-3</v>
      </c>
      <c r="AI7" s="96">
        <v>-1.2848713810319269E-3</v>
      </c>
      <c r="AJ7" s="96">
        <v>-1.0736589048660308E-2</v>
      </c>
      <c r="AK7" s="96">
        <v>-1.6531411249322937E-2</v>
      </c>
      <c r="AL7" s="96">
        <v>-1.2060894391669999E-2</v>
      </c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</row>
    <row r="8" spans="1:75" s="85" customFormat="1" ht="12.6" customHeight="1">
      <c r="A8" s="130" t="s">
        <v>82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>
        <v>4.5599265841987499E-3</v>
      </c>
      <c r="AA8" s="96">
        <v>5.0069492637917932E-3</v>
      </c>
      <c r="AB8" s="96">
        <v>5.2454058756420223E-3</v>
      </c>
      <c r="AC8" s="96">
        <v>3.7826520494798083E-3</v>
      </c>
      <c r="AD8" s="96">
        <v>1.2474177807266448E-2</v>
      </c>
      <c r="AE8" s="96">
        <v>-9.3576031349618539E-4</v>
      </c>
      <c r="AF8" s="96">
        <v>-3.9093459647921653E-3</v>
      </c>
      <c r="AG8" s="96">
        <v>-9.8312797434039288E-3</v>
      </c>
      <c r="AH8" s="96">
        <v>-2.9577056778679032E-2</v>
      </c>
      <c r="AI8" s="96">
        <v>-1.2817168781909912E-2</v>
      </c>
      <c r="AJ8" s="96">
        <v>-6.0440469886102934E-3</v>
      </c>
      <c r="AK8" s="96">
        <v>-8.0583087054441011E-4</v>
      </c>
      <c r="AL8" s="96">
        <v>-7.2060527455964215E-3</v>
      </c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</row>
    <row r="9" spans="1:75" ht="12.6" customHeight="1">
      <c r="A9" s="130" t="s">
        <v>83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>
        <v>1.0857391678918278E-2</v>
      </c>
      <c r="AA9" s="96">
        <v>4.8611933926512437E-3</v>
      </c>
      <c r="AB9" s="96">
        <v>9.010605178566878E-3</v>
      </c>
      <c r="AC9" s="96">
        <v>3.3504494625491682E-2</v>
      </c>
      <c r="AD9" s="96">
        <v>2.4080635825910177E-2</v>
      </c>
      <c r="AE9" s="96">
        <v>3.033238564250754E-2</v>
      </c>
      <c r="AF9" s="96">
        <v>9.6922012152694161E-3</v>
      </c>
      <c r="AG9" s="96">
        <v>-8.8653437434564261E-3</v>
      </c>
      <c r="AH9" s="96">
        <v>2.5829644967041987E-3</v>
      </c>
      <c r="AI9" s="96">
        <v>-1.1470619808017923E-2</v>
      </c>
      <c r="AJ9" s="96">
        <v>-6.6259580429869312E-3</v>
      </c>
      <c r="AK9" s="96">
        <v>5.5780981251128499E-3</v>
      </c>
      <c r="AL9" s="96">
        <v>1.8342080986473722E-2</v>
      </c>
    </row>
    <row r="10" spans="1:75" ht="12.6" customHeight="1">
      <c r="A10" s="89"/>
      <c r="B10" s="87"/>
      <c r="C10" s="87"/>
      <c r="D10" s="87"/>
      <c r="E10" s="87"/>
      <c r="F10" s="87"/>
      <c r="G10" s="87"/>
      <c r="H10" s="87"/>
      <c r="I10" s="87"/>
      <c r="J10" s="87"/>
      <c r="K10" s="88"/>
      <c r="L10" s="88"/>
      <c r="M10" s="88"/>
      <c r="N10" s="87"/>
      <c r="O10" s="88"/>
      <c r="P10" s="88"/>
      <c r="Q10" s="88"/>
      <c r="R10" s="88"/>
      <c r="S10" s="88"/>
      <c r="T10" s="88"/>
      <c r="U10" s="88"/>
      <c r="V10" s="87"/>
      <c r="W10" s="87"/>
      <c r="X10" s="87"/>
      <c r="Y10" s="87"/>
      <c r="AA10" s="55"/>
      <c r="AC10" s="55"/>
      <c r="AE10" s="55"/>
      <c r="AG10" s="55"/>
      <c r="AI10" s="55"/>
      <c r="AJ10" s="55"/>
    </row>
    <row r="11" spans="1:75" ht="12.6" customHeight="1">
      <c r="A11" s="84" t="s">
        <v>319</v>
      </c>
      <c r="B11" s="85"/>
      <c r="C11" s="85"/>
      <c r="D11" s="85"/>
      <c r="E11" s="85"/>
      <c r="F11" s="85"/>
      <c r="G11" s="85"/>
      <c r="H11" s="85"/>
      <c r="I11" s="85"/>
      <c r="J11" s="85"/>
      <c r="K11" s="90"/>
      <c r="L11" s="85"/>
      <c r="M11" s="85"/>
      <c r="N11" s="85"/>
      <c r="O11" s="90"/>
      <c r="P11" s="85"/>
      <c r="Q11" s="85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</row>
    <row r="12" spans="1:75" ht="12.6" customHeight="1">
      <c r="A12" s="439" t="s">
        <v>469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>
        <v>-4.262398378000698E-2</v>
      </c>
      <c r="S12" s="96">
        <v>3.0297677400335621E-2</v>
      </c>
      <c r="T12" s="96">
        <v>6.7469885290416531E-3</v>
      </c>
      <c r="U12" s="96">
        <v>5.9184616132639256E-3</v>
      </c>
      <c r="V12" s="96">
        <v>1.88741106654573E-2</v>
      </c>
      <c r="W12" s="96">
        <v>-5.3565447243552611E-2</v>
      </c>
      <c r="X12" s="96">
        <v>1.1664152362097946E-2</v>
      </c>
      <c r="Y12" s="96">
        <v>1.3253595859580525E-2</v>
      </c>
      <c r="Z12" s="96">
        <v>3.9270510051820251E-2</v>
      </c>
      <c r="AA12" s="96">
        <v>2.5192522023511632E-2</v>
      </c>
      <c r="AB12" s="96">
        <v>3.6517673180231691E-2</v>
      </c>
      <c r="AC12" s="96">
        <v>9.4849597563317012E-2</v>
      </c>
      <c r="AD12" s="96">
        <v>8.906057554913871E-2</v>
      </c>
      <c r="AE12" s="96">
        <v>7.2985465864675803E-2</v>
      </c>
      <c r="AF12" s="96">
        <v>1.4096076607138741E-2</v>
      </c>
      <c r="AG12" s="96">
        <v>-4.3455149501661183E-2</v>
      </c>
      <c r="AH12" s="96">
        <v>-5.984438690356475E-2</v>
      </c>
      <c r="AI12" s="96">
        <v>-5.6214956991369913E-2</v>
      </c>
      <c r="AJ12" s="96">
        <v>-3.0056925231930043E-2</v>
      </c>
      <c r="AK12" s="96">
        <v>1.136939222643818E-2</v>
      </c>
      <c r="AL12" s="96">
        <v>2.647421516501991E-2</v>
      </c>
    </row>
    <row r="13" spans="1:75" ht="12.6" customHeight="1">
      <c r="A13" s="273" t="s">
        <v>470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>
        <v>-1.4841200549191838E-2</v>
      </c>
      <c r="S13" s="96">
        <v>-1.8322028782735013E-2</v>
      </c>
      <c r="T13" s="96">
        <v>1.0276790622967531E-2</v>
      </c>
      <c r="U13" s="96">
        <v>7.6676228910390349E-3</v>
      </c>
      <c r="V13" s="96">
        <v>-0.30977196363367004</v>
      </c>
      <c r="W13" s="96">
        <v>-0.31358540825259423</v>
      </c>
      <c r="X13" s="96">
        <v>-0.27601591388229246</v>
      </c>
      <c r="Y13" s="96">
        <v>-0.30406175344299857</v>
      </c>
      <c r="Z13" s="96">
        <v>0.26433522594547176</v>
      </c>
      <c r="AA13" s="96">
        <v>0.26878701827504581</v>
      </c>
      <c r="AB13" s="96">
        <v>0.28685283796370342</v>
      </c>
      <c r="AC13" s="96">
        <v>0.28804186438676854</v>
      </c>
      <c r="AD13" s="96">
        <v>2.9053832445338438E-2</v>
      </c>
      <c r="AE13" s="96">
        <v>2.9830084021812923E-2</v>
      </c>
      <c r="AF13" s="96">
        <v>-1.2066305112437337E-2</v>
      </c>
      <c r="AG13" s="96">
        <v>-9.5975164751374974E-3</v>
      </c>
      <c r="AH13" s="96">
        <v>-5.2755556444760376E-4</v>
      </c>
      <c r="AI13" s="96">
        <v>-1.9282175221314226E-2</v>
      </c>
      <c r="AJ13" s="96">
        <v>-1.6771014674358084E-3</v>
      </c>
      <c r="AK13" s="96">
        <v>1.2823461890598022E-2</v>
      </c>
      <c r="AL13" s="96">
        <v>-7.2665487645478177E-3</v>
      </c>
    </row>
    <row r="14" spans="1:75" ht="12.6" customHeight="1">
      <c r="A14" s="273" t="s">
        <v>471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>
        <v>3.8131864171506722E-4</v>
      </c>
      <c r="S14" s="96">
        <v>3.73623391178005E-2</v>
      </c>
      <c r="T14" s="96">
        <v>2.1913040145360312E-2</v>
      </c>
      <c r="U14" s="96">
        <v>2.6608158700831691E-3</v>
      </c>
      <c r="V14" s="96">
        <v>-0.32058908888670307</v>
      </c>
      <c r="W14" s="96">
        <v>-0.3118209368048987</v>
      </c>
      <c r="X14" s="96">
        <v>-0.33571914662757996</v>
      </c>
      <c r="Y14" s="96">
        <v>-0.32279297056730177</v>
      </c>
      <c r="Z14" s="96">
        <v>0.37099965198819623</v>
      </c>
      <c r="AA14" s="96">
        <v>0.34818563214047055</v>
      </c>
      <c r="AB14" s="96">
        <v>0.3546584376852227</v>
      </c>
      <c r="AC14" s="96">
        <v>0.3797502018444468</v>
      </c>
      <c r="AD14" s="96">
        <v>3.9452891163093626E-2</v>
      </c>
      <c r="AE14" s="96">
        <v>3.542724740796218E-2</v>
      </c>
      <c r="AF14" s="96">
        <v>2.6937302865960154E-2</v>
      </c>
      <c r="AG14" s="96">
        <v>2.8345950656282305E-2</v>
      </c>
      <c r="AH14" s="96">
        <v>-1.8468656776140575E-2</v>
      </c>
      <c r="AI14" s="96">
        <v>8.6311727772331211E-3</v>
      </c>
      <c r="AJ14" s="96">
        <v>9.4539742493879968E-3</v>
      </c>
      <c r="AK14" s="96">
        <v>-1.6871717553600927E-2</v>
      </c>
      <c r="AL14" s="96">
        <v>3.2931204225659712E-2</v>
      </c>
    </row>
    <row r="15" spans="1:75" ht="12.6" customHeight="1">
      <c r="A15" s="273" t="s">
        <v>472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>
        <v>-7.6147472659569772E-4</v>
      </c>
      <c r="S15" s="96">
        <v>5.5707764693771035E-3</v>
      </c>
      <c r="T15" s="96">
        <v>2.1332125990099291E-3</v>
      </c>
      <c r="U15" s="96">
        <v>4.6178343949044602E-3</v>
      </c>
      <c r="V15" s="96">
        <v>-2.4034952866331758E-2</v>
      </c>
      <c r="W15" s="96">
        <v>-2.4255237493996367E-2</v>
      </c>
      <c r="X15" s="96">
        <v>-2.617295877333663E-2</v>
      </c>
      <c r="Y15" s="96">
        <v>-2.3472930303824913E-2</v>
      </c>
      <c r="Z15" s="96">
        <v>4.854168752353847E-2</v>
      </c>
      <c r="AA15" s="96">
        <v>4.5070368464178723E-2</v>
      </c>
      <c r="AB15" s="96">
        <v>4.4599260520646153E-2</v>
      </c>
      <c r="AC15" s="96">
        <v>3.6669501035757175E-2</v>
      </c>
      <c r="AD15" s="96">
        <v>-1.0841718252939787E-2</v>
      </c>
      <c r="AE15" s="96">
        <v>-6.0125915697334222E-3</v>
      </c>
      <c r="AF15" s="96">
        <v>-4.0028137693162982E-3</v>
      </c>
      <c r="AG15" s="96">
        <v>-7.1325091225968107E-3</v>
      </c>
      <c r="AH15" s="96">
        <v>4.6595476500611317E-3</v>
      </c>
      <c r="AI15" s="96">
        <v>1.1092703856107857E-2</v>
      </c>
      <c r="AJ15" s="96">
        <v>4.499867980004563E-3</v>
      </c>
      <c r="AK15" s="96">
        <v>1.9961145855633852E-2</v>
      </c>
      <c r="AL15" s="96">
        <v>3.8040793834443472E-3</v>
      </c>
    </row>
    <row r="16" spans="1:75" ht="12.6" customHeight="1">
      <c r="A16" s="273" t="s">
        <v>473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>
        <v>3.7341325524051596E-3</v>
      </c>
      <c r="S16" s="96">
        <v>3.954058056802663E-4</v>
      </c>
      <c r="T16" s="96">
        <v>-3.3094140432703084E-3</v>
      </c>
      <c r="U16" s="96">
        <v>-1.0064666699081089E-3</v>
      </c>
      <c r="V16" s="96">
        <v>-8.1648166565271296E-2</v>
      </c>
      <c r="W16" s="96">
        <v>-7.8939091671899136E-2</v>
      </c>
      <c r="X16" s="96">
        <v>-8.3318263369041218E-2</v>
      </c>
      <c r="Y16" s="96">
        <v>-7.2029571662826003E-2</v>
      </c>
      <c r="Z16" s="96">
        <v>5.520635193051205E-2</v>
      </c>
      <c r="AA16" s="96">
        <v>7.9236654225766937E-2</v>
      </c>
      <c r="AB16" s="96">
        <v>7.6171783123688747E-2</v>
      </c>
      <c r="AC16" s="96">
        <v>6.957282917340972E-2</v>
      </c>
      <c r="AD16" s="96">
        <v>1.0149059291148473E-3</v>
      </c>
      <c r="AE16" s="96">
        <v>-1.7268940014510729E-2</v>
      </c>
      <c r="AF16" s="96">
        <v>-1.8238444257868348E-2</v>
      </c>
      <c r="AG16" s="96">
        <v>-1.3425194706170691E-2</v>
      </c>
      <c r="AH16" s="96">
        <v>-2.0459889455522696E-3</v>
      </c>
      <c r="AI16" s="96">
        <v>-1.6480370462063298E-2</v>
      </c>
      <c r="AJ16" s="96">
        <v>-1.0790956406549979E-2</v>
      </c>
      <c r="AK16" s="96">
        <v>-1.1429973717653814E-2</v>
      </c>
      <c r="AL16" s="96">
        <v>-8.2024481676823482E-3</v>
      </c>
    </row>
    <row r="17" spans="1:39" ht="12.6" customHeight="1">
      <c r="A17" s="273" t="s">
        <v>1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>
        <v>-3.1136759698339671E-2</v>
      </c>
      <c r="S17" s="96">
        <v>5.2911847902127641E-3</v>
      </c>
      <c r="T17" s="96">
        <v>-2.4266640795025808E-2</v>
      </c>
      <c r="U17" s="96">
        <v>-8.0213448728546285E-3</v>
      </c>
      <c r="V17" s="96">
        <v>0.75491828261743343</v>
      </c>
      <c r="W17" s="96">
        <v>0.67503522697983587</v>
      </c>
      <c r="X17" s="96">
        <v>0.73289043501434814</v>
      </c>
      <c r="Y17" s="96">
        <v>0.73561082183653181</v>
      </c>
      <c r="Z17" s="96">
        <v>-0.69981240733589833</v>
      </c>
      <c r="AA17" s="96">
        <v>-0.71608715108195042</v>
      </c>
      <c r="AB17" s="96">
        <v>-0.72576464611302927</v>
      </c>
      <c r="AC17" s="96">
        <v>-0.67918479887706518</v>
      </c>
      <c r="AD17" s="96">
        <v>3.0380664264531593E-2</v>
      </c>
      <c r="AE17" s="96">
        <v>3.1009666019144851E-2</v>
      </c>
      <c r="AF17" s="96">
        <v>2.146633688080057E-2</v>
      </c>
      <c r="AG17" s="96">
        <v>-4.1645879854038489E-2</v>
      </c>
      <c r="AH17" s="96">
        <v>-4.3461733267485439E-2</v>
      </c>
      <c r="AI17" s="96">
        <v>-4.0176287941333363E-2</v>
      </c>
      <c r="AJ17" s="96">
        <v>-3.154270958733682E-2</v>
      </c>
      <c r="AK17" s="96">
        <v>6.8864757514610492E-3</v>
      </c>
      <c r="AL17" s="96">
        <v>5.2079284881460172E-3</v>
      </c>
    </row>
    <row r="18" spans="1:39" ht="12.6" customHeight="1">
      <c r="A18" s="129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</row>
    <row r="19" spans="1:39" ht="12.6" customHeight="1">
      <c r="A19" s="84" t="s">
        <v>320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</row>
    <row r="20" spans="1:39" ht="12.6" customHeight="1">
      <c r="A20" s="82" t="s">
        <v>474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>
        <v>0.60584857626539423</v>
      </c>
      <c r="S20" s="96">
        <v>0.6102110419499206</v>
      </c>
      <c r="T20" s="96">
        <v>0.61303557983878221</v>
      </c>
      <c r="U20" s="96">
        <v>0.61907387167657979</v>
      </c>
      <c r="V20" s="96">
        <v>0.60714165316652469</v>
      </c>
      <c r="W20" s="96">
        <v>0.60808550133437156</v>
      </c>
      <c r="X20" s="96">
        <v>0.60114151206054323</v>
      </c>
      <c r="Y20" s="96">
        <v>0.60671534476305544</v>
      </c>
      <c r="Z20" s="96">
        <v>0.5896744168537158</v>
      </c>
      <c r="AA20" s="96">
        <v>0.59756702318490984</v>
      </c>
      <c r="AB20" s="96">
        <v>0.5900540285100857</v>
      </c>
      <c r="AC20" s="96">
        <v>0.56993456275468835</v>
      </c>
      <c r="AD20" s="96">
        <v>0.54900461599832839</v>
      </c>
      <c r="AE20" s="96">
        <v>0.5682803910453551</v>
      </c>
      <c r="AF20" s="96">
        <v>0.57851201476563929</v>
      </c>
      <c r="AG20" s="96">
        <v>0.58275635969705319</v>
      </c>
      <c r="AH20" s="96">
        <v>0.57998657391661068</v>
      </c>
      <c r="AI20" s="96">
        <v>0.59349565998400977</v>
      </c>
      <c r="AJ20" s="96">
        <v>0.59232050847369955</v>
      </c>
      <c r="AK20" s="96">
        <v>0.57927146984984124</v>
      </c>
      <c r="AL20" s="96">
        <v>0.56491811061001662</v>
      </c>
    </row>
    <row r="21" spans="1:39" ht="12.6" customHeight="1">
      <c r="A21" s="82" t="s">
        <v>475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>
        <v>0.54703017093047568</v>
      </c>
      <c r="S21" s="96">
        <v>0.56414021782234314</v>
      </c>
      <c r="T21" s="96">
        <v>0.57048759091819612</v>
      </c>
      <c r="U21" s="96">
        <v>0.57815993833480972</v>
      </c>
      <c r="V21" s="96">
        <v>0.53522787927595539</v>
      </c>
      <c r="W21" s="96">
        <v>0.54644252234766633</v>
      </c>
      <c r="X21" s="96">
        <v>0.54181044543999823</v>
      </c>
      <c r="Y21" s="96">
        <v>0.55740297603022748</v>
      </c>
      <c r="Z21" s="96">
        <v>0.5507738422952223</v>
      </c>
      <c r="AA21" s="96">
        <v>0.55816195387883705</v>
      </c>
      <c r="AB21" s="96">
        <v>0.54697633834052106</v>
      </c>
      <c r="AC21" s="96">
        <v>0.526797697306013</v>
      </c>
      <c r="AD21" s="96">
        <v>0.50096356590619839</v>
      </c>
      <c r="AE21" s="96">
        <v>0.52059654944471323</v>
      </c>
      <c r="AF21" s="96">
        <v>0.53564959711854987</v>
      </c>
      <c r="AG21" s="96">
        <v>0.53553115467581469</v>
      </c>
      <c r="AH21" s="96">
        <v>0.53085576463050277</v>
      </c>
      <c r="AI21" s="96">
        <v>0.54720231267093022</v>
      </c>
      <c r="AJ21" s="96">
        <v>0.56028414485443589</v>
      </c>
      <c r="AK21" s="96">
        <v>0.54867130879636195</v>
      </c>
      <c r="AL21" s="96">
        <v>0.52755755993353903</v>
      </c>
    </row>
    <row r="22" spans="1:39" ht="12.6" customHeight="1">
      <c r="A22" s="82" t="s">
        <v>84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>
        <v>0</v>
      </c>
      <c r="S22" s="96">
        <v>0</v>
      </c>
      <c r="T22" s="96">
        <v>0</v>
      </c>
      <c r="U22" s="96">
        <v>0</v>
      </c>
      <c r="V22" s="96">
        <v>0.18718267809463718</v>
      </c>
      <c r="W22" s="96">
        <v>0.15633842066229148</v>
      </c>
      <c r="X22" s="96">
        <v>0.14155527734254933</v>
      </c>
      <c r="Y22" s="96">
        <v>0.12893192275508158</v>
      </c>
      <c r="Z22" s="96">
        <v>0.12761894634843304</v>
      </c>
      <c r="AA22" s="96">
        <v>0.11966713985458782</v>
      </c>
      <c r="AB22" s="96">
        <v>0.1196363215682975</v>
      </c>
      <c r="AC22" s="96">
        <v>0.12969661628461751</v>
      </c>
      <c r="AD22" s="96">
        <v>0.17099906787292399</v>
      </c>
      <c r="AE22" s="96">
        <v>0.13750792735996825</v>
      </c>
      <c r="AF22" s="96">
        <v>0.11971480786690619</v>
      </c>
      <c r="AG22" s="96">
        <v>0.11894856873230576</v>
      </c>
      <c r="AH22" s="96">
        <v>0.12112837002883377</v>
      </c>
      <c r="AI22" s="96">
        <v>0.11423630436511094</v>
      </c>
      <c r="AJ22" s="96">
        <v>9.4944862690958934E-2</v>
      </c>
      <c r="AK22" s="96">
        <v>9.3105899076048326E-2</v>
      </c>
      <c r="AL22" s="96">
        <v>9.4251555846708149E-2</v>
      </c>
    </row>
    <row r="23" spans="1:39" ht="12.6" customHeight="1">
      <c r="A23" s="129" t="s">
        <v>85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>
        <v>9.7084333675404894E-2</v>
      </c>
      <c r="S23" s="96">
        <v>7.5499820488922897E-2</v>
      </c>
      <c r="T23" s="96">
        <v>6.9405415150251823E-2</v>
      </c>
      <c r="U23" s="96">
        <v>6.6088935769436905E-2</v>
      </c>
      <c r="V23" s="96">
        <v>0.11844645070142307</v>
      </c>
      <c r="W23" s="96">
        <v>0.10137222290522792</v>
      </c>
      <c r="X23" s="96">
        <v>9.8697337365996965E-2</v>
      </c>
      <c r="Y23" s="96">
        <v>8.1277602682170935E-2</v>
      </c>
      <c r="Z23" s="96">
        <v>6.5968783591076052E-2</v>
      </c>
      <c r="AA23" s="96">
        <v>6.5942509839401434E-2</v>
      </c>
      <c r="AB23" s="96">
        <v>7.3006348720875414E-2</v>
      </c>
      <c r="AC23" s="96">
        <v>7.5687400392389262E-2</v>
      </c>
      <c r="AD23" s="96">
        <v>8.7505730720989577E-2</v>
      </c>
      <c r="AE23" s="96">
        <v>8.3909003991721617E-2</v>
      </c>
      <c r="AF23" s="96">
        <v>7.4090799418320308E-2</v>
      </c>
      <c r="AG23" s="96">
        <v>8.1037648470775478E-2</v>
      </c>
      <c r="AH23" s="96">
        <v>8.4710252781078535E-2</v>
      </c>
      <c r="AI23" s="96">
        <v>7.8001155584401197E-2</v>
      </c>
      <c r="AJ23" s="96">
        <v>5.4086196849431001E-2</v>
      </c>
      <c r="AK23" s="96">
        <v>5.2825251451467811E-2</v>
      </c>
      <c r="AL23" s="96">
        <v>6.6218487394957976E-2</v>
      </c>
    </row>
    <row r="24" spans="1:39" ht="12.6" customHeight="1">
      <c r="A24" s="129" t="s">
        <v>86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>
        <v>0</v>
      </c>
      <c r="S24" s="96">
        <v>0</v>
      </c>
      <c r="T24" s="96">
        <v>0</v>
      </c>
      <c r="U24" s="96">
        <v>0</v>
      </c>
      <c r="V24" s="96">
        <v>2.3259436686843202E-2</v>
      </c>
      <c r="W24" s="96">
        <v>1.377867367507846E-2</v>
      </c>
      <c r="X24" s="96">
        <v>8.4653188587842584E-3</v>
      </c>
      <c r="Y24" s="96">
        <v>8.5862556519547707E-3</v>
      </c>
      <c r="Z24" s="96">
        <v>4.3627002297460023E-3</v>
      </c>
      <c r="AA24" s="96">
        <v>2.5313702341753898E-3</v>
      </c>
      <c r="AB24" s="96">
        <v>3.2058912093785126E-3</v>
      </c>
      <c r="AC24" s="96">
        <v>6.7381800338470674E-3</v>
      </c>
      <c r="AD24" s="96">
        <v>5.473811686345747E-3</v>
      </c>
      <c r="AE24" s="96">
        <v>2.291635943058729E-3</v>
      </c>
      <c r="AF24" s="96">
        <v>6.7550163352874826E-3</v>
      </c>
      <c r="AG24" s="96">
        <v>5.516492404427544E-3</v>
      </c>
      <c r="AH24" s="96">
        <v>3.2574003252533691E-3</v>
      </c>
      <c r="AI24" s="96">
        <v>4.9824683599407954E-3</v>
      </c>
      <c r="AJ24" s="96">
        <v>1.1145761054063966E-2</v>
      </c>
      <c r="AK24" s="96">
        <v>8.0955106713549753E-3</v>
      </c>
      <c r="AL24" s="96">
        <v>4.2857142857142851E-3</v>
      </c>
    </row>
    <row r="25" spans="1:39" ht="12.6" customHeight="1">
      <c r="A25" s="129" t="s">
        <v>87</v>
      </c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>
        <v>0</v>
      </c>
      <c r="S25" s="96">
        <v>0</v>
      </c>
      <c r="T25" s="96">
        <v>0</v>
      </c>
      <c r="U25" s="96">
        <v>0</v>
      </c>
      <c r="V25" s="96">
        <v>5.2985089887180932E-2</v>
      </c>
      <c r="W25" s="96">
        <v>4.6547511799251276E-2</v>
      </c>
      <c r="X25" s="96">
        <v>3.8520589844892081E-2</v>
      </c>
      <c r="Y25" s="96">
        <v>4.2925516999519832E-2</v>
      </c>
      <c r="Z25" s="96">
        <v>6.1621386043119251E-2</v>
      </c>
      <c r="AA25" s="96">
        <v>5.4956333146143566E-2</v>
      </c>
      <c r="AB25" s="96">
        <v>4.7006556608592695E-2</v>
      </c>
      <c r="AC25" s="96">
        <v>5.1517386328554987E-2</v>
      </c>
      <c r="AD25" s="96">
        <v>8.6017382312038843E-2</v>
      </c>
      <c r="AE25" s="96">
        <v>5.6147213127317117E-2</v>
      </c>
      <c r="AF25" s="96">
        <v>4.2287782375888101E-2</v>
      </c>
      <c r="AG25" s="96">
        <v>3.5463982384397609E-2</v>
      </c>
      <c r="AH25" s="96">
        <v>3.6359145632767785E-2</v>
      </c>
      <c r="AI25" s="96">
        <v>3.4080831309900243E-2</v>
      </c>
      <c r="AJ25" s="96">
        <v>3.1786393468077545E-2</v>
      </c>
      <c r="AK25" s="96">
        <v>3.4273079049198449E-2</v>
      </c>
      <c r="AL25" s="96">
        <v>2.5548640681297079E-2</v>
      </c>
    </row>
    <row r="26" spans="1:39" ht="12.6" customHeight="1">
      <c r="A26" s="129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</row>
    <row r="27" spans="1:39" ht="12.6" customHeight="1">
      <c r="A27" s="84" t="s">
        <v>321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</row>
    <row r="28" spans="1:39" ht="12.6" customHeight="1">
      <c r="A28" s="382" t="s">
        <v>88</v>
      </c>
      <c r="B28" s="174">
        <v>1.8537387622111989E-2</v>
      </c>
      <c r="C28" s="174">
        <v>-2.86339926045589E-2</v>
      </c>
      <c r="D28" s="174">
        <v>5.7406887537910123E-2</v>
      </c>
      <c r="E28" s="174">
        <v>2.3877129581828527E-3</v>
      </c>
      <c r="F28" s="174">
        <v>6.2061082567114845E-2</v>
      </c>
      <c r="G28" s="174">
        <v>3.8588629162865429E-2</v>
      </c>
      <c r="H28" s="174">
        <v>-2.5349378713032888E-2</v>
      </c>
      <c r="I28" s="174">
        <v>2.5826574332355356E-2</v>
      </c>
      <c r="J28" s="174">
        <v>-2.4670145479811056E-2</v>
      </c>
      <c r="K28" s="174">
        <v>-1.1786882683846978E-2</v>
      </c>
      <c r="L28" s="174">
        <v>2.2020124979570399E-2</v>
      </c>
      <c r="M28" s="174">
        <v>6.1122772902306055E-2</v>
      </c>
      <c r="N28" s="174">
        <v>5.298066745432628E-2</v>
      </c>
      <c r="O28" s="174">
        <v>9.3506950181165172E-2</v>
      </c>
      <c r="P28" s="174">
        <v>4.0637597117687774E-2</v>
      </c>
      <c r="Q28" s="174">
        <v>0.11837386116169668</v>
      </c>
      <c r="R28" s="174">
        <v>-3.5649054284383475E-3</v>
      </c>
      <c r="S28" s="174">
        <v>2.9873731089558264E-2</v>
      </c>
      <c r="T28" s="174">
        <v>4.0311941843856003E-2</v>
      </c>
      <c r="U28" s="174">
        <v>-8.355552187866544E-3</v>
      </c>
      <c r="V28" s="174">
        <v>1.776142987384155E-4</v>
      </c>
      <c r="W28" s="174">
        <v>-8.8222649354725013E-2</v>
      </c>
      <c r="X28" s="174">
        <v>-6.6935244969403507E-2</v>
      </c>
      <c r="Y28" s="174">
        <v>-5.4058722209310073E-2</v>
      </c>
      <c r="Z28" s="174">
        <v>2.390456370190952E-2</v>
      </c>
      <c r="AA28" s="174">
        <v>1.9796987946105515E-2</v>
      </c>
      <c r="AB28" s="174">
        <v>1.733819515634405E-2</v>
      </c>
      <c r="AC28" s="174">
        <v>-5.3746973971739442E-2</v>
      </c>
      <c r="AD28" s="174">
        <v>-9.8737670393137744E-2</v>
      </c>
      <c r="AE28" s="174">
        <v>-6.7064347517939882E-2</v>
      </c>
      <c r="AF28" s="174">
        <v>-3.4087111507185019E-2</v>
      </c>
      <c r="AG28" s="174">
        <v>2.2648777659608488E-3</v>
      </c>
      <c r="AH28" s="174">
        <v>6.9733535440289041E-2</v>
      </c>
      <c r="AI28" s="174">
        <v>5.3504503852693341E-2</v>
      </c>
      <c r="AJ28" s="174">
        <v>4.8908311551798755E-2</v>
      </c>
      <c r="AK28" s="174">
        <v>2.7671631276777298E-2</v>
      </c>
      <c r="AL28" s="154">
        <v>-1.519609233212349E-2</v>
      </c>
      <c r="AM28" s="96"/>
    </row>
    <row r="29" spans="1:39" ht="12.6" customHeight="1">
      <c r="A29" s="383" t="s">
        <v>62</v>
      </c>
      <c r="B29" s="54">
        <v>-2.7452070503867502E-2</v>
      </c>
      <c r="C29" s="54">
        <v>-5.4611404622943883E-3</v>
      </c>
      <c r="D29" s="54">
        <v>-3.1322051994790372E-2</v>
      </c>
      <c r="E29" s="54">
        <v>-7.1092010263602247E-3</v>
      </c>
      <c r="F29" s="54">
        <v>3.49460295000062E-2</v>
      </c>
      <c r="G29" s="54">
        <v>-1.9414464819103586E-2</v>
      </c>
      <c r="H29" s="54">
        <v>1.670402367636483E-3</v>
      </c>
      <c r="I29" s="54">
        <v>3.5937930895320609E-2</v>
      </c>
      <c r="J29" s="54">
        <v>-7.4494831921035421E-3</v>
      </c>
      <c r="K29" s="54">
        <v>1.1807837141951614E-2</v>
      </c>
      <c r="L29" s="54">
        <v>5.7016905375800536E-2</v>
      </c>
      <c r="M29" s="54">
        <v>1.6028640235146694E-2</v>
      </c>
      <c r="N29" s="54">
        <v>-1.1952597211244446E-3</v>
      </c>
      <c r="O29" s="54">
        <v>3.8348142539455628E-2</v>
      </c>
      <c r="P29" s="54">
        <v>-3.692285375480945E-2</v>
      </c>
      <c r="Q29" s="54">
        <v>2.4526787913241258E-2</v>
      </c>
      <c r="R29" s="54">
        <v>-2.0477500294242008E-2</v>
      </c>
      <c r="S29" s="54">
        <v>-2.3904479039748704E-2</v>
      </c>
      <c r="T29" s="54">
        <v>-5.5732691333931781E-3</v>
      </c>
      <c r="U29" s="54">
        <v>-1.046772464722142E-2</v>
      </c>
      <c r="V29" s="54">
        <v>-2.72196100184963E-3</v>
      </c>
      <c r="W29" s="54">
        <v>-2.3043188326207203E-2</v>
      </c>
      <c r="X29" s="54">
        <v>-3.1942844642976767E-2</v>
      </c>
      <c r="Y29" s="54">
        <v>-4.4994412411768638E-2</v>
      </c>
      <c r="Z29" s="54">
        <v>-3.0205689821533703E-2</v>
      </c>
      <c r="AA29" s="54">
        <v>-2.490885796469958E-2</v>
      </c>
      <c r="AB29" s="54">
        <v>-6.5141507597680079E-3</v>
      </c>
      <c r="AC29" s="54">
        <v>-3.4345894067764504E-2</v>
      </c>
      <c r="AD29" s="54">
        <v>3.886181015075333E-2</v>
      </c>
      <c r="AE29" s="54">
        <v>1.803401099387867E-2</v>
      </c>
      <c r="AF29" s="54">
        <v>-5.5587349179880199E-3</v>
      </c>
      <c r="AG29" s="54">
        <v>7.6349589707655693E-3</v>
      </c>
      <c r="AH29" s="54">
        <v>-2.9415472936911808E-3</v>
      </c>
      <c r="AI29" s="54">
        <v>-3.6618673805303135E-3</v>
      </c>
      <c r="AJ29" s="54">
        <v>1.2312692743469711E-2</v>
      </c>
      <c r="AK29" s="96">
        <v>1.1548995618000352E-2</v>
      </c>
      <c r="AL29" s="96">
        <v>8.2679928539019316E-4</v>
      </c>
      <c r="AM29" s="96"/>
    </row>
    <row r="30" spans="1:39" ht="12.6" customHeight="1">
      <c r="A30" s="383" t="s">
        <v>63</v>
      </c>
      <c r="B30" s="54">
        <v>-1.5108663436821403E-2</v>
      </c>
      <c r="C30" s="54">
        <v>-4.2579279023759447E-3</v>
      </c>
      <c r="D30" s="54">
        <v>-7.9036867610715617E-3</v>
      </c>
      <c r="E30" s="54">
        <v>-5.3119148706647461E-3</v>
      </c>
      <c r="F30" s="54">
        <v>-1.0494554452150211E-2</v>
      </c>
      <c r="G30" s="54">
        <v>1.4379943162136621E-2</v>
      </c>
      <c r="H30" s="54">
        <v>-5.6570844123343374E-3</v>
      </c>
      <c r="I30" s="54">
        <v>5.1599339297845456E-3</v>
      </c>
      <c r="J30" s="54">
        <v>4.0631916737699399E-3</v>
      </c>
      <c r="K30" s="54">
        <v>-1.6474569582333995E-2</v>
      </c>
      <c r="L30" s="54">
        <v>2.0719780155987734E-4</v>
      </c>
      <c r="M30" s="54">
        <v>3.868529930525668E-4</v>
      </c>
      <c r="N30" s="54">
        <v>1.4890255512010888E-2</v>
      </c>
      <c r="O30" s="54">
        <v>1.1251580389825074E-2</v>
      </c>
      <c r="P30" s="54">
        <v>1.0068518707853042E-2</v>
      </c>
      <c r="Q30" s="54">
        <v>1.2260304384632294E-2</v>
      </c>
      <c r="R30" s="54">
        <v>2.7985684581282727E-3</v>
      </c>
      <c r="S30" s="54">
        <v>7.7685921032645076E-3</v>
      </c>
      <c r="T30" s="54">
        <v>4.5983459054484005E-3</v>
      </c>
      <c r="U30" s="54">
        <v>3.5329162660958425E-3</v>
      </c>
      <c r="V30" s="54">
        <v>7.248063304185922E-3</v>
      </c>
      <c r="W30" s="54">
        <v>1.4984505550543258E-3</v>
      </c>
      <c r="X30" s="54">
        <v>3.5475905846380881E-3</v>
      </c>
      <c r="Y30" s="54">
        <v>-5.0105224952163253E-3</v>
      </c>
      <c r="Z30" s="54">
        <v>-7.1426759359617328E-3</v>
      </c>
      <c r="AA30" s="54">
        <v>-5.4982072746703019E-3</v>
      </c>
      <c r="AB30" s="54">
        <v>-2.702550726894448E-3</v>
      </c>
      <c r="AC30" s="54">
        <v>-8.0214466203145478E-3</v>
      </c>
      <c r="AD30" s="54">
        <v>-4.5657457997103704E-3</v>
      </c>
      <c r="AE30" s="54">
        <v>1.9448112351871617E-3</v>
      </c>
      <c r="AF30" s="54">
        <v>3.467725408529178E-3</v>
      </c>
      <c r="AG30" s="54">
        <v>1.0572986508549091E-2</v>
      </c>
      <c r="AH30" s="54">
        <v>6.6073427769988624E-3</v>
      </c>
      <c r="AI30" s="54">
        <v>4.3410628368845674E-3</v>
      </c>
      <c r="AJ30" s="54">
        <v>-1.3513501616778255E-3</v>
      </c>
      <c r="AK30" s="96">
        <v>5.7438885788533723E-3</v>
      </c>
      <c r="AL30" s="96">
        <v>6.9440505898366589E-3</v>
      </c>
      <c r="AM30" s="96"/>
    </row>
    <row r="31" spans="1:39" ht="12.6" customHeight="1">
      <c r="A31" s="383" t="s">
        <v>64</v>
      </c>
      <c r="B31" s="54">
        <v>1.5409887510726868E-2</v>
      </c>
      <c r="C31" s="54">
        <v>-7.4888090661978388E-3</v>
      </c>
      <c r="D31" s="54">
        <v>9.0744669590549169E-3</v>
      </c>
      <c r="E31" s="54">
        <v>5.9235315420830712E-3</v>
      </c>
      <c r="F31" s="54">
        <v>-5.4308083070161153E-3</v>
      </c>
      <c r="G31" s="54">
        <v>1.0128891734207765E-3</v>
      </c>
      <c r="H31" s="54">
        <v>-4.2251866037037837E-3</v>
      </c>
      <c r="I31" s="54">
        <v>-1.6234093807022312E-2</v>
      </c>
      <c r="J31" s="54">
        <v>3.616401756358936E-3</v>
      </c>
      <c r="K31" s="54">
        <v>1.0180374229159697E-2</v>
      </c>
      <c r="L31" s="54">
        <v>-4.8816516522685108E-3</v>
      </c>
      <c r="M31" s="54">
        <v>1.8295430170224693E-2</v>
      </c>
      <c r="N31" s="54">
        <v>4.5607145119401938E-3</v>
      </c>
      <c r="O31" s="54">
        <v>3.2557576550063024E-3</v>
      </c>
      <c r="P31" s="54">
        <v>1.162659619926963E-2</v>
      </c>
      <c r="Q31" s="54">
        <v>5.3017055320110423E-3</v>
      </c>
      <c r="R31" s="54">
        <v>3.3608976342942363E-3</v>
      </c>
      <c r="S31" s="54">
        <v>8.200853858360363E-3</v>
      </c>
      <c r="T31" s="54">
        <v>8.8767557645169914E-3</v>
      </c>
      <c r="U31" s="54">
        <v>8.7383637135717319E-3</v>
      </c>
      <c r="V31" s="54">
        <v>5.492919051627132E-3</v>
      </c>
      <c r="W31" s="54">
        <v>-1.1165417957870809E-2</v>
      </c>
      <c r="X31" s="54">
        <v>4.5937060334870087E-3</v>
      </c>
      <c r="Y31" s="54">
        <v>1.2345226989802268E-3</v>
      </c>
      <c r="Z31" s="54">
        <v>-4.5322968798796968E-3</v>
      </c>
      <c r="AA31" s="54">
        <v>-6.6838926619152972E-3</v>
      </c>
      <c r="AB31" s="54">
        <v>-7.6344462755580959E-3</v>
      </c>
      <c r="AC31" s="54">
        <v>-9.4207611833674234E-3</v>
      </c>
      <c r="AD31" s="54">
        <v>-3.6472995544467677E-3</v>
      </c>
      <c r="AE31" s="54">
        <v>3.8347796372779287E-3</v>
      </c>
      <c r="AF31" s="54">
        <v>-6.0680942901579649E-3</v>
      </c>
      <c r="AG31" s="54">
        <v>-1.0216403868521479E-2</v>
      </c>
      <c r="AH31" s="54">
        <v>2.539703304714154E-2</v>
      </c>
      <c r="AI31" s="54">
        <v>2.633397243425098E-2</v>
      </c>
      <c r="AJ31" s="54">
        <v>2.9180359908125807E-2</v>
      </c>
      <c r="AK31" s="96">
        <v>2.5109328185067829E-2</v>
      </c>
      <c r="AL31" s="96">
        <v>-1.3949247107531759E-2</v>
      </c>
      <c r="AM31" s="96"/>
    </row>
    <row r="32" spans="1:39" ht="12.6" customHeight="1">
      <c r="A32" s="383" t="s">
        <v>65</v>
      </c>
      <c r="B32" s="54">
        <v>6.6162753982259778E-3</v>
      </c>
      <c r="C32" s="54">
        <v>7.7442495071761153E-3</v>
      </c>
      <c r="D32" s="54">
        <v>7.9754798864195998E-3</v>
      </c>
      <c r="E32" s="54">
        <v>1.2998058237465235E-2</v>
      </c>
      <c r="F32" s="54">
        <v>1.347004021517831E-2</v>
      </c>
      <c r="G32" s="54">
        <v>1.4699134736929928E-2</v>
      </c>
      <c r="H32" s="54">
        <v>-7.4658890605618766E-3</v>
      </c>
      <c r="I32" s="54">
        <v>1.7391956076182283E-4</v>
      </c>
      <c r="J32" s="54">
        <v>-6.9167376993990353E-3</v>
      </c>
      <c r="K32" s="54">
        <v>-1.4546759436709245E-2</v>
      </c>
      <c r="L32" s="54">
        <v>-1.2701582473209421E-2</v>
      </c>
      <c r="M32" s="54">
        <v>-1.6910065577670805E-2</v>
      </c>
      <c r="N32" s="54">
        <v>-2.0368988242940662E-2</v>
      </c>
      <c r="O32" s="54">
        <v>1.1856789071963277E-3</v>
      </c>
      <c r="P32" s="54">
        <v>1.041019470288608E-2</v>
      </c>
      <c r="Q32" s="54">
        <v>3.5150501878901128E-3</v>
      </c>
      <c r="R32" s="54">
        <v>8.5796611203863889E-3</v>
      </c>
      <c r="S32" s="54">
        <v>-4.5027939460731302E-3</v>
      </c>
      <c r="T32" s="54">
        <v>1.1453038678672521E-2</v>
      </c>
      <c r="U32" s="54">
        <v>3.3790023536988999E-3</v>
      </c>
      <c r="V32" s="54">
        <v>-1.2942220231231065E-2</v>
      </c>
      <c r="W32" s="54">
        <v>-4.1187777036833639E-3</v>
      </c>
      <c r="X32" s="54">
        <v>-4.8746074040112407E-3</v>
      </c>
      <c r="Y32" s="54">
        <v>5.0614634705449801E-3</v>
      </c>
      <c r="Z32" s="54">
        <v>2.0570731737188017E-2</v>
      </c>
      <c r="AA32" s="54">
        <v>1.9993168111774515E-2</v>
      </c>
      <c r="AB32" s="54">
        <v>-1.8755217592532449E-3</v>
      </c>
      <c r="AC32" s="54">
        <v>-7.793416405890416E-3</v>
      </c>
      <c r="AD32" s="54">
        <v>-7.6671038186004624E-3</v>
      </c>
      <c r="AE32" s="54">
        <v>-5.4927206685763267E-3</v>
      </c>
      <c r="AF32" s="54">
        <v>5.7959824385813681E-3</v>
      </c>
      <c r="AG32" s="54">
        <v>1.4608328205420053E-2</v>
      </c>
      <c r="AH32" s="54">
        <v>6.2802935290699391E-3</v>
      </c>
      <c r="AI32" s="54">
        <v>-1.8919798864088545E-3</v>
      </c>
      <c r="AJ32" s="54">
        <v>-4.2820633136162302E-3</v>
      </c>
      <c r="AK32" s="96">
        <v>-1.6294757126849083E-2</v>
      </c>
      <c r="AL32" s="96">
        <v>-9.8480390766787652E-3</v>
      </c>
      <c r="AM32" s="96"/>
    </row>
    <row r="33" spans="1:69" ht="12.6" customHeight="1">
      <c r="A33" s="383" t="s">
        <v>66</v>
      </c>
      <c r="B33" s="54">
        <v>2.7114040916108612E-2</v>
      </c>
      <c r="C33" s="54">
        <v>4.3988605594674152E-3</v>
      </c>
      <c r="D33" s="54">
        <v>2.6327827659682165E-2</v>
      </c>
      <c r="E33" s="54">
        <v>6.5014370583839777E-4</v>
      </c>
      <c r="F33" s="54">
        <v>7.0607164558911884E-3</v>
      </c>
      <c r="G33" s="54">
        <v>1.3114058393922292E-2</v>
      </c>
      <c r="H33" s="54">
        <v>-1.8819228342001663E-3</v>
      </c>
      <c r="I33" s="54">
        <v>1.8669928539239156E-3</v>
      </c>
      <c r="J33" s="54">
        <v>-5.6551605578516861E-3</v>
      </c>
      <c r="K33" s="54">
        <v>-1.5209444174267742E-2</v>
      </c>
      <c r="L33" s="54">
        <v>-4.3100715100343519E-3</v>
      </c>
      <c r="M33" s="54">
        <v>1.712550429050879E-2</v>
      </c>
      <c r="N33" s="54">
        <v>3.608270609738521E-2</v>
      </c>
      <c r="O33" s="54">
        <v>2.4728738400535064E-2</v>
      </c>
      <c r="P33" s="54">
        <v>1.9616221832484394E-2</v>
      </c>
      <c r="Q33" s="54">
        <v>3.0535564063157921E-2</v>
      </c>
      <c r="R33" s="54">
        <v>-3.7689132225820999E-3</v>
      </c>
      <c r="S33" s="54">
        <v>9.0799207547047848E-3</v>
      </c>
      <c r="T33" s="54">
        <v>1.3679995095993406E-2</v>
      </c>
      <c r="U33" s="54">
        <v>3.4729293053654171E-5</v>
      </c>
      <c r="V33" s="54">
        <v>-3.3681095713983242E-2</v>
      </c>
      <c r="W33" s="54">
        <v>-3.2685835327344766E-2</v>
      </c>
      <c r="X33" s="54">
        <v>-4.0661280571230696E-2</v>
      </c>
      <c r="Y33" s="54">
        <v>-3.6765057037973309E-2</v>
      </c>
      <c r="Z33" s="54">
        <v>4.0590344571784869E-4</v>
      </c>
      <c r="AA33" s="54">
        <v>6.3569257191336808E-3</v>
      </c>
      <c r="AB33" s="54">
        <v>1.2870854582181667E-2</v>
      </c>
      <c r="AC33" s="54">
        <v>3.7570291786116101E-3</v>
      </c>
      <c r="AD33" s="54">
        <v>-2.0275875621019176E-2</v>
      </c>
      <c r="AE33" s="54">
        <v>-1.943798752114614E-2</v>
      </c>
      <c r="AF33" s="54">
        <v>-1.6955969751366297E-2</v>
      </c>
      <c r="AG33" s="54">
        <v>-1.9720531690504046E-2</v>
      </c>
      <c r="AH33" s="54">
        <v>-3.6544198572927623E-3</v>
      </c>
      <c r="AI33" s="54">
        <v>-1.0219585428499062E-2</v>
      </c>
      <c r="AJ33" s="54">
        <v>-1.7483918052717533E-3</v>
      </c>
      <c r="AK33" s="96">
        <v>4.6437307416926817E-3</v>
      </c>
      <c r="AL33" s="96">
        <v>5.0378927518148833E-3</v>
      </c>
      <c r="AM33" s="96"/>
    </row>
    <row r="34" spans="1:69" ht="12.6" customHeight="1">
      <c r="A34" s="383" t="s">
        <v>379</v>
      </c>
      <c r="B34" s="54">
        <v>1.5754697061564002E-2</v>
      </c>
      <c r="C34" s="54">
        <v>1.7229017329431873E-3</v>
      </c>
      <c r="D34" s="54">
        <v>-4.8994205926614614E-3</v>
      </c>
      <c r="E34" s="54">
        <v>5.1751438984735639E-3</v>
      </c>
      <c r="F34" s="54">
        <v>3.7695191961148451E-3</v>
      </c>
      <c r="G34" s="54">
        <v>2.3567582468402787E-3</v>
      </c>
      <c r="H34" s="54">
        <v>4.3435684286119246E-4</v>
      </c>
      <c r="I34" s="54">
        <v>9.1091571050944337E-4</v>
      </c>
      <c r="J34" s="54">
        <v>-9.1381520983904712E-3</v>
      </c>
      <c r="K34" s="54">
        <v>6.9760883439953032E-4</v>
      </c>
      <c r="L34" s="54">
        <v>-2.6149791507212284E-3</v>
      </c>
      <c r="M34" s="54">
        <v>-8.7561786417806788E-3</v>
      </c>
      <c r="N34" s="54">
        <v>1.9113139319362872E-3</v>
      </c>
      <c r="O34" s="54">
        <v>8.5930797700383716E-3</v>
      </c>
      <c r="P34" s="54">
        <v>3.2550973951356249E-3</v>
      </c>
      <c r="Q34" s="54">
        <v>9.5291227469296216E-3</v>
      </c>
      <c r="R34" s="54">
        <v>1.7035522639198208E-3</v>
      </c>
      <c r="S34" s="54">
        <v>3.1308678523296889E-3</v>
      </c>
      <c r="T34" s="54">
        <v>5.3087550792996364E-3</v>
      </c>
      <c r="U34" s="54">
        <v>-6.421762006469117E-3</v>
      </c>
      <c r="V34" s="54">
        <v>-7.2226898329375618E-3</v>
      </c>
      <c r="W34" s="54">
        <v>-1.7039187227866466E-2</v>
      </c>
      <c r="X34" s="54">
        <v>-1.3362994796059961E-2</v>
      </c>
      <c r="Y34" s="54">
        <v>4.1182594742254636E-3</v>
      </c>
      <c r="Z34" s="54">
        <v>1.2184976498715371E-2</v>
      </c>
      <c r="AA34" s="54">
        <v>6.1082587547550068E-3</v>
      </c>
      <c r="AB34" s="54">
        <v>2.8392354307514665E-3</v>
      </c>
      <c r="AC34" s="54">
        <v>-2.0867709659477718E-3</v>
      </c>
      <c r="AD34" s="54">
        <v>-1.9882866064906381E-2</v>
      </c>
      <c r="AE34" s="54">
        <v>-1.2390261600313878E-2</v>
      </c>
      <c r="AF34" s="54">
        <v>-2.899691918363046E-3</v>
      </c>
      <c r="AG34" s="54">
        <v>2.107483433579545E-4</v>
      </c>
      <c r="AH34" s="54">
        <v>9.3043141113692725E-3</v>
      </c>
      <c r="AI34" s="54">
        <v>1.2878486416090875E-2</v>
      </c>
      <c r="AJ34" s="54">
        <v>9.8767410188035695E-3</v>
      </c>
      <c r="AK34" s="96">
        <v>3.7325516297862476E-3</v>
      </c>
      <c r="AL34" s="96">
        <v>-9.6646012931034461E-3</v>
      </c>
      <c r="AM34" s="96"/>
      <c r="BJ34" s="96"/>
      <c r="BK34" s="96"/>
      <c r="BL34" s="96"/>
      <c r="BM34" s="96"/>
      <c r="BN34" s="96"/>
      <c r="BO34" s="96"/>
      <c r="BP34" s="96"/>
      <c r="BQ34" s="96"/>
    </row>
    <row r="35" spans="1:69" ht="12.6" customHeight="1">
      <c r="A35" s="383" t="s">
        <v>67</v>
      </c>
      <c r="B35" s="54">
        <v>-3.5062094776135352E-3</v>
      </c>
      <c r="C35" s="54">
        <v>-2.5292126973277405E-2</v>
      </c>
      <c r="D35" s="54">
        <v>5.8154272381276691E-2</v>
      </c>
      <c r="E35" s="54">
        <v>-9.9380485286526491E-3</v>
      </c>
      <c r="F35" s="54">
        <v>1.8454858486125263E-2</v>
      </c>
      <c r="G35" s="54">
        <v>1.2440310268719453E-2</v>
      </c>
      <c r="H35" s="54">
        <v>-8.2240550127304791E-3</v>
      </c>
      <c r="I35" s="54">
        <v>-1.9890248109224172E-3</v>
      </c>
      <c r="J35" s="54">
        <v>-3.1902053621952948E-3</v>
      </c>
      <c r="K35" s="54">
        <v>1.1758070303953084E-2</v>
      </c>
      <c r="L35" s="54">
        <v>-1.0695693411556356E-2</v>
      </c>
      <c r="M35" s="54">
        <v>3.4952589432824803E-2</v>
      </c>
      <c r="N35" s="54">
        <v>1.7099925365118802E-2</v>
      </c>
      <c r="O35" s="54">
        <v>6.1439725191082565E-3</v>
      </c>
      <c r="P35" s="54">
        <v>2.2583822034868375E-2</v>
      </c>
      <c r="Q35" s="54">
        <v>3.2705326333834439E-2</v>
      </c>
      <c r="R35" s="54">
        <v>4.238828611657185E-3</v>
      </c>
      <c r="S35" s="54">
        <v>3.0100769506720703E-2</v>
      </c>
      <c r="T35" s="54">
        <v>1.9699999076300159E-3</v>
      </c>
      <c r="U35" s="54">
        <v>-7.1510771605961905E-3</v>
      </c>
      <c r="V35" s="54">
        <v>4.4004598722926981E-2</v>
      </c>
      <c r="W35" s="54">
        <v>-1.6686933668065818E-3</v>
      </c>
      <c r="X35" s="54">
        <v>1.5763571451057327E-2</v>
      </c>
      <c r="Y35" s="54">
        <v>2.2297820044636991E-2</v>
      </c>
      <c r="Z35" s="54">
        <v>3.2624489449572219E-2</v>
      </c>
      <c r="AA35" s="54">
        <v>2.4430453701050611E-2</v>
      </c>
      <c r="AB35" s="54">
        <v>2.0354774664884671E-2</v>
      </c>
      <c r="AC35" s="54">
        <v>4.1634446530280774E-3</v>
      </c>
      <c r="AD35" s="54">
        <v>-8.1556317842206696E-2</v>
      </c>
      <c r="AE35" s="54">
        <v>-5.3560354537822541E-2</v>
      </c>
      <c r="AF35" s="54">
        <v>-1.1873430573637361E-2</v>
      </c>
      <c r="AG35" s="54">
        <v>-8.25208703106268E-4</v>
      </c>
      <c r="AH35" s="54">
        <v>2.8735779282520298E-2</v>
      </c>
      <c r="AI35" s="54">
        <v>2.5728032413269215E-2</v>
      </c>
      <c r="AJ35" s="54">
        <v>4.9256053124347721E-3</v>
      </c>
      <c r="AK35" s="96">
        <v>-6.8121063497738376E-3</v>
      </c>
      <c r="AL35" s="96">
        <v>5.4561663452812907E-3</v>
      </c>
      <c r="AM35" s="96"/>
      <c r="BJ35" s="96"/>
      <c r="BK35" s="96"/>
      <c r="BL35" s="96"/>
      <c r="BM35" s="96"/>
      <c r="BN35" s="96"/>
      <c r="BO35" s="96"/>
      <c r="BP35" s="96"/>
      <c r="BQ35" s="96"/>
    </row>
    <row r="36" spans="1:69" s="79" customFormat="1" ht="12.6" customHeight="1">
      <c r="A36" s="384" t="s">
        <v>90</v>
      </c>
      <c r="B36" s="174">
        <v>4.5989458125979543E-2</v>
      </c>
      <c r="C36" s="174">
        <v>-2.3172852142264461E-2</v>
      </c>
      <c r="D36" s="174">
        <v>8.8728939532700474E-2</v>
      </c>
      <c r="E36" s="174">
        <v>9.4969139845429672E-3</v>
      </c>
      <c r="F36" s="174">
        <v>2.7115053067108562E-2</v>
      </c>
      <c r="G36" s="174">
        <v>5.8003093981969227E-2</v>
      </c>
      <c r="H36" s="174">
        <v>-2.7019781080669325E-2</v>
      </c>
      <c r="I36" s="174">
        <v>-1.011135656296515E-2</v>
      </c>
      <c r="J36" s="174">
        <v>-1.7220662287707487E-2</v>
      </c>
      <c r="K36" s="174">
        <v>-2.3594719825798707E-2</v>
      </c>
      <c r="L36" s="174">
        <v>-3.4996780396230207E-2</v>
      </c>
      <c r="M36" s="174">
        <v>4.5094132667159524E-2</v>
      </c>
      <c r="N36" s="174">
        <v>5.4175927175450729E-2</v>
      </c>
      <c r="O36" s="174">
        <v>5.5158807641709433E-2</v>
      </c>
      <c r="P36" s="174">
        <v>7.7560450872497341E-2</v>
      </c>
      <c r="Q36" s="174">
        <v>9.3847073248455301E-2</v>
      </c>
      <c r="R36" s="174">
        <v>1.6912594865803748E-2</v>
      </c>
      <c r="S36" s="174">
        <v>5.3778210129307003E-2</v>
      </c>
      <c r="T36" s="174">
        <v>4.5885210977249201E-2</v>
      </c>
      <c r="U36" s="174">
        <v>2.1121724593549229E-3</v>
      </c>
      <c r="V36" s="174">
        <v>2.8995753005880091E-3</v>
      </c>
      <c r="W36" s="174">
        <v>-6.5179461028517724E-2</v>
      </c>
      <c r="X36" s="174">
        <v>-3.4992400326426858E-2</v>
      </c>
      <c r="Y36" s="174">
        <v>-9.0643097975413971E-3</v>
      </c>
      <c r="Z36" s="174">
        <v>5.4110253523443133E-2</v>
      </c>
      <c r="AA36" s="174">
        <v>4.4705845910805141E-2</v>
      </c>
      <c r="AB36" s="174">
        <v>2.3852345916112128E-2</v>
      </c>
      <c r="AC36" s="174">
        <v>-1.940107990397489E-2</v>
      </c>
      <c r="AD36" s="174">
        <v>-0.13759948054389093</v>
      </c>
      <c r="AE36" s="174">
        <v>-8.5098358511818475E-2</v>
      </c>
      <c r="AF36" s="174">
        <v>-2.8528376589197067E-2</v>
      </c>
      <c r="AG36" s="174">
        <v>-5.3700812048046945E-3</v>
      </c>
      <c r="AH36" s="174">
        <v>7.2675082733980143E-2</v>
      </c>
      <c r="AI36" s="174">
        <v>5.7166371233223635E-2</v>
      </c>
      <c r="AJ36" s="174">
        <v>3.6595618808329212E-2</v>
      </c>
      <c r="AK36" s="154">
        <v>1.6122635658777095E-2</v>
      </c>
      <c r="AL36" s="154">
        <v>-1.6022891617513725E-2</v>
      </c>
      <c r="AM36" s="154"/>
    </row>
    <row r="37" spans="1:69" s="79" customFormat="1" ht="12.6" customHeight="1">
      <c r="A37" s="38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54"/>
      <c r="AL37" s="154"/>
      <c r="AM37" s="154"/>
    </row>
    <row r="38" spans="1:69" ht="12.6" customHeight="1">
      <c r="A38" s="84" t="s">
        <v>476</v>
      </c>
    </row>
    <row r="39" spans="1:69" ht="12.6" customHeight="1">
      <c r="A39" s="56" t="s">
        <v>91</v>
      </c>
      <c r="B39" s="54">
        <v>0.10197891087678745</v>
      </c>
      <c r="C39" s="54">
        <v>7.9223540709239204E-2</v>
      </c>
      <c r="D39" s="54">
        <v>9.7376981105958826E-2</v>
      </c>
      <c r="E39" s="54">
        <v>0.11323616698542494</v>
      </c>
      <c r="F39" s="54">
        <v>0.11600471883602048</v>
      </c>
      <c r="G39" s="54">
        <v>8.5420109317401627E-2</v>
      </c>
      <c r="H39" s="54">
        <v>5.5625630676084725E-2</v>
      </c>
      <c r="I39" s="54">
        <v>2.9028436018957438E-2</v>
      </c>
      <c r="J39" s="54">
        <v>2.3490721165139838E-2</v>
      </c>
      <c r="K39" s="54">
        <v>3.9934418550181539E-2</v>
      </c>
      <c r="L39" s="54">
        <v>5.6631855657784724E-2</v>
      </c>
      <c r="M39" s="54">
        <v>8.5664939550949892E-2</v>
      </c>
      <c r="N39" s="54">
        <v>0.10064264402111545</v>
      </c>
      <c r="O39" s="54">
        <v>8.8513513513513553E-2</v>
      </c>
      <c r="P39" s="54">
        <v>8.0973864836086262E-2</v>
      </c>
      <c r="Q39" s="54">
        <v>0.10181355392936697</v>
      </c>
      <c r="R39" s="54">
        <v>4.093076842873522E-2</v>
      </c>
      <c r="S39" s="54">
        <v>6.1038692323608368E-2</v>
      </c>
      <c r="T39" s="54">
        <v>7.9401611047180687E-2</v>
      </c>
      <c r="U39" s="54">
        <v>7.8352103186062116E-2</v>
      </c>
      <c r="V39" s="54">
        <v>0.15978467415503883</v>
      </c>
      <c r="W39" s="54">
        <v>0.13219383775351035</v>
      </c>
      <c r="X39" s="54">
        <v>0.13045163791432457</v>
      </c>
      <c r="Y39" s="54">
        <v>0.10927546192984017</v>
      </c>
      <c r="Z39" s="54">
        <v>8.7937701251633582E-2</v>
      </c>
      <c r="AA39" s="54">
        <v>8.6224506492544428E-2</v>
      </c>
      <c r="AB39" s="54">
        <v>8.8048696844992946E-2</v>
      </c>
      <c r="AC39" s="54">
        <v>6.8703014907686821E-2</v>
      </c>
      <c r="AD39" s="54">
        <v>4.3819957132650744E-2</v>
      </c>
      <c r="AE39" s="54">
        <v>5.4784745897090481E-2</v>
      </c>
      <c r="AF39" s="54">
        <v>5.2005358127807044E-2</v>
      </c>
      <c r="AG39" s="54">
        <v>8.2900384007228434E-2</v>
      </c>
      <c r="AH39" s="54">
        <v>0.10282150733896089</v>
      </c>
      <c r="AI39" s="54">
        <v>0.16088973241130478</v>
      </c>
      <c r="AJ39" s="54">
        <v>0.17829720620178269</v>
      </c>
      <c r="AK39" s="54">
        <v>0.21695994993742174</v>
      </c>
      <c r="AL39" s="54">
        <v>0.26252486035445832</v>
      </c>
      <c r="AN39" s="170"/>
      <c r="AO39" s="170"/>
    </row>
    <row r="40" spans="1:69" ht="12.6" customHeight="1">
      <c r="A40" s="56" t="s">
        <v>92</v>
      </c>
      <c r="B40" s="91"/>
      <c r="C40" s="91"/>
      <c r="D40" s="91"/>
      <c r="E40" s="91"/>
      <c r="F40" s="54">
        <v>0.16487455197132617</v>
      </c>
      <c r="G40" s="54">
        <v>0.11728083459532224</v>
      </c>
      <c r="H40" s="54">
        <v>8.0237489397794626E-2</v>
      </c>
      <c r="I40" s="54">
        <v>2.2993688007213908E-2</v>
      </c>
      <c r="J40" s="54">
        <v>2.1076923076923215E-2</v>
      </c>
      <c r="K40" s="54">
        <v>2.5903614457831292E-2</v>
      </c>
      <c r="L40" s="54">
        <v>2.8894472361809198E-2</v>
      </c>
      <c r="M40" s="54">
        <v>2.8353165858674867E-2</v>
      </c>
      <c r="N40" s="54">
        <v>3.1791472050625158E-2</v>
      </c>
      <c r="O40" s="54">
        <v>2.7598355842630484E-2</v>
      </c>
      <c r="P40" s="54">
        <v>5.4487179487179294E-2</v>
      </c>
      <c r="Q40" s="54">
        <v>7.6714285714285735E-2</v>
      </c>
      <c r="R40" s="54">
        <v>3.0811915887850594E-2</v>
      </c>
      <c r="S40" s="54">
        <v>3.585714285714281E-2</v>
      </c>
      <c r="T40" s="54">
        <v>6.0509480387899828E-2</v>
      </c>
      <c r="U40" s="54">
        <v>7.0147273450975156E-2</v>
      </c>
      <c r="V40" s="54">
        <v>0.17271709873919816</v>
      </c>
      <c r="W40" s="54">
        <v>0.16240104813129208</v>
      </c>
      <c r="X40" s="54">
        <v>0.15052968039022474</v>
      </c>
      <c r="Y40" s="54">
        <v>0.12199437122630385</v>
      </c>
      <c r="Z40" s="54">
        <v>0.10795570540008037</v>
      </c>
      <c r="AA40" s="54">
        <v>0.11940696939101181</v>
      </c>
      <c r="AB40" s="54">
        <v>0.11743772241992878</v>
      </c>
      <c r="AC40" s="54">
        <v>0.10048211702747167</v>
      </c>
      <c r="AD40" s="54">
        <v>3.1085196180939967E-2</v>
      </c>
      <c r="AE40" s="54">
        <v>5.3100158982511969E-2</v>
      </c>
      <c r="AF40" s="54">
        <v>5.4140127388535131E-2</v>
      </c>
      <c r="AG40" s="54">
        <v>7.2497238678582043E-2</v>
      </c>
      <c r="AH40" s="54">
        <v>0.12794755207782593</v>
      </c>
      <c r="AI40" s="54">
        <v>0.16767310789049916</v>
      </c>
      <c r="AJ40" s="54">
        <v>0.16558610271903307</v>
      </c>
      <c r="AK40" s="54">
        <v>0.20335174609119</v>
      </c>
      <c r="AL40" s="54">
        <v>0.26830411549639077</v>
      </c>
      <c r="AN40" s="170"/>
      <c r="AO40" s="170"/>
    </row>
    <row r="41" spans="1:69" ht="12.6" customHeight="1">
      <c r="A41" s="56" t="s">
        <v>93</v>
      </c>
      <c r="B41" s="54">
        <v>-1.6425936943406882E-2</v>
      </c>
      <c r="C41" s="54">
        <v>-5.0623175677624754E-2</v>
      </c>
      <c r="D41" s="54">
        <v>-3.902733739810027E-2</v>
      </c>
      <c r="E41" s="54">
        <v>-3.9094483389554568E-3</v>
      </c>
      <c r="F41" s="54">
        <v>2.1474588403722183E-2</v>
      </c>
      <c r="G41" s="54">
        <v>1.1453113815318661E-2</v>
      </c>
      <c r="H41" s="54">
        <v>1.436781609195581E-3</v>
      </c>
      <c r="I41" s="54">
        <v>9.7087378640776656E-3</v>
      </c>
      <c r="J41" s="54">
        <v>6.3069376313946712E-3</v>
      </c>
      <c r="K41" s="54">
        <v>2.3354564755838414E-2</v>
      </c>
      <c r="L41" s="54">
        <v>5.7388809182209455E-2</v>
      </c>
      <c r="M41" s="54">
        <v>7.4175824175824356E-2</v>
      </c>
      <c r="N41" s="54">
        <v>7.3816155988857934E-2</v>
      </c>
      <c r="O41" s="54">
        <v>6.2240663900414939E-2</v>
      </c>
      <c r="P41" s="54">
        <v>1.8317503392130119E-2</v>
      </c>
      <c r="Q41" s="54">
        <v>4.1560102301790192E-2</v>
      </c>
      <c r="R41" s="54">
        <v>-3.5724971879407152E-2</v>
      </c>
      <c r="S41" s="54">
        <v>-9.0445806013663699E-3</v>
      </c>
      <c r="T41" s="54">
        <v>8.4222187858653541E-3</v>
      </c>
      <c r="U41" s="54">
        <v>-6.971882199988122E-3</v>
      </c>
      <c r="V41" s="54">
        <v>7.5791470336287414E-2</v>
      </c>
      <c r="W41" s="54">
        <v>4.0010864307866045E-2</v>
      </c>
      <c r="X41" s="54">
        <v>2.7743383621816164E-2</v>
      </c>
      <c r="Y41" s="54">
        <v>4.5032038540754327E-2</v>
      </c>
      <c r="Z41" s="54">
        <v>2.0488083207137242E-2</v>
      </c>
      <c r="AA41" s="54">
        <v>4.5703767182419641E-2</v>
      </c>
      <c r="AB41" s="54">
        <v>6.3266462791244482E-2</v>
      </c>
      <c r="AC41" s="54">
        <v>3.0834284736128259E-2</v>
      </c>
      <c r="AD41" s="54">
        <v>2.146934991425975E-2</v>
      </c>
      <c r="AE41" s="54">
        <v>-7.0492857156470023E-3</v>
      </c>
      <c r="AF41" s="54">
        <v>-3.4876176018787453E-2</v>
      </c>
      <c r="AG41" s="54">
        <v>-2.5036348781661721E-2</v>
      </c>
      <c r="AH41" s="54">
        <v>-4.6177360024850844E-2</v>
      </c>
      <c r="AI41" s="54">
        <v>-6.3139709394810506E-4</v>
      </c>
      <c r="AJ41" s="54">
        <v>2.5581282412090456E-2</v>
      </c>
      <c r="AK41" s="54">
        <v>6.7522532989185535E-2</v>
      </c>
      <c r="AL41" s="54">
        <v>0.12670482099722302</v>
      </c>
      <c r="AN41" s="170"/>
      <c r="AO41" s="170"/>
    </row>
    <row r="42" spans="1:69" ht="12.6" customHeight="1">
      <c r="A42" s="56" t="s">
        <v>94</v>
      </c>
      <c r="B42" s="54">
        <v>6.1254974798394812E-2</v>
      </c>
      <c r="C42" s="54">
        <v>7.809833876304606E-2</v>
      </c>
      <c r="D42" s="54">
        <v>0.12713411774394179</v>
      </c>
      <c r="E42" s="54">
        <v>0.10460453425707583</v>
      </c>
      <c r="F42" s="54">
        <v>7.0190187965094797E-2</v>
      </c>
      <c r="G42" s="54">
        <v>5.3327965577986802E-2</v>
      </c>
      <c r="H42" s="54">
        <v>-2.0767672324618625E-2</v>
      </c>
      <c r="I42" s="54">
        <v>-0.13116439913611411</v>
      </c>
      <c r="J42" s="54">
        <v>-0.10854694462057812</v>
      </c>
      <c r="K42" s="54">
        <v>-9.1420824173149007E-2</v>
      </c>
      <c r="L42" s="54">
        <v>-0.10822848235163129</v>
      </c>
      <c r="M42" s="54">
        <v>-2.2681606139298593E-2</v>
      </c>
      <c r="N42" s="54">
        <v>4.4033667334669291E-2</v>
      </c>
      <c r="O42" s="54">
        <v>6.3607546672052928E-2</v>
      </c>
      <c r="P42" s="54">
        <v>8.6985474674324603E-2</v>
      </c>
      <c r="Q42" s="54">
        <v>0.1379167122089846</v>
      </c>
      <c r="R42" s="54">
        <v>0.15912283072487998</v>
      </c>
      <c r="S42" s="54">
        <v>0.11154797153797258</v>
      </c>
      <c r="T42" s="54">
        <v>0.14723586071750105</v>
      </c>
      <c r="U42" s="54">
        <v>0.15445498904983301</v>
      </c>
      <c r="V42" s="54">
        <v>0.1129670861525498</v>
      </c>
      <c r="W42" s="54">
        <v>0.18258745757215999</v>
      </c>
      <c r="X42" s="54">
        <v>0.18985359408214775</v>
      </c>
      <c r="Y42" s="54">
        <v>0.14410756481512288</v>
      </c>
      <c r="Z42" s="54">
        <v>0.19720402137177051</v>
      </c>
      <c r="AA42" s="54">
        <v>9.4408991135935816E-2</v>
      </c>
      <c r="AB42" s="54">
        <v>8.7965753296576077E-2</v>
      </c>
      <c r="AC42" s="54">
        <v>3.601099572388522E-2</v>
      </c>
      <c r="AD42" s="54">
        <v>-3.8849932755652739E-2</v>
      </c>
      <c r="AE42" s="54">
        <v>3.9107623922413737E-2</v>
      </c>
      <c r="AF42" s="54">
        <v>8.1784875665041223E-2</v>
      </c>
      <c r="AG42" s="54">
        <v>0.15324814438880296</v>
      </c>
      <c r="AH42" s="54">
        <v>0.23153720695279167</v>
      </c>
      <c r="AI42" s="54">
        <v>0.1585593573522539</v>
      </c>
      <c r="AJ42" s="54">
        <v>0.10894199045100739</v>
      </c>
      <c r="AK42" s="54">
        <v>0.12422127742457767</v>
      </c>
      <c r="AL42" s="54">
        <v>5.6607957513933549E-2</v>
      </c>
      <c r="AN42" s="170"/>
      <c r="AO42" s="170"/>
    </row>
    <row r="44" spans="1:69" ht="12.6" hidden="1" customHeight="1">
      <c r="A44" s="84" t="s">
        <v>323</v>
      </c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</row>
    <row r="45" spans="1:69" ht="12.6" hidden="1" customHeight="1">
      <c r="A45" s="79" t="s">
        <v>95</v>
      </c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>
        <v>-9.1725580480702673E-3</v>
      </c>
      <c r="O45" s="174">
        <v>-2.1514977108341937E-2</v>
      </c>
      <c r="P45" s="174">
        <v>4.1631662245018575E-3</v>
      </c>
      <c r="Q45" s="174">
        <v>-1.8706013675709676E-2</v>
      </c>
      <c r="R45" s="174">
        <v>-4.3196966777401258E-3</v>
      </c>
      <c r="S45" s="174">
        <v>1.4842343547109671E-2</v>
      </c>
      <c r="T45" s="174">
        <v>1.6170560761306296E-2</v>
      </c>
      <c r="U45" s="174">
        <v>6.2029895826811954E-2</v>
      </c>
      <c r="V45" s="174">
        <v>6.5374687998388081E-2</v>
      </c>
      <c r="W45" s="174">
        <v>9.7081525233902122E-2</v>
      </c>
      <c r="X45" s="174">
        <v>0.12266216034314259</v>
      </c>
      <c r="Y45" s="174">
        <v>0.11577455583225693</v>
      </c>
      <c r="Z45" s="174">
        <v>7.1321093265737767E-2</v>
      </c>
      <c r="AA45" s="174">
        <v>-6.9351431411512898E-4</v>
      </c>
      <c r="AB45" s="174">
        <v>-4.2176429726220044E-2</v>
      </c>
      <c r="AC45" s="174">
        <v>-4.6910084033864541E-2</v>
      </c>
      <c r="AD45" s="174">
        <v>2.8487965199770038E-2</v>
      </c>
      <c r="AE45" s="174">
        <v>7.8444620735061976E-2</v>
      </c>
      <c r="AF45" s="174">
        <v>9.8936983843190163E-2</v>
      </c>
      <c r="AG45" s="174">
        <v>6.980787564265567E-2</v>
      </c>
      <c r="AH45" s="174">
        <v>-7.9044388849592861E-3</v>
      </c>
      <c r="AI45" s="174">
        <v>-2.3407694105798571E-2</v>
      </c>
      <c r="AJ45" s="154">
        <v>-2.5010446295884892E-2</v>
      </c>
      <c r="AK45" s="96"/>
      <c r="AL45" s="96"/>
    </row>
    <row r="46" spans="1:69" ht="12.6" hidden="1" customHeight="1">
      <c r="A46" s="86" t="s">
        <v>62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>
        <v>-1.8944129044017877E-2</v>
      </c>
      <c r="O46" s="54">
        <v>-5.3340205134457697E-2</v>
      </c>
      <c r="P46" s="54">
        <v>2.4209299158939102E-2</v>
      </c>
      <c r="Q46" s="54">
        <v>-2.2620432776931154E-2</v>
      </c>
      <c r="R46" s="54">
        <v>-5.2473888869011276E-3</v>
      </c>
      <c r="S46" s="54">
        <v>6.0365276973447735E-2</v>
      </c>
      <c r="T46" s="54">
        <v>4.4357405797179394E-2</v>
      </c>
      <c r="U46" s="54">
        <v>0.12372609217760977</v>
      </c>
      <c r="V46" s="54">
        <v>0.10523008114330179</v>
      </c>
      <c r="W46" s="54">
        <v>9.9431853621154698E-2</v>
      </c>
      <c r="X46" s="54">
        <v>0.10914634816849533</v>
      </c>
      <c r="Y46" s="54">
        <v>0.16558167093213294</v>
      </c>
      <c r="Z46" s="54">
        <v>0.20437937108964266</v>
      </c>
      <c r="AA46" s="54">
        <v>0.25992629107209941</v>
      </c>
      <c r="AB46" s="54">
        <v>0.25648879313943529</v>
      </c>
      <c r="AC46" s="54">
        <v>0.16733327224392336</v>
      </c>
      <c r="AD46" s="54">
        <v>7.8312390915630248E-2</v>
      </c>
      <c r="AE46" s="54">
        <v>-4.0471456031188846E-2</v>
      </c>
      <c r="AF46" s="54">
        <v>-7.4954425450431739E-2</v>
      </c>
      <c r="AG46" s="54">
        <v>-0.11174234677740169</v>
      </c>
      <c r="AH46" s="54">
        <v>-6.357342272565214E-2</v>
      </c>
      <c r="AI46" s="54">
        <v>2.8623154526955519E-2</v>
      </c>
      <c r="AJ46" s="96">
        <v>4.7658496950308438E-2</v>
      </c>
      <c r="AK46" s="96"/>
      <c r="AL46" s="96"/>
    </row>
    <row r="47" spans="1:69" ht="12.6" hidden="1" customHeight="1">
      <c r="A47" s="86" t="s">
        <v>63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>
        <v>-0.44056104944625163</v>
      </c>
      <c r="O47" s="54">
        <v>-0.56255796761642496</v>
      </c>
      <c r="P47" s="54">
        <v>-0.56720615651141226</v>
      </c>
      <c r="Q47" s="54">
        <v>-0.5286526213271785</v>
      </c>
      <c r="R47" s="54">
        <v>-0.35758810243116368</v>
      </c>
      <c r="S47" s="54">
        <v>-0.20313246587622957</v>
      </c>
      <c r="T47" s="54">
        <v>-5.6705128517793413E-2</v>
      </c>
      <c r="U47" s="54">
        <v>9.9237753296233411E-2</v>
      </c>
      <c r="V47" s="54">
        <v>0.15994899810628205</v>
      </c>
      <c r="W47" s="54">
        <v>0.17465701346311158</v>
      </c>
      <c r="X47" s="54">
        <v>2.3205017287160068E-3</v>
      </c>
      <c r="Y47" s="54">
        <v>-0.16617453238990476</v>
      </c>
      <c r="Z47" s="54">
        <v>-0.2760938792290627</v>
      </c>
      <c r="AA47" s="54">
        <v>-0.33229538417234095</v>
      </c>
      <c r="AB47" s="54">
        <v>-0.19867419659604224</v>
      </c>
      <c r="AC47" s="54">
        <v>0.16328367414146872</v>
      </c>
      <c r="AD47" s="54">
        <v>1.382777066655692</v>
      </c>
      <c r="AE47" s="54">
        <v>2.4800291167105089</v>
      </c>
      <c r="AF47" s="54">
        <v>3.388751788800052</v>
      </c>
      <c r="AG47" s="54">
        <v>3.2711001845987564</v>
      </c>
      <c r="AH47" s="54">
        <v>0.99091650198530568</v>
      </c>
      <c r="AI47" s="54">
        <v>0.36729072298147614</v>
      </c>
      <c r="AJ47" s="96">
        <v>2.6157478564891923E-2</v>
      </c>
      <c r="AK47" s="96"/>
      <c r="AL47" s="96"/>
    </row>
    <row r="48" spans="1:69" ht="12.6" hidden="1" customHeight="1">
      <c r="A48" s="86" t="s">
        <v>64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>
        <v>-8.8701713921316427E-2</v>
      </c>
      <c r="O48" s="54">
        <v>-6.8165343731376726E-3</v>
      </c>
      <c r="P48" s="54">
        <v>-2.1765649661598108E-2</v>
      </c>
      <c r="Q48" s="54">
        <v>7.6087549283947675E-2</v>
      </c>
      <c r="R48" s="54">
        <v>5.7775250443594439E-2</v>
      </c>
      <c r="S48" s="54">
        <v>7.3137352723966487E-2</v>
      </c>
      <c r="T48" s="54">
        <v>7.1869762520742286E-2</v>
      </c>
      <c r="U48" s="54">
        <v>9.6535069804290385E-2</v>
      </c>
      <c r="V48" s="54">
        <v>0.10595018459952787</v>
      </c>
      <c r="W48" s="54">
        <v>0.13044402249532694</v>
      </c>
      <c r="X48" s="54">
        <v>0.1743236344379453</v>
      </c>
      <c r="Y48" s="54">
        <v>0.12978405568504758</v>
      </c>
      <c r="Z48" s="54">
        <v>0.10146216224280713</v>
      </c>
      <c r="AA48" s="54">
        <v>2.4694667746366639E-2</v>
      </c>
      <c r="AB48" s="54">
        <v>-1.607179104655343E-2</v>
      </c>
      <c r="AC48" s="54">
        <v>4.0742263715272786E-2</v>
      </c>
      <c r="AD48" s="54">
        <v>0.11940158239473786</v>
      </c>
      <c r="AE48" s="54">
        <v>0.15581209931412299</v>
      </c>
      <c r="AF48" s="54">
        <v>0.19822856794308108</v>
      </c>
      <c r="AG48" s="54">
        <v>8.2745360882720442E-2</v>
      </c>
      <c r="AH48" s="54">
        <v>-7.5120109884696862E-2</v>
      </c>
      <c r="AI48" s="54">
        <v>-0.13163424284231651</v>
      </c>
      <c r="AJ48" s="96">
        <v>-0.20088902702799849</v>
      </c>
      <c r="AK48" s="96"/>
      <c r="AL48" s="96"/>
    </row>
    <row r="49" spans="1:44" ht="12.6" hidden="1" customHeight="1">
      <c r="A49" s="86" t="s">
        <v>65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>
        <v>0.21875195006161374</v>
      </c>
      <c r="O49" s="54">
        <v>7.3814464103758359E-2</v>
      </c>
      <c r="P49" s="54">
        <v>4.7008449767819593E-2</v>
      </c>
      <c r="Q49" s="54">
        <v>4.5316091096949673E-3</v>
      </c>
      <c r="R49" s="54">
        <v>-8.1715703137718587E-2</v>
      </c>
      <c r="S49" s="54">
        <v>-4.4106940311061438E-2</v>
      </c>
      <c r="T49" s="54">
        <v>-2.9100180801559294E-2</v>
      </c>
      <c r="U49" s="54">
        <v>-5.8292267346350624E-2</v>
      </c>
      <c r="V49" s="54">
        <v>2.7476271155280507E-2</v>
      </c>
      <c r="W49" s="54">
        <v>8.9948866411420969E-2</v>
      </c>
      <c r="X49" s="54">
        <v>0.21910160060857953</v>
      </c>
      <c r="Y49" s="54">
        <v>0.28876297997532663</v>
      </c>
      <c r="Z49" s="54">
        <v>0.12766918927111659</v>
      </c>
      <c r="AA49" s="54">
        <v>-2.4031593523872963E-2</v>
      </c>
      <c r="AB49" s="54">
        <v>-7.6578098239939774E-2</v>
      </c>
      <c r="AC49" s="54">
        <v>-0.1412606983695357</v>
      </c>
      <c r="AD49" s="54">
        <v>-4.8203531153283241E-2</v>
      </c>
      <c r="AE49" s="54">
        <v>-4.7647494109562816E-2</v>
      </c>
      <c r="AF49" s="54">
        <v>-0.12283792967185936</v>
      </c>
      <c r="AG49" s="54">
        <v>-0.24715930231060257</v>
      </c>
      <c r="AH49" s="54">
        <v>-0.3016365915043161</v>
      </c>
      <c r="AI49" s="54">
        <v>-0.23130857850337772</v>
      </c>
      <c r="AJ49" s="96">
        <v>-0.12072905828201463</v>
      </c>
      <c r="AK49" s="96"/>
      <c r="AL49" s="96"/>
    </row>
    <row r="50" spans="1:44" ht="12.6" hidden="1" customHeight="1">
      <c r="A50" s="86" t="s">
        <v>66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>
        <v>-2.0803458175294054E-2</v>
      </c>
      <c r="O50" s="54">
        <v>-7.4366782416012023E-2</v>
      </c>
      <c r="P50" s="54">
        <v>-5.2549106581035288E-2</v>
      </c>
      <c r="Q50" s="54">
        <v>-8.6791023003319645E-2</v>
      </c>
      <c r="R50" s="54">
        <v>-4.9226062061331621E-2</v>
      </c>
      <c r="S50" s="54">
        <v>-3.4647529663727084E-2</v>
      </c>
      <c r="T50" s="54">
        <v>-4.186105882471558E-2</v>
      </c>
      <c r="U50" s="54">
        <v>-2.6897228993583933E-2</v>
      </c>
      <c r="V50" s="54">
        <v>3.7546208374976908E-2</v>
      </c>
      <c r="W50" s="54">
        <v>0.1375379725160597</v>
      </c>
      <c r="X50" s="54">
        <v>0.28439285560387018</v>
      </c>
      <c r="Y50" s="54">
        <v>0.4128814686986122</v>
      </c>
      <c r="Z50" s="54">
        <v>0.27619365286571607</v>
      </c>
      <c r="AA50" s="54">
        <v>0.10586781372126386</v>
      </c>
      <c r="AB50" s="54">
        <v>-5.8525064849794139E-2</v>
      </c>
      <c r="AC50" s="54">
        <v>-0.16000982435059086</v>
      </c>
      <c r="AD50" s="54">
        <v>-9.6835669316284623E-2</v>
      </c>
      <c r="AE50" s="54">
        <v>-2.0034746901860245E-3</v>
      </c>
      <c r="AF50" s="54">
        <v>0.1110326776577566</v>
      </c>
      <c r="AG50" s="54">
        <v>0.21870749032326464</v>
      </c>
      <c r="AH50" s="54">
        <v>0.18600483813851731</v>
      </c>
      <c r="AI50" s="54">
        <v>0.19719078601189377</v>
      </c>
      <c r="AJ50" s="96">
        <v>0.1761478126381868</v>
      </c>
      <c r="AK50" s="96"/>
      <c r="AL50" s="96"/>
    </row>
    <row r="51" spans="1:44" ht="12.6" hidden="1" customHeight="1">
      <c r="A51" s="86" t="s">
        <v>89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>
        <v>0.11717756854020678</v>
      </c>
      <c r="O51" s="54">
        <v>8.3102168571881352E-2</v>
      </c>
      <c r="P51" s="54">
        <v>3.6084566529962725E-2</v>
      </c>
      <c r="Q51" s="54">
        <v>-8.4007866347609705E-2</v>
      </c>
      <c r="R51" s="54">
        <v>-8.7618229191227859E-2</v>
      </c>
      <c r="S51" s="54">
        <v>-5.2656409804679005E-2</v>
      </c>
      <c r="T51" s="54">
        <v>1.422356695203697E-2</v>
      </c>
      <c r="U51" s="54">
        <v>0.1300989405986448</v>
      </c>
      <c r="V51" s="54">
        <v>0.19630344769324926</v>
      </c>
      <c r="W51" s="54">
        <v>0.29751378823875196</v>
      </c>
      <c r="X51" s="54">
        <v>0.38161771502689823</v>
      </c>
      <c r="Y51" s="54">
        <v>0.21894382935326684</v>
      </c>
      <c r="Z51" s="54">
        <v>4.3099866005378296E-2</v>
      </c>
      <c r="AA51" s="54">
        <v>-0.12384368446592386</v>
      </c>
      <c r="AB51" s="54">
        <v>-0.25042482648710596</v>
      </c>
      <c r="AC51" s="54">
        <v>-0.24894225257135982</v>
      </c>
      <c r="AD51" s="54">
        <v>-5.6816607649738393E-2</v>
      </c>
      <c r="AE51" s="54">
        <v>9.8592408094518191E-2</v>
      </c>
      <c r="AF51" s="54">
        <v>0.14337279244151224</v>
      </c>
      <c r="AG51" s="54">
        <v>9.5038732379448376E-2</v>
      </c>
      <c r="AH51" s="54">
        <v>-0.12562743447655511</v>
      </c>
      <c r="AI51" s="54">
        <v>-0.23681437709126019</v>
      </c>
      <c r="AJ51" s="96">
        <v>-0.21310641005394171</v>
      </c>
      <c r="AK51" s="96"/>
      <c r="AL51" s="96"/>
    </row>
    <row r="52" spans="1:44" ht="12.6" hidden="1" customHeight="1">
      <c r="A52" s="86" t="s">
        <v>67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>
        <v>-1.0903497733643075E-2</v>
      </c>
      <c r="O52" s="54">
        <v>1.0091274455393817E-2</v>
      </c>
      <c r="P52" s="54">
        <v>-7.5668089583221798E-3</v>
      </c>
      <c r="Q52" s="54">
        <v>5.8649649214461697E-3</v>
      </c>
      <c r="R52" s="54">
        <v>2.5228781200903105E-2</v>
      </c>
      <c r="S52" s="54">
        <v>-3.2158679010786395E-3</v>
      </c>
      <c r="T52" s="54">
        <v>1.1626335453097436E-2</v>
      </c>
      <c r="U52" s="54">
        <v>2.1178449720484993E-2</v>
      </c>
      <c r="V52" s="54">
        <v>-1.3907238237439223E-2</v>
      </c>
      <c r="W52" s="54">
        <v>1.601020968916389E-2</v>
      </c>
      <c r="X52" s="54">
        <v>5.7956419809834792E-4</v>
      </c>
      <c r="Y52" s="54">
        <v>-2.2271260518498148E-2</v>
      </c>
      <c r="Z52" s="54">
        <v>-2.3772659614850977E-2</v>
      </c>
      <c r="AA52" s="54">
        <v>-6.5714638825661198E-2</v>
      </c>
      <c r="AB52" s="54">
        <v>-7.4452616960353768E-2</v>
      </c>
      <c r="AC52" s="54">
        <v>-6.9276927199247273E-2</v>
      </c>
      <c r="AD52" s="54">
        <v>1.0273320465626679E-2</v>
      </c>
      <c r="AE52" s="54">
        <v>8.2822686234075293E-2</v>
      </c>
      <c r="AF52" s="54">
        <v>0.12219106816330982</v>
      </c>
      <c r="AG52" s="54">
        <v>0.15487005591238279</v>
      </c>
      <c r="AH52" s="54">
        <v>8.2770255992336894E-2</v>
      </c>
      <c r="AI52" s="54">
        <v>3.2742210709971964E-2</v>
      </c>
      <c r="AJ52" s="96">
        <v>1.6408542506483936E-2</v>
      </c>
      <c r="AK52" s="96"/>
      <c r="AL52" s="96"/>
    </row>
    <row r="54" spans="1:44" ht="12.6" customHeight="1">
      <c r="A54" s="84" t="s">
        <v>322</v>
      </c>
    </row>
    <row r="55" spans="1:44" ht="12.6" customHeight="1">
      <c r="A55" s="175" t="s">
        <v>96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54">
        <v>8.0919313173757196E-2</v>
      </c>
      <c r="O55" s="154">
        <v>0.1069654945126777</v>
      </c>
      <c r="P55" s="154">
        <v>8.4405554114114129E-2</v>
      </c>
      <c r="Q55" s="154">
        <v>0.11393527739988737</v>
      </c>
      <c r="R55" s="154">
        <v>8.2366995609762739E-2</v>
      </c>
      <c r="S55" s="154">
        <v>5.5180357060758377E-2</v>
      </c>
      <c r="T55" s="154">
        <v>5.3601115539896639E-2</v>
      </c>
      <c r="U55" s="154">
        <v>2.9705618666190274E-3</v>
      </c>
      <c r="V55" s="154">
        <v>2.7723311130798716E-2</v>
      </c>
      <c r="W55" s="154">
        <v>1.4119852424248788E-2</v>
      </c>
      <c r="X55" s="154">
        <v>1.9231726339151182E-3</v>
      </c>
      <c r="Y55" s="154">
        <v>1.47311371282708E-2</v>
      </c>
      <c r="Z55" s="154">
        <v>3.9873062105523202E-2</v>
      </c>
      <c r="AA55" s="154">
        <v>0.10341529121479025</v>
      </c>
      <c r="AB55" s="154">
        <v>0.14084065213573288</v>
      </c>
      <c r="AC55" s="154">
        <v>0.13576779714248707</v>
      </c>
      <c r="AD55" s="154">
        <v>4.1429263114501048E-2</v>
      </c>
      <c r="AE55" s="154">
        <v>-1.3986216762730794E-2</v>
      </c>
      <c r="AF55" s="154">
        <v>-4.018502384267867E-2</v>
      </c>
      <c r="AG55" s="154">
        <v>-1.0390058636232238E-2</v>
      </c>
      <c r="AH55" s="154">
        <v>8.208324113172373E-2</v>
      </c>
      <c r="AI55" s="154">
        <v>0.12658002545708136</v>
      </c>
      <c r="AJ55" s="154">
        <v>0.1603947512756615</v>
      </c>
      <c r="AK55" s="154">
        <v>0.16725235850236292</v>
      </c>
      <c r="AL55" s="154">
        <v>0.17404121793204538</v>
      </c>
      <c r="AP55" s="346"/>
      <c r="AQ55" s="346"/>
      <c r="AR55" s="346"/>
    </row>
    <row r="56" spans="1:44" ht="12.6" customHeight="1">
      <c r="A56" s="26" t="s">
        <v>97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96">
        <v>7.100451802839039E-2</v>
      </c>
      <c r="O56" s="96">
        <v>8.3149157238512836E-2</v>
      </c>
      <c r="P56" s="96">
        <v>8.892011469066409E-2</v>
      </c>
      <c r="Q56" s="96">
        <v>9.309798886699E-2</v>
      </c>
      <c r="R56" s="96">
        <v>7.7691498494731781E-2</v>
      </c>
      <c r="S56" s="96">
        <v>7.0841706424416312E-2</v>
      </c>
      <c r="T56" s="96">
        <v>7.063843639691457E-2</v>
      </c>
      <c r="U56" s="96">
        <v>6.5184721336564305E-2</v>
      </c>
      <c r="V56" s="96">
        <v>9.4910401944644701E-2</v>
      </c>
      <c r="W56" s="96">
        <v>0.11257215446757435</v>
      </c>
      <c r="X56" s="96">
        <v>0.1248212334870463</v>
      </c>
      <c r="Y56" s="96">
        <v>0.13221118381845731</v>
      </c>
      <c r="Z56" s="96">
        <v>0.11403794575247971</v>
      </c>
      <c r="AA56" s="96">
        <v>0.10265005691591941</v>
      </c>
      <c r="AB56" s="96">
        <v>9.2724066542115235E-2</v>
      </c>
      <c r="AC56" s="96">
        <v>8.2488834335576119E-2</v>
      </c>
      <c r="AD56" s="96">
        <v>7.1097463720129137E-2</v>
      </c>
      <c r="AE56" s="96">
        <v>6.3361260502860256E-2</v>
      </c>
      <c r="AF56" s="96">
        <v>5.4776174945849736E-2</v>
      </c>
      <c r="AG56" s="96">
        <v>5.8692509085225344E-2</v>
      </c>
      <c r="AH56" s="96">
        <v>7.3529980283759205E-2</v>
      </c>
      <c r="AI56" s="96">
        <v>0.1002093848354792</v>
      </c>
      <c r="AJ56" s="96">
        <v>0.13137276066685488</v>
      </c>
      <c r="AK56" s="96">
        <v>0.16596982615435726</v>
      </c>
      <c r="AL56" s="96">
        <v>0.20613118945586809</v>
      </c>
      <c r="AP56" s="346"/>
      <c r="AQ56" s="346"/>
      <c r="AR56" s="346"/>
    </row>
    <row r="57" spans="1:44" ht="12.6" customHeight="1">
      <c r="A57" s="26" t="s">
        <v>99</v>
      </c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96">
        <v>3.0331058613240789E-2</v>
      </c>
      <c r="O57" s="96">
        <v>5.7493632662468062E-2</v>
      </c>
      <c r="P57" s="96">
        <v>6.2102252784287021E-2</v>
      </c>
      <c r="Q57" s="96">
        <v>7.6505897945600393E-2</v>
      </c>
      <c r="R57" s="96">
        <v>6.1972213698771976E-2</v>
      </c>
      <c r="S57" s="96">
        <v>4.5794272841526006E-2</v>
      </c>
      <c r="T57" s="96">
        <v>4.5660975486986159E-2</v>
      </c>
      <c r="U57" s="96">
        <v>1.4518339302706726E-2</v>
      </c>
      <c r="V57" s="96">
        <v>1.5417677760469787E-2</v>
      </c>
      <c r="W57" s="96">
        <v>-1.5348544041993943E-2</v>
      </c>
      <c r="X57" s="96">
        <v>-4.1792367733838494E-2</v>
      </c>
      <c r="Y57" s="96">
        <v>-5.3552138586521116E-2</v>
      </c>
      <c r="Z57" s="96">
        <v>-4.802927089007062E-2</v>
      </c>
      <c r="AA57" s="96">
        <v>-2.0936554991291646E-2</v>
      </c>
      <c r="AB57" s="96">
        <v>5.2123663019586967E-4</v>
      </c>
      <c r="AC57" s="96">
        <v>1.3981517126874039E-3</v>
      </c>
      <c r="AD57" s="96">
        <v>-2.9162272858280349E-2</v>
      </c>
      <c r="AE57" s="96">
        <v>-5.0826332689651199E-2</v>
      </c>
      <c r="AF57" s="96">
        <v>-6.3349269483649329E-2</v>
      </c>
      <c r="AG57" s="96">
        <v>-4.995306269410902E-2</v>
      </c>
      <c r="AH57" s="96">
        <v>-9.5719923367681512E-3</v>
      </c>
      <c r="AI57" s="96">
        <v>2.1335940130343001E-2</v>
      </c>
      <c r="AJ57" s="96">
        <v>4.3162382336229828E-2</v>
      </c>
      <c r="AK57" s="96">
        <v>4.9612319686664019E-2</v>
      </c>
      <c r="AL57" s="96">
        <v>2.863060851466909E-2</v>
      </c>
      <c r="AP57" s="346"/>
      <c r="AQ57" s="346"/>
      <c r="AR57" s="346"/>
    </row>
    <row r="58" spans="1:44" ht="12.6" customHeight="1">
      <c r="A58" s="26" t="s">
        <v>98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96">
        <v>-2.0453218101875979E-2</v>
      </c>
      <c r="O58" s="96">
        <v>-3.357522170918744E-2</v>
      </c>
      <c r="P58" s="96">
        <v>-6.2374558324076117E-2</v>
      </c>
      <c r="Q58" s="96">
        <v>-5.3360877207992805E-2</v>
      </c>
      <c r="R58" s="96">
        <v>-5.4270512489799159E-2</v>
      </c>
      <c r="S58" s="96">
        <v>-5.7773832456340123E-2</v>
      </c>
      <c r="T58" s="96">
        <v>-5.8885443524254684E-2</v>
      </c>
      <c r="U58" s="96">
        <v>-7.1881657632443113E-2</v>
      </c>
      <c r="V58" s="96">
        <v>-7.5614965409831814E-2</v>
      </c>
      <c r="W58" s="96">
        <v>-7.4282292951788328E-2</v>
      </c>
      <c r="X58" s="96">
        <v>-7.0410329212050579E-2</v>
      </c>
      <c r="Y58" s="96">
        <v>-5.3050427669881529E-2</v>
      </c>
      <c r="Z58" s="96">
        <v>-1.9479339432319977E-2</v>
      </c>
      <c r="AA58" s="96">
        <v>2.2093104090004704E-2</v>
      </c>
      <c r="AB58" s="96">
        <v>4.3489705134529232E-2</v>
      </c>
      <c r="AC58" s="96">
        <v>4.775402997934463E-2</v>
      </c>
      <c r="AD58" s="96">
        <v>1.5073501576384136E-3</v>
      </c>
      <c r="AE58" s="96">
        <v>-2.3085692221099099E-2</v>
      </c>
      <c r="AF58" s="96">
        <v>-2.8484946413082496E-2</v>
      </c>
      <c r="AG58" s="96">
        <v>-1.6104108609814434E-2</v>
      </c>
      <c r="AH58" s="96">
        <v>1.7708918816449343E-2</v>
      </c>
      <c r="AI58" s="96">
        <v>2.5778071394185775E-3</v>
      </c>
      <c r="AJ58" s="96">
        <v>-1.6785850412704039E-2</v>
      </c>
      <c r="AK58" s="96">
        <v>-4.6219302434061853E-2</v>
      </c>
      <c r="AL58" s="96">
        <v>-5.3698882580867746E-2</v>
      </c>
      <c r="AP58" s="346"/>
      <c r="AQ58" s="346"/>
      <c r="AR58" s="346"/>
    </row>
    <row r="60" spans="1:44" ht="12.6" customHeight="1">
      <c r="K60" s="82"/>
      <c r="O60" s="82"/>
    </row>
    <row r="61" spans="1:44" ht="12.6" customHeight="1">
      <c r="K61" s="82"/>
      <c r="O61" s="82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</row>
    <row r="62" spans="1:44" ht="12.6" customHeight="1">
      <c r="K62" s="82"/>
      <c r="O62" s="82"/>
    </row>
    <row r="63" spans="1:44" ht="12.6" customHeight="1">
      <c r="K63" s="82"/>
      <c r="O63" s="82"/>
    </row>
    <row r="64" spans="1:44" ht="12.6" customHeight="1">
      <c r="K64" s="82"/>
      <c r="O64" s="82"/>
    </row>
    <row r="65" s="82" customFormat="1" ht="12.6" customHeight="1"/>
    <row r="66" s="82" customFormat="1" ht="12.6" customHeight="1"/>
    <row r="67" s="82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1">
    <tabColor theme="4"/>
  </sheetPr>
  <dimension ref="A1:AU71"/>
  <sheetViews>
    <sheetView workbookViewId="0">
      <pane xSplit="1" ySplit="2" topLeftCell="AI12" activePane="bottomRight" state="frozen"/>
      <selection pane="topRight" activeCell="B1" sqref="B1"/>
      <selection pane="bottomLeft" activeCell="A3" sqref="A3"/>
      <selection pane="bottomRight" activeCell="AT27" sqref="AT27"/>
    </sheetView>
  </sheetViews>
  <sheetFormatPr defaultColWidth="9.42578125" defaultRowHeight="15"/>
  <cols>
    <col min="1" max="1" width="28.42578125" style="7" bestFit="1" customWidth="1"/>
    <col min="2" max="19" width="9.42578125" style="7" bestFit="1" customWidth="1"/>
    <col min="20" max="20" width="9.42578125" style="7" customWidth="1"/>
    <col min="21" max="21" width="10.42578125" style="7" customWidth="1"/>
    <col min="22" max="22" width="14.42578125" style="7" bestFit="1" customWidth="1"/>
    <col min="23" max="23" width="11.42578125" style="7" customWidth="1"/>
    <col min="24" max="24" width="10.42578125" style="7" customWidth="1"/>
    <col min="25" max="25" width="12" style="7" bestFit="1" customWidth="1"/>
    <col min="26" max="30" width="9.42578125" style="7" bestFit="1" customWidth="1"/>
    <col min="31" max="16384" width="9.42578125" style="7"/>
  </cols>
  <sheetData>
    <row r="1" spans="1:43">
      <c r="A1" s="47" t="s">
        <v>100</v>
      </c>
      <c r="B1" s="48">
        <v>2013</v>
      </c>
      <c r="C1" s="49"/>
      <c r="D1" s="49"/>
      <c r="E1" s="48"/>
      <c r="F1" s="48">
        <v>2014</v>
      </c>
      <c r="G1" s="49"/>
      <c r="H1" s="49"/>
      <c r="I1" s="49"/>
      <c r="J1" s="48">
        <v>2015</v>
      </c>
      <c r="K1" s="49"/>
      <c r="L1" s="48"/>
      <c r="M1" s="47"/>
      <c r="N1" s="48">
        <v>2016</v>
      </c>
      <c r="O1" s="49"/>
      <c r="P1" s="48"/>
      <c r="Q1" s="48"/>
      <c r="R1" s="48">
        <v>2017</v>
      </c>
      <c r="S1" s="48"/>
      <c r="T1" s="49"/>
      <c r="U1" s="49"/>
      <c r="V1" s="50">
        <v>2018</v>
      </c>
      <c r="W1" s="50"/>
      <c r="X1" s="47"/>
      <c r="Y1" s="47"/>
      <c r="Z1" s="47">
        <v>2019</v>
      </c>
      <c r="AA1" s="47"/>
      <c r="AB1" s="47"/>
      <c r="AC1" s="47"/>
      <c r="AD1" s="47">
        <v>2020</v>
      </c>
      <c r="AE1" s="47"/>
      <c r="AF1" s="47"/>
      <c r="AG1" s="47"/>
      <c r="AH1" s="47">
        <v>2021</v>
      </c>
      <c r="AI1" s="47"/>
      <c r="AJ1" s="47"/>
      <c r="AK1" s="47"/>
      <c r="AL1" s="7">
        <v>2022</v>
      </c>
      <c r="AP1" s="7">
        <v>2023</v>
      </c>
    </row>
    <row r="2" spans="1:43">
      <c r="A2" s="44" t="s">
        <v>101</v>
      </c>
      <c r="B2" s="45" t="s">
        <v>12</v>
      </c>
      <c r="C2" s="45" t="s">
        <v>13</v>
      </c>
      <c r="D2" s="45" t="s">
        <v>14</v>
      </c>
      <c r="E2" s="45" t="s">
        <v>15</v>
      </c>
      <c r="F2" s="45" t="s">
        <v>12</v>
      </c>
      <c r="G2" s="45" t="s">
        <v>13</v>
      </c>
      <c r="H2" s="45" t="s">
        <v>14</v>
      </c>
      <c r="I2" s="45" t="s">
        <v>15</v>
      </c>
      <c r="J2" s="45" t="s">
        <v>12</v>
      </c>
      <c r="K2" s="45" t="s">
        <v>13</v>
      </c>
      <c r="L2" s="45" t="s">
        <v>14</v>
      </c>
      <c r="M2" s="45" t="s">
        <v>15</v>
      </c>
      <c r="N2" s="45" t="s">
        <v>12</v>
      </c>
      <c r="O2" s="45" t="s">
        <v>13</v>
      </c>
      <c r="P2" s="45" t="s">
        <v>14</v>
      </c>
      <c r="Q2" s="45" t="s">
        <v>15</v>
      </c>
      <c r="R2" s="45" t="s">
        <v>12</v>
      </c>
      <c r="S2" s="45" t="s">
        <v>13</v>
      </c>
      <c r="T2" s="45" t="s">
        <v>14</v>
      </c>
      <c r="U2" s="45" t="s">
        <v>15</v>
      </c>
      <c r="V2" s="45" t="s">
        <v>12</v>
      </c>
      <c r="W2" s="45" t="s">
        <v>13</v>
      </c>
      <c r="X2" s="45" t="s">
        <v>14</v>
      </c>
      <c r="Y2" s="45" t="s">
        <v>15</v>
      </c>
      <c r="Z2" s="45" t="s">
        <v>12</v>
      </c>
      <c r="AA2" s="45" t="s">
        <v>13</v>
      </c>
      <c r="AB2" s="45" t="s">
        <v>14</v>
      </c>
      <c r="AC2" s="45" t="s">
        <v>15</v>
      </c>
      <c r="AD2" s="45" t="s">
        <v>12</v>
      </c>
      <c r="AE2" s="45" t="s">
        <v>13</v>
      </c>
      <c r="AF2" s="105" t="s">
        <v>14</v>
      </c>
      <c r="AG2" s="105" t="s">
        <v>15</v>
      </c>
      <c r="AH2" s="51" t="s">
        <v>12</v>
      </c>
      <c r="AI2" s="51" t="s">
        <v>13</v>
      </c>
      <c r="AJ2" s="51" t="s">
        <v>14</v>
      </c>
      <c r="AK2" s="51" t="s">
        <v>15</v>
      </c>
      <c r="AL2" s="51" t="s">
        <v>12</v>
      </c>
      <c r="AM2" s="51" t="s">
        <v>13</v>
      </c>
      <c r="AN2" s="7" t="s">
        <v>14</v>
      </c>
      <c r="AO2" s="354" t="s">
        <v>15</v>
      </c>
      <c r="AP2" s="354" t="s">
        <v>12</v>
      </c>
      <c r="AQ2" s="354" t="s">
        <v>447</v>
      </c>
    </row>
    <row r="3" spans="1:43">
      <c r="A3" s="412" t="s">
        <v>324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6"/>
      <c r="W3" s="46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 t="s">
        <v>102</v>
      </c>
    </row>
    <row r="4" spans="1:43">
      <c r="A4" s="413" t="s">
        <v>103</v>
      </c>
      <c r="B4" s="8">
        <v>-0.26762465381296147</v>
      </c>
      <c r="C4" s="8">
        <v>-0.21337307368175928</v>
      </c>
      <c r="D4" s="8">
        <v>-0.1784724345816677</v>
      </c>
      <c r="E4" s="8">
        <v>0.27379941254511642</v>
      </c>
      <c r="F4" s="8">
        <v>0.323195037649466</v>
      </c>
      <c r="G4" s="8">
        <v>0.28383350171537136</v>
      </c>
      <c r="H4" s="8">
        <v>0.23439891590475698</v>
      </c>
      <c r="I4" s="8">
        <v>0.11198735332591792</v>
      </c>
      <c r="J4" s="8">
        <v>9.6640435642693423E-2</v>
      </c>
      <c r="K4" s="8">
        <v>7.0547682655647606E-2</v>
      </c>
      <c r="L4" s="8">
        <v>9.061323036764414E-2</v>
      </c>
      <c r="M4" s="8">
        <v>5.4413193971374521E-2</v>
      </c>
      <c r="N4" s="308">
        <v>-3.1010583137245886E-2</v>
      </c>
      <c r="O4" s="308">
        <v>-4.74556740288943E-2</v>
      </c>
      <c r="P4" s="8">
        <v>-2.3232598242919261E-2</v>
      </c>
      <c r="Q4" s="8">
        <v>0.11836612463563384</v>
      </c>
      <c r="R4" s="8">
        <v>0.20755400658196196</v>
      </c>
      <c r="S4" s="8">
        <v>0.17629766967689131</v>
      </c>
      <c r="T4" s="8">
        <v>9.639085041124229E-2</v>
      </c>
      <c r="U4" s="8">
        <v>-0.18227853876066497</v>
      </c>
      <c r="V4" s="27">
        <v>-0.19101510241087005</v>
      </c>
      <c r="W4" s="27">
        <v>-0.18506019182709929</v>
      </c>
      <c r="X4" s="29">
        <v>-0.17381355850563843</v>
      </c>
      <c r="Y4" s="29">
        <v>-6.0686718764663521E-2</v>
      </c>
      <c r="Z4" s="44">
        <v>-9.3097716916087092E-2</v>
      </c>
      <c r="AA4" s="44">
        <v>-0.10642352265599282</v>
      </c>
      <c r="AB4" s="44">
        <v>-0.10864189439063114</v>
      </c>
      <c r="AC4" s="44">
        <v>-8.9110418307115802E-2</v>
      </c>
      <c r="AD4" s="44">
        <v>-5.997280935686268E-2</v>
      </c>
      <c r="AE4" s="44">
        <v>1.8979842638695038E-2</v>
      </c>
      <c r="AF4" s="44">
        <v>6.9458457710663044E-2</v>
      </c>
      <c r="AG4" s="44">
        <v>4.3755366547775384E-2</v>
      </c>
      <c r="AH4" s="44">
        <v>4.0133627118802773E-3</v>
      </c>
      <c r="AI4" s="44">
        <v>2.3441100617615888E-2</v>
      </c>
      <c r="AJ4" s="44">
        <v>-6.0520325004263208E-3</v>
      </c>
      <c r="AK4" s="44">
        <v>4.4161351092242264E-2</v>
      </c>
      <c r="AL4" s="44">
        <v>5.6742851377596784E-2</v>
      </c>
      <c r="AM4" s="44">
        <v>5.820842756391287E-3</v>
      </c>
      <c r="AN4" s="29">
        <v>-9.5315566170502044E-3</v>
      </c>
      <c r="AO4" s="29">
        <v>-4.2019361645604207E-2</v>
      </c>
      <c r="AP4" s="29">
        <v>-9.2506928515888001E-2</v>
      </c>
      <c r="AQ4" s="29">
        <v>-7.0703603026520359E-2</v>
      </c>
    </row>
    <row r="5" spans="1:43">
      <c r="A5" s="413" t="s">
        <v>104</v>
      </c>
      <c r="B5" s="8">
        <v>8.4942447095733592E-2</v>
      </c>
      <c r="C5" s="8">
        <v>-0.1042272923308467</v>
      </c>
      <c r="D5" s="8">
        <v>-0.1412974261351963</v>
      </c>
      <c r="E5" s="8">
        <v>-0.47094822689855448</v>
      </c>
      <c r="F5" s="8">
        <v>-0.49471278646832406</v>
      </c>
      <c r="G5" s="8">
        <v>-0.45334896109249462</v>
      </c>
      <c r="H5" s="8">
        <v>-0.36510424297565708</v>
      </c>
      <c r="I5" s="8">
        <v>-0.29363287502099844</v>
      </c>
      <c r="J5" s="8">
        <v>-0.36251349286182188</v>
      </c>
      <c r="K5" s="8">
        <v>-0.23490842022188158</v>
      </c>
      <c r="L5" s="8">
        <v>-0.26975943693739013</v>
      </c>
      <c r="M5" s="8">
        <v>-0.20213920777306538</v>
      </c>
      <c r="N5" s="308">
        <v>-9.4183239382087322E-2</v>
      </c>
      <c r="O5" s="308">
        <v>-2.2652737338699224E-2</v>
      </c>
      <c r="P5" s="8">
        <v>-4.1738737892285681E-2</v>
      </c>
      <c r="Q5" s="8">
        <v>-4.1949654713221318E-2</v>
      </c>
      <c r="R5" s="8">
        <v>-7.3981228596195395E-2</v>
      </c>
      <c r="S5" s="8">
        <v>-6.8359041107085461E-2</v>
      </c>
      <c r="T5" s="8">
        <v>6.9157097718298421E-2</v>
      </c>
      <c r="U5" s="8">
        <v>0.27368066578805345</v>
      </c>
      <c r="V5" s="27">
        <v>0.29163133113571094</v>
      </c>
      <c r="W5" s="27">
        <v>0.22795796732482929</v>
      </c>
      <c r="X5" s="29">
        <v>0.14664880962138555</v>
      </c>
      <c r="Y5" s="29">
        <v>9.3466567825160107E-2</v>
      </c>
      <c r="Z5" s="44">
        <v>0.15364501709317235</v>
      </c>
      <c r="AA5" s="44">
        <v>0.19162234640236733</v>
      </c>
      <c r="AB5" s="44">
        <v>0.2367472682687026</v>
      </c>
      <c r="AC5" s="44">
        <v>0.13998392965008621</v>
      </c>
      <c r="AD5" s="44">
        <v>8.2445360104954069E-2</v>
      </c>
      <c r="AE5" s="44">
        <v>3.9227294378966909E-2</v>
      </c>
      <c r="AF5" s="44">
        <v>5.3402491379106215E-2</v>
      </c>
      <c r="AG5" s="44">
        <v>0.12386793559307002</v>
      </c>
      <c r="AH5" s="44">
        <v>0.19162503662038893</v>
      </c>
      <c r="AI5" s="44">
        <v>0.15626297088740818</v>
      </c>
      <c r="AJ5" s="44">
        <v>1.3875083938153579E-2</v>
      </c>
      <c r="AK5" s="44">
        <v>-8.2104955182295797E-2</v>
      </c>
      <c r="AL5" s="44">
        <v>-0.22132878936971886</v>
      </c>
      <c r="AM5" s="44">
        <v>-0.20561790757881729</v>
      </c>
      <c r="AN5" s="29">
        <v>-0.13463434035927638</v>
      </c>
      <c r="AO5" s="29">
        <v>-4.7155646360740835E-2</v>
      </c>
      <c r="AP5" s="29">
        <v>0.10270492150232712</v>
      </c>
      <c r="AQ5" s="29">
        <v>6.7447980048743486E-2</v>
      </c>
    </row>
    <row r="6" spans="1:43">
      <c r="A6" s="44" t="s">
        <v>105</v>
      </c>
      <c r="B6" s="8">
        <v>0.26248235203262671</v>
      </c>
      <c r="C6" s="8">
        <v>0.32485513051279646</v>
      </c>
      <c r="D6" s="8">
        <v>0.49384828049975682</v>
      </c>
      <c r="E6" s="8">
        <v>0.58039286818740066</v>
      </c>
      <c r="F6" s="8">
        <v>0.6596367490146301</v>
      </c>
      <c r="G6" s="8">
        <v>0.55412659878059745</v>
      </c>
      <c r="H6" s="8">
        <v>0.37637098272954117</v>
      </c>
      <c r="I6" s="8">
        <v>0.2956433231221085</v>
      </c>
      <c r="J6" s="8">
        <v>0.22372847455713116</v>
      </c>
      <c r="K6" s="8">
        <v>0.12033097970553261</v>
      </c>
      <c r="L6" s="8">
        <v>9.7405653341193901E-2</v>
      </c>
      <c r="M6" s="8">
        <v>4.5206118408253247E-2</v>
      </c>
      <c r="N6" s="8">
        <v>-0.1317641786646237</v>
      </c>
      <c r="O6" s="8">
        <v>-4.8581184327405359E-2</v>
      </c>
      <c r="P6" s="8">
        <v>-6.3515627090741891E-2</v>
      </c>
      <c r="Q6" s="8">
        <v>0.10677291258140198</v>
      </c>
      <c r="R6" s="8">
        <v>0.29870748777897627</v>
      </c>
      <c r="S6" s="8">
        <v>0.28349239480239036</v>
      </c>
      <c r="T6" s="8">
        <v>0.31133931094359962</v>
      </c>
      <c r="U6" s="8">
        <v>0.16351925928881947</v>
      </c>
      <c r="V6" s="27">
        <v>0.17975512913478245</v>
      </c>
      <c r="W6" s="27">
        <v>0.20174466494679294</v>
      </c>
      <c r="X6" s="29">
        <v>0.20938133638330678</v>
      </c>
      <c r="Y6" s="29">
        <v>0.23115747248720175</v>
      </c>
      <c r="Z6" s="44">
        <v>0.19558882382746862</v>
      </c>
      <c r="AA6" s="44">
        <v>0.13306450983515056</v>
      </c>
      <c r="AB6" s="44">
        <v>7.1518547490923789E-2</v>
      </c>
      <c r="AC6" s="44">
        <v>1.8879066884955383E-2</v>
      </c>
      <c r="AD6" s="44">
        <v>3.5538861635054141E-3</v>
      </c>
      <c r="AE6" s="44">
        <v>-2.0435290284733516E-2</v>
      </c>
      <c r="AF6" s="44">
        <v>-1.8024461446825429E-2</v>
      </c>
      <c r="AG6" s="44">
        <v>-2.2796967278586742E-2</v>
      </c>
      <c r="AH6" s="44">
        <v>1.4757169497814408E-2</v>
      </c>
      <c r="AI6" s="44">
        <v>9.1702632791394123E-2</v>
      </c>
      <c r="AJ6" s="44">
        <v>0.13964157649283954</v>
      </c>
      <c r="AK6" s="44">
        <v>0.16668541497289105</v>
      </c>
      <c r="AL6" s="44">
        <v>0.19742722143240199</v>
      </c>
      <c r="AM6" s="44">
        <v>0.16429564457986343</v>
      </c>
      <c r="AN6" s="29">
        <v>0.12780924640747604</v>
      </c>
      <c r="AO6" s="29">
        <v>9.3913954082827239E-2</v>
      </c>
      <c r="AP6" s="29">
        <v>9.1898478876011408E-2</v>
      </c>
      <c r="AQ6" s="29">
        <v>7.2782114482568147E-2</v>
      </c>
    </row>
    <row r="7" spans="1:43">
      <c r="A7" s="413" t="s">
        <v>1</v>
      </c>
      <c r="B7" s="8">
        <v>0.11620791042275253</v>
      </c>
      <c r="C7" s="8">
        <v>0.12789653071119991</v>
      </c>
      <c r="D7" s="8">
        <v>1.8074756822948713E-2</v>
      </c>
      <c r="E7" s="8">
        <v>-0.14142789996053304</v>
      </c>
      <c r="F7" s="8">
        <v>-0.12524004474293346</v>
      </c>
      <c r="G7" s="8">
        <v>-0.12174949966188234</v>
      </c>
      <c r="H7" s="8">
        <v>-5.7439546785356357E-2</v>
      </c>
      <c r="I7" s="8">
        <v>1.1024406009852638E-2</v>
      </c>
      <c r="J7" s="8">
        <v>3.7616250147700522E-2</v>
      </c>
      <c r="K7" s="8">
        <v>3.7599472174635107E-2</v>
      </c>
      <c r="L7" s="8">
        <v>6.7948329443379807E-2</v>
      </c>
      <c r="M7" s="8">
        <v>4.7477891813214573E-2</v>
      </c>
      <c r="N7" s="8">
        <v>0.27818236185347994</v>
      </c>
      <c r="O7" s="8">
        <v>0.23287935679397681</v>
      </c>
      <c r="P7" s="8">
        <v>0.29184179102478341</v>
      </c>
      <c r="Q7" s="8">
        <v>2.6735484185568658E-2</v>
      </c>
      <c r="R7" s="8">
        <v>-0.21997606502820896</v>
      </c>
      <c r="S7" s="8">
        <v>-0.18610425488212048</v>
      </c>
      <c r="T7" s="8">
        <v>-0.2004670342401883</v>
      </c>
      <c r="U7" s="8">
        <v>4.9611205839775928E-2</v>
      </c>
      <c r="V7" s="27">
        <v>3.0402457670110149E-2</v>
      </c>
      <c r="W7" s="27">
        <v>4.1612167312457309E-2</v>
      </c>
      <c r="X7" s="29">
        <v>3.2737236668020565E-2</v>
      </c>
      <c r="Y7" s="29">
        <v>-3.6193026036400767E-2</v>
      </c>
      <c r="Z7" s="44">
        <v>-3.0215557611511398E-2</v>
      </c>
      <c r="AA7" s="44">
        <v>-5.1824083799585141E-2</v>
      </c>
      <c r="AB7" s="44">
        <v>-5.9410607575097328E-2</v>
      </c>
      <c r="AC7" s="44">
        <v>2.8797933131071902E-5</v>
      </c>
      <c r="AD7" s="44">
        <v>1.2155575129714333E-2</v>
      </c>
      <c r="AE7" s="44">
        <v>1.7528719546112872E-2</v>
      </c>
      <c r="AF7" s="44">
        <v>-7.2960124374156655E-3</v>
      </c>
      <c r="AG7" s="44">
        <v>1.7711216457597639E-2</v>
      </c>
      <c r="AH7" s="44">
        <v>1.8734031283809769E-2</v>
      </c>
      <c r="AI7" s="44">
        <v>2.4166315205310675E-2</v>
      </c>
      <c r="AJ7" s="44">
        <v>5.4644437723089904E-2</v>
      </c>
      <c r="AK7" s="44">
        <v>9.4373371404961864E-3</v>
      </c>
      <c r="AL7" s="44">
        <v>9.3964935493875187E-3</v>
      </c>
      <c r="AM7" s="44">
        <v>2.2635957663609648E-2</v>
      </c>
      <c r="AN7" s="29">
        <v>2.3897671624037848E-2</v>
      </c>
      <c r="AO7" s="29">
        <v>5.9909536295192939E-2</v>
      </c>
      <c r="AP7" s="29">
        <v>6.5065064716830392E-2</v>
      </c>
      <c r="AQ7" s="29">
        <v>3.0800049502934228E-2</v>
      </c>
    </row>
    <row r="8" spans="1:43">
      <c r="A8" s="413" t="s">
        <v>106</v>
      </c>
      <c r="B8" s="8">
        <v>0.19600805573815139</v>
      </c>
      <c r="C8" s="8">
        <v>0.1351512952113901</v>
      </c>
      <c r="D8" s="8">
        <v>0.1921531766058415</v>
      </c>
      <c r="E8" s="8">
        <v>0.24181615387342964</v>
      </c>
      <c r="F8" s="8">
        <v>0.36287895545283838</v>
      </c>
      <c r="G8" s="8">
        <v>0.26286163974159216</v>
      </c>
      <c r="H8" s="8">
        <v>0.18822610887328445</v>
      </c>
      <c r="I8" s="8">
        <v>0.12502220743688064</v>
      </c>
      <c r="J8" s="8">
        <v>-4.5283325142966759E-3</v>
      </c>
      <c r="K8" s="8">
        <v>-6.4302856860664085E-3</v>
      </c>
      <c r="L8" s="8">
        <v>-1.3792223785172184E-2</v>
      </c>
      <c r="M8" s="8">
        <v>-5.504200358022307E-2</v>
      </c>
      <c r="N8" s="308">
        <v>2.1224360669523042E-2</v>
      </c>
      <c r="O8" s="308">
        <v>0.11418976109897808</v>
      </c>
      <c r="P8" s="8">
        <v>0.16335482779883659</v>
      </c>
      <c r="Q8" s="8">
        <v>0.20992486668938334</v>
      </c>
      <c r="R8" s="8">
        <v>0.21230420073653408</v>
      </c>
      <c r="S8" s="8">
        <v>0.20532676849007567</v>
      </c>
      <c r="T8" s="8">
        <v>0.27638332790577885</v>
      </c>
      <c r="U8" s="8">
        <v>0.30453258975861902</v>
      </c>
      <c r="V8" s="27">
        <v>0.31077381726444125</v>
      </c>
      <c r="W8" s="27">
        <v>0.28625460566578503</v>
      </c>
      <c r="X8" s="29">
        <v>0.21495382547696637</v>
      </c>
      <c r="Y8" s="29">
        <v>0.22782647945291876</v>
      </c>
      <c r="Z8" s="44">
        <v>0.22592056639304234</v>
      </c>
      <c r="AA8" s="44">
        <v>0.16643924978193983</v>
      </c>
      <c r="AB8" s="44">
        <v>0.14021331379389809</v>
      </c>
      <c r="AC8" s="44">
        <v>6.9781376161056938E-2</v>
      </c>
      <c r="AD8" s="44">
        <v>5.0388672735718829E-2</v>
      </c>
      <c r="AE8" s="44">
        <v>6.735997999269859E-2</v>
      </c>
      <c r="AF8" s="44">
        <v>0.10971913328791798</v>
      </c>
      <c r="AG8" s="44">
        <v>0.17505081498023489</v>
      </c>
      <c r="AH8" s="44">
        <v>0.22912960011389333</v>
      </c>
      <c r="AI8" s="44">
        <v>0.29557301950172893</v>
      </c>
      <c r="AJ8" s="44">
        <v>0.20210906565365674</v>
      </c>
      <c r="AK8" s="44">
        <v>0.13817914802333375</v>
      </c>
      <c r="AL8" s="44">
        <v>4.2237776989667297E-2</v>
      </c>
      <c r="AM8" s="44">
        <v>-1.2865462578953001E-2</v>
      </c>
      <c r="AN8" s="29">
        <v>7.5410210551871458E-3</v>
      </c>
      <c r="AO8" s="29">
        <v>6.4648482371675128E-2</v>
      </c>
      <c r="AP8" s="29">
        <v>0.16716153657928104</v>
      </c>
      <c r="AQ8" s="29">
        <v>0.1003265410077256</v>
      </c>
    </row>
    <row r="9" spans="1:43">
      <c r="A9" s="413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308"/>
      <c r="O9" s="308"/>
      <c r="P9" s="8"/>
      <c r="Q9" s="8"/>
      <c r="R9" s="8"/>
      <c r="S9" s="8"/>
      <c r="T9" s="8"/>
      <c r="U9" s="8"/>
      <c r="V9" s="27"/>
      <c r="W9" s="27"/>
      <c r="X9" s="29"/>
      <c r="Y9" s="29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29"/>
      <c r="AO9" s="29"/>
      <c r="AP9" s="29"/>
      <c r="AQ9" s="29"/>
    </row>
    <row r="10" spans="1:43">
      <c r="A10" s="412" t="s">
        <v>325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</row>
    <row r="11" spans="1:43">
      <c r="A11" s="44" t="s">
        <v>107</v>
      </c>
      <c r="B11" s="8">
        <v>-7.4240223704283943E-3</v>
      </c>
      <c r="C11" s="8">
        <v>7.0650357960051705E-3</v>
      </c>
      <c r="D11" s="8">
        <v>3.7384417637802446E-2</v>
      </c>
      <c r="E11" s="8">
        <v>1.5129568062516131E-2</v>
      </c>
      <c r="F11" s="8">
        <v>2.8036375904655565E-2</v>
      </c>
      <c r="G11" s="8">
        <v>2.1127232836759727E-2</v>
      </c>
      <c r="H11" s="8">
        <v>1.4445819805795023E-2</v>
      </c>
      <c r="I11" s="8">
        <v>4.9187824395326714E-2</v>
      </c>
      <c r="J11" s="8">
        <v>5.8149450756613845E-3</v>
      </c>
      <c r="K11" s="8">
        <v>-3.9552350968314878E-3</v>
      </c>
      <c r="L11" s="8">
        <v>-2.1963533488949531E-2</v>
      </c>
      <c r="M11" s="8">
        <v>-4.3003173507137213E-2</v>
      </c>
      <c r="N11" s="8">
        <v>-1.3085403390240499E-2</v>
      </c>
      <c r="O11" s="8">
        <v>2.2753331140610202E-2</v>
      </c>
      <c r="P11" s="8">
        <v>3.8746254906720866E-2</v>
      </c>
      <c r="Q11" s="8">
        <v>4.4726607966744061E-2</v>
      </c>
      <c r="R11" s="8">
        <v>3.6101986028051106E-2</v>
      </c>
      <c r="S11" s="8">
        <v>1.2349917832444716E-3</v>
      </c>
      <c r="T11" s="8">
        <v>4.2629080602187189E-2</v>
      </c>
      <c r="U11" s="8">
        <v>3.7022183516071422E-2</v>
      </c>
      <c r="V11" s="27">
        <v>4.909079300864537E-2</v>
      </c>
      <c r="W11" s="27">
        <v>6.8673976928201305E-2</v>
      </c>
      <c r="X11" s="27">
        <v>2.4027060981557734E-2</v>
      </c>
      <c r="Y11" s="27">
        <v>2.4376893062503364E-2</v>
      </c>
      <c r="Z11" s="44">
        <v>3.9628775339373735E-3</v>
      </c>
      <c r="AA11" s="44">
        <v>1.2906543221504476E-3</v>
      </c>
      <c r="AB11" s="44">
        <v>3.6180083541029431E-2</v>
      </c>
      <c r="AC11" s="44">
        <v>2.9899593477879121E-3</v>
      </c>
      <c r="AD11" s="44">
        <v>2.9980181284826379E-2</v>
      </c>
      <c r="AE11" s="44">
        <v>5.3024493965183666E-3</v>
      </c>
      <c r="AF11" s="44">
        <v>-3.9709060895926497E-2</v>
      </c>
      <c r="AG11" s="44">
        <v>-1.6493285317669026E-2</v>
      </c>
      <c r="AH11" s="44">
        <v>-1.5181514680494782E-2</v>
      </c>
      <c r="AI11" s="44">
        <v>5.5994811202424548E-3</v>
      </c>
      <c r="AJ11" s="44">
        <v>1.7892759122645789E-3</v>
      </c>
      <c r="AK11" s="44">
        <v>1.4195009250043505E-2</v>
      </c>
      <c r="AL11" s="44">
        <v>1.967504997380079E-2</v>
      </c>
      <c r="AM11" s="44">
        <v>2.6250041910859372E-2</v>
      </c>
      <c r="AN11" s="29">
        <v>7.1034290669572425E-2</v>
      </c>
      <c r="AO11" s="29">
        <v>9.3391156313428522E-2</v>
      </c>
      <c r="AP11" s="29">
        <v>8.766610313829587E-2</v>
      </c>
      <c r="AQ11" s="29">
        <v>1.6387856179627815E-2</v>
      </c>
    </row>
    <row r="12" spans="1:43">
      <c r="A12" s="44" t="s">
        <v>108</v>
      </c>
      <c r="B12" s="8">
        <v>0.11767354926859436</v>
      </c>
      <c r="C12" s="8">
        <v>0.12209923528858072</v>
      </c>
      <c r="D12" s="8">
        <v>0.14096855345328335</v>
      </c>
      <c r="E12" s="8">
        <v>0.18739453939388839</v>
      </c>
      <c r="F12" s="8">
        <v>0.20353613814841623</v>
      </c>
      <c r="G12" s="8">
        <v>0.21899126016579934</v>
      </c>
      <c r="H12" s="8">
        <v>0.13374617712974093</v>
      </c>
      <c r="I12" s="8">
        <v>5.2798373533282053E-2</v>
      </c>
      <c r="J12" s="8">
        <v>3.5199013294525354E-4</v>
      </c>
      <c r="K12" s="8">
        <v>-3.9515384293809644E-2</v>
      </c>
      <c r="L12" s="8">
        <v>-3.4942555099856162E-3</v>
      </c>
      <c r="M12" s="8">
        <v>2.2337544863888998E-3</v>
      </c>
      <c r="N12" s="308">
        <v>2.8244183391987639E-2</v>
      </c>
      <c r="O12" s="308">
        <v>3.364881850865286E-2</v>
      </c>
      <c r="P12" s="8">
        <v>4.8844433819470345E-2</v>
      </c>
      <c r="Q12" s="8">
        <v>3.5415824040254444E-2</v>
      </c>
      <c r="R12" s="8">
        <v>9.8582978596580023E-2</v>
      </c>
      <c r="S12" s="8">
        <v>0.13422474630723866</v>
      </c>
      <c r="T12" s="8">
        <v>0.15227368340696551</v>
      </c>
      <c r="U12" s="8">
        <v>0.23292954249708037</v>
      </c>
      <c r="V12" s="27">
        <v>0.19493608220879707</v>
      </c>
      <c r="W12" s="27">
        <v>0.15763414437833848</v>
      </c>
      <c r="X12" s="27">
        <v>0.14136300994632942</v>
      </c>
      <c r="Y12" s="27">
        <v>9.6737311326174857E-2</v>
      </c>
      <c r="Z12" s="44">
        <v>0.14274220575268498</v>
      </c>
      <c r="AA12" s="44">
        <v>9.6782283269773894E-2</v>
      </c>
      <c r="AB12" s="44">
        <v>7.0758655342645818E-2</v>
      </c>
      <c r="AC12" s="44">
        <v>4.9466466194061018E-2</v>
      </c>
      <c r="AD12" s="44">
        <v>-2.1692904424484707E-2</v>
      </c>
      <c r="AE12" s="44">
        <v>5.8228651165337948E-3</v>
      </c>
      <c r="AF12" s="44">
        <v>4.22185297500468E-2</v>
      </c>
      <c r="AG12" s="44">
        <v>0.10937083538982331</v>
      </c>
      <c r="AH12" s="44">
        <v>0.16890524704176271</v>
      </c>
      <c r="AI12" s="44">
        <v>0.18214453974717443</v>
      </c>
      <c r="AJ12" s="44">
        <v>0.15488992484191411</v>
      </c>
      <c r="AK12" s="44">
        <v>6.0612966901459162E-2</v>
      </c>
      <c r="AL12" s="44">
        <v>-2.6169918434324587E-2</v>
      </c>
      <c r="AM12" s="44">
        <v>-4.8014665198123425E-2</v>
      </c>
      <c r="AN12" s="44">
        <v>-0.1004223554226458</v>
      </c>
      <c r="AO12" s="29">
        <v>-8.7277472273784809E-2</v>
      </c>
      <c r="AP12" s="29">
        <v>-2.3055499242863278E-2</v>
      </c>
      <c r="AQ12" s="29">
        <v>-6.0909231458216393E-3</v>
      </c>
    </row>
    <row r="13" spans="1:43">
      <c r="A13" s="44" t="s">
        <v>109</v>
      </c>
      <c r="B13" s="8">
        <v>1.0889997537040176E-2</v>
      </c>
      <c r="C13" s="8">
        <v>4.1458882179173956E-2</v>
      </c>
      <c r="D13" s="8">
        <v>4.3586374395897645E-2</v>
      </c>
      <c r="E13" s="8">
        <v>3.6690355120943798E-2</v>
      </c>
      <c r="F13" s="8">
        <v>1.1094053262135342E-2</v>
      </c>
      <c r="G13" s="8">
        <v>-1.691979082200374E-2</v>
      </c>
      <c r="H13" s="8">
        <v>-1.3667495754738275E-2</v>
      </c>
      <c r="I13" s="8">
        <v>-2.0478215393623937E-2</v>
      </c>
      <c r="J13" s="8">
        <v>-1.3271059870028318E-2</v>
      </c>
      <c r="K13" s="8">
        <v>-5.6813368598770146E-3</v>
      </c>
      <c r="L13" s="8">
        <v>-9.3282682753551439E-3</v>
      </c>
      <c r="M13" s="8">
        <v>-8.4988724122220839E-3</v>
      </c>
      <c r="N13" s="308">
        <v>1.02570034924133E-2</v>
      </c>
      <c r="O13" s="308">
        <v>1.8607973979503208E-2</v>
      </c>
      <c r="P13" s="8">
        <v>2.5029448996594133E-2</v>
      </c>
      <c r="Q13" s="8">
        <v>3.5651697323683423E-2</v>
      </c>
      <c r="R13" s="8">
        <v>4.1104395923274147E-2</v>
      </c>
      <c r="S13" s="8">
        <v>5.7047580203324733E-2</v>
      </c>
      <c r="T13" s="8">
        <v>6.310800972474355E-2</v>
      </c>
      <c r="U13" s="8">
        <v>5.1768182864936188E-2</v>
      </c>
      <c r="V13" s="27">
        <v>5.1290943994325246E-2</v>
      </c>
      <c r="W13" s="27">
        <v>4.8364157840763179E-2</v>
      </c>
      <c r="X13" s="27">
        <v>3.9831817998242286E-2</v>
      </c>
      <c r="Y13" s="27">
        <v>7.2264095520238394E-2</v>
      </c>
      <c r="Z13" s="44">
        <v>5.3308339980449607E-2</v>
      </c>
      <c r="AA13" s="44">
        <v>4.2731152752420114E-2</v>
      </c>
      <c r="AB13" s="44">
        <v>2.4865445792069233E-2</v>
      </c>
      <c r="AC13" s="44">
        <v>-3.6351308180031625E-3</v>
      </c>
      <c r="AD13" s="44">
        <v>-8.2475264725284259E-3</v>
      </c>
      <c r="AE13" s="44">
        <v>-2.8041649492233294E-2</v>
      </c>
      <c r="AF13" s="44">
        <v>-1.6666926710618753E-2</v>
      </c>
      <c r="AG13" s="44">
        <v>7.4212459177777131E-3</v>
      </c>
      <c r="AH13" s="44">
        <v>3.383435901507343E-2</v>
      </c>
      <c r="AI13" s="44">
        <v>0.10188037892501403</v>
      </c>
      <c r="AJ13" s="44">
        <v>8.5677617590687247E-2</v>
      </c>
      <c r="AK13" s="44">
        <v>8.9899992796151726E-2</v>
      </c>
      <c r="AL13" s="44">
        <v>5.575919244888617E-2</v>
      </c>
      <c r="AM13" s="44">
        <v>7.6565680947955263E-3</v>
      </c>
      <c r="AN13" s="44">
        <v>2.2683687378199303E-2</v>
      </c>
      <c r="AO13" s="29">
        <v>2.5486610323019181E-2</v>
      </c>
      <c r="AP13" s="29">
        <v>3.7864203428987463E-2</v>
      </c>
      <c r="AQ13" s="29">
        <v>5.3011754219354702E-2</v>
      </c>
    </row>
    <row r="14" spans="1:43">
      <c r="A14" s="44" t="s">
        <v>110</v>
      </c>
      <c r="B14" s="8">
        <v>6.9202800538570419E-2</v>
      </c>
      <c r="C14" s="8">
        <v>-2.6548918940159399E-2</v>
      </c>
      <c r="D14" s="8">
        <v>-3.6213046955982382E-2</v>
      </c>
      <c r="E14" s="8">
        <v>5.4040448857331615E-3</v>
      </c>
      <c r="F14" s="8">
        <v>0.11101127650517274</v>
      </c>
      <c r="G14" s="8">
        <v>4.3273077659413212E-2</v>
      </c>
      <c r="H14" s="8">
        <v>6.0934293378715872E-2</v>
      </c>
      <c r="I14" s="8">
        <v>5.2271275164809665E-2</v>
      </c>
      <c r="J14" s="8">
        <v>1.8586572548411784E-2</v>
      </c>
      <c r="K14" s="8">
        <v>5.6639332308756375E-2</v>
      </c>
      <c r="L14" s="8">
        <v>3.3781690080806386E-2</v>
      </c>
      <c r="M14" s="8">
        <v>-1.956796294697727E-3</v>
      </c>
      <c r="N14" s="308">
        <v>-7.850781382579013E-3</v>
      </c>
      <c r="O14" s="308">
        <v>2.6101585246755196E-2</v>
      </c>
      <c r="P14" s="8">
        <v>3.4795527134678574E-2</v>
      </c>
      <c r="Q14" s="8">
        <v>8.377758614816215E-2</v>
      </c>
      <c r="R14" s="8">
        <v>2.4102818318187526E-2</v>
      </c>
      <c r="S14" s="8">
        <v>3.9362138984270212E-3</v>
      </c>
      <c r="T14" s="8">
        <v>1.3994606521620752E-2</v>
      </c>
      <c r="U14" s="8">
        <v>-2.1205269062539389E-2</v>
      </c>
      <c r="V14" s="27">
        <v>1.3525078685259971E-2</v>
      </c>
      <c r="W14" s="27">
        <v>1.2990203383283943E-2</v>
      </c>
      <c r="X14" s="27">
        <v>7.3445649282284919E-3</v>
      </c>
      <c r="Y14" s="27">
        <v>3.0743435228336988E-2</v>
      </c>
      <c r="Z14" s="44">
        <v>2.387575488813656E-2</v>
      </c>
      <c r="AA14" s="44">
        <v>2.502753900866185E-2</v>
      </c>
      <c r="AB14" s="44">
        <v>1.2001554643150187E-2</v>
      </c>
      <c r="AC14" s="44">
        <v>2.383568392653454E-2</v>
      </c>
      <c r="AD14" s="44">
        <v>4.0068810967150127E-2</v>
      </c>
      <c r="AE14" s="44">
        <v>7.0267507701659571E-2</v>
      </c>
      <c r="AF14" s="44">
        <v>0.10696278093092064</v>
      </c>
      <c r="AG14" s="44">
        <v>5.5583018896831468E-2</v>
      </c>
      <c r="AH14" s="44">
        <v>3.3432294170159367E-2</v>
      </c>
      <c r="AI14" s="44">
        <v>-2.9431514876228707E-3</v>
      </c>
      <c r="AJ14" s="44">
        <v>-4.4950860435174864E-2</v>
      </c>
      <c r="AK14" s="44">
        <v>-3.0369490987909281E-2</v>
      </c>
      <c r="AL14" s="44">
        <v>-6.5489398450679871E-3</v>
      </c>
      <c r="AM14" s="44">
        <v>5.7776694683318612E-3</v>
      </c>
      <c r="AN14" s="44">
        <v>1.6599218753104699E-2</v>
      </c>
      <c r="AO14" s="29">
        <v>3.3623318919252139E-2</v>
      </c>
      <c r="AP14" s="29">
        <v>6.3161697073753811E-2</v>
      </c>
      <c r="AQ14" s="29">
        <v>3.5591206048321999E-2</v>
      </c>
    </row>
    <row r="15" spans="1:43">
      <c r="A15" s="44" t="s">
        <v>111</v>
      </c>
      <c r="B15" s="8">
        <v>5.66573076437492E-3</v>
      </c>
      <c r="C15" s="8">
        <v>-8.9229391122101504E-3</v>
      </c>
      <c r="D15" s="8">
        <v>6.4268780748404676E-3</v>
      </c>
      <c r="E15" s="8">
        <v>-2.8023535896518478E-3</v>
      </c>
      <c r="F15" s="8">
        <v>9.201111632458547E-3</v>
      </c>
      <c r="G15" s="8">
        <v>-3.6101400983766102E-3</v>
      </c>
      <c r="H15" s="8">
        <v>-7.2326856862291889E-3</v>
      </c>
      <c r="I15" s="8">
        <v>-8.7570502629138545E-3</v>
      </c>
      <c r="J15" s="8">
        <v>-1.6010780401286898E-2</v>
      </c>
      <c r="K15" s="8">
        <v>-1.3917661744304442E-2</v>
      </c>
      <c r="L15" s="8">
        <v>-1.278785659168832E-2</v>
      </c>
      <c r="M15" s="8">
        <v>-3.8169158525550029E-3</v>
      </c>
      <c r="N15" s="308">
        <v>3.6593585579414744E-3</v>
      </c>
      <c r="O15" s="308">
        <v>1.3078052223456708E-2</v>
      </c>
      <c r="P15" s="8">
        <v>1.5939162941372556E-2</v>
      </c>
      <c r="Q15" s="8">
        <v>1.0370040385120016E-2</v>
      </c>
      <c r="R15" s="8">
        <v>1.2412021870441121E-2</v>
      </c>
      <c r="S15" s="8">
        <v>8.8832362978407235E-3</v>
      </c>
      <c r="T15" s="8">
        <v>4.4148447498386202E-3</v>
      </c>
      <c r="U15" s="8">
        <v>4.0179499430705251E-3</v>
      </c>
      <c r="V15" s="27">
        <v>1.9309193674135676E-3</v>
      </c>
      <c r="W15" s="27">
        <v>-1.4078768648019603E-3</v>
      </c>
      <c r="X15" s="27">
        <v>2.3873716226083764E-3</v>
      </c>
      <c r="Y15" s="27">
        <v>3.7047443156650768E-3</v>
      </c>
      <c r="Z15" s="44">
        <v>2.0313882378337781E-3</v>
      </c>
      <c r="AA15" s="44">
        <v>6.0762042893365207E-4</v>
      </c>
      <c r="AB15" s="44">
        <v>-3.5924255249965512E-3</v>
      </c>
      <c r="AC15" s="44">
        <v>-2.8756024893233189E-3</v>
      </c>
      <c r="AD15" s="44">
        <v>-1.9265493136518402E-3</v>
      </c>
      <c r="AE15" s="44">
        <v>1.9493935565627323E-3</v>
      </c>
      <c r="AF15" s="44">
        <v>4.7351521311061271E-3</v>
      </c>
      <c r="AG15" s="44">
        <v>6.6557364330928764E-3</v>
      </c>
      <c r="AH15" s="44">
        <v>8.139214567392342E-3</v>
      </c>
      <c r="AI15" s="44">
        <v>8.8917711969207572E-3</v>
      </c>
      <c r="AJ15" s="44">
        <v>4.703107743965494E-3</v>
      </c>
      <c r="AK15" s="44">
        <v>3.8406700635885025E-3</v>
      </c>
      <c r="AL15" s="44">
        <v>-4.7760715362684834E-4</v>
      </c>
      <c r="AM15" s="44">
        <v>-4.5350768548162949E-3</v>
      </c>
      <c r="AN15" s="44">
        <v>-2.3538203230433247E-3</v>
      </c>
      <c r="AO15" s="29">
        <v>-5.7513091023979985E-4</v>
      </c>
      <c r="AP15" s="29">
        <v>1.5250284086160981E-3</v>
      </c>
      <c r="AQ15" s="29">
        <v>1.4266477062427746E-3</v>
      </c>
    </row>
    <row r="16" spans="1:43">
      <c r="A16" s="44" t="s">
        <v>106</v>
      </c>
      <c r="B16" s="8">
        <v>0.19600805573815136</v>
      </c>
      <c r="C16" s="8">
        <v>0.13515129521139002</v>
      </c>
      <c r="D16" s="8">
        <v>0.19215317660584152</v>
      </c>
      <c r="E16" s="8">
        <v>0.24181615387342958</v>
      </c>
      <c r="F16" s="8">
        <v>0.36287895545283844</v>
      </c>
      <c r="G16" s="8">
        <v>0.26286163974159216</v>
      </c>
      <c r="H16" s="8">
        <v>0.18822610887328439</v>
      </c>
      <c r="I16" s="8">
        <v>0.12502220743688075</v>
      </c>
      <c r="J16" s="8">
        <v>-4.5283325142966291E-3</v>
      </c>
      <c r="K16" s="8">
        <v>-6.4302856860664059E-3</v>
      </c>
      <c r="L16" s="8">
        <v>-1.3792223785172197E-2</v>
      </c>
      <c r="M16" s="8">
        <v>-5.5042003580223049E-2</v>
      </c>
      <c r="N16" s="308">
        <v>2.1224360669523046E-2</v>
      </c>
      <c r="O16" s="308">
        <v>0.11418976109897816</v>
      </c>
      <c r="P16" s="8">
        <v>0.16335482779883659</v>
      </c>
      <c r="Q16" s="8">
        <v>0.20994175586396402</v>
      </c>
      <c r="R16" s="8">
        <v>0.21230420073653414</v>
      </c>
      <c r="S16" s="8">
        <v>0.2053267684900757</v>
      </c>
      <c r="T16" s="8">
        <v>0.27642022500535557</v>
      </c>
      <c r="U16" s="8">
        <v>0.30453258975861908</v>
      </c>
      <c r="V16" s="27">
        <v>0.3107738172644412</v>
      </c>
      <c r="W16" s="27">
        <v>0.28625460566578509</v>
      </c>
      <c r="X16" s="27">
        <v>0.21495382547696626</v>
      </c>
      <c r="Y16" s="27">
        <v>0.22782647945291881</v>
      </c>
      <c r="Z16" s="44">
        <v>0.22592056639304237</v>
      </c>
      <c r="AA16" s="44">
        <v>0.1664392497819398</v>
      </c>
      <c r="AB16" s="44">
        <v>0.14021331379389812</v>
      </c>
      <c r="AC16" s="44">
        <v>6.9781376161056841E-2</v>
      </c>
      <c r="AD16" s="44">
        <v>3.8182012041311664E-2</v>
      </c>
      <c r="AE16" s="44">
        <v>5.5300566279041119E-2</v>
      </c>
      <c r="AF16" s="44">
        <v>9.7540475205528221E-2</v>
      </c>
      <c r="AG16" s="44">
        <v>0.16253755131985634</v>
      </c>
      <c r="AH16" s="44">
        <v>0.22912960011389338</v>
      </c>
      <c r="AI16" s="44">
        <v>0.29557301950172898</v>
      </c>
      <c r="AJ16" s="44">
        <v>0.20210906565365683</v>
      </c>
      <c r="AK16" s="44">
        <v>0.13817914802333386</v>
      </c>
      <c r="AL16" s="44">
        <v>4.2237776989667353E-2</v>
      </c>
      <c r="AM16" s="44">
        <v>-1.2865462578953046E-2</v>
      </c>
      <c r="AN16" s="44">
        <v>7.5410210551871693E-3</v>
      </c>
      <c r="AO16" s="29">
        <v>6.4648482371675087E-2</v>
      </c>
      <c r="AP16" s="29">
        <v>0.16716153657928104</v>
      </c>
      <c r="AQ16" s="29">
        <v>0.1003265410077256</v>
      </c>
    </row>
    <row r="17" spans="1:43">
      <c r="A17" s="44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28"/>
      <c r="W17" s="28"/>
      <c r="X17" s="28"/>
      <c r="Y17" s="28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</row>
    <row r="18" spans="1:43">
      <c r="A18" s="412" t="s">
        <v>327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</row>
    <row r="19" spans="1:43">
      <c r="A19" s="44" t="s">
        <v>112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29">
        <v>0.11433863860819443</v>
      </c>
      <c r="W19" s="29">
        <v>0.19297358792140695</v>
      </c>
      <c r="X19" s="29">
        <v>0.21703550661947518</v>
      </c>
      <c r="Y19" s="29">
        <v>0.26475638702703908</v>
      </c>
      <c r="Z19" s="29">
        <v>0.23474992986803234</v>
      </c>
      <c r="AA19" s="29">
        <v>0.18225956634823945</v>
      </c>
      <c r="AB19" s="29">
        <v>0.11031866700842295</v>
      </c>
      <c r="AC19" s="29">
        <v>4.9750828478273945E-2</v>
      </c>
      <c r="AD19" s="29">
        <v>-1.9548567186960873E-2</v>
      </c>
      <c r="AE19" s="29">
        <v>-4.7688514465394641E-2</v>
      </c>
      <c r="AF19" s="29">
        <v>-4.5153096446160682E-2</v>
      </c>
      <c r="AG19" s="29">
        <v>-5.0078106362519942E-2</v>
      </c>
      <c r="AH19" s="29">
        <v>2.8167585688173534E-2</v>
      </c>
      <c r="AI19" s="29">
        <v>0.10266974687016481</v>
      </c>
      <c r="AJ19" s="29">
        <v>0.16506391523804229</v>
      </c>
      <c r="AK19" s="29">
        <v>0.21328337651745963</v>
      </c>
      <c r="AL19" s="29">
        <v>0.25220616105211702</v>
      </c>
      <c r="AM19" s="29">
        <v>0.22590033392598202</v>
      </c>
      <c r="AN19" s="29">
        <v>0.13682210219660035</v>
      </c>
      <c r="AO19" s="29">
        <v>6.4881025209965013E-2</v>
      </c>
      <c r="AP19" s="29">
        <v>5.214555109466084E-2</v>
      </c>
      <c r="AQ19" s="29">
        <v>4.1952422022414566E-2</v>
      </c>
    </row>
    <row r="20" spans="1:43">
      <c r="A20" s="44" t="s">
        <v>115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29">
        <v>0.15430685189069976</v>
      </c>
      <c r="W20" s="29">
        <v>0.15943177872130818</v>
      </c>
      <c r="X20" s="29">
        <v>0.13641014709696478</v>
      </c>
      <c r="Y20" s="29">
        <v>0.1556937509977753</v>
      </c>
      <c r="Z20" s="29">
        <v>0.10396577277880667</v>
      </c>
      <c r="AA20" s="29">
        <v>6.8420062078410712E-2</v>
      </c>
      <c r="AB20" s="29">
        <v>2.6998605915502828E-2</v>
      </c>
      <c r="AC20" s="29">
        <v>-1.8074823875668899E-2</v>
      </c>
      <c r="AD20" s="29">
        <v>-5.542886591795481E-2</v>
      </c>
      <c r="AE20" s="29">
        <v>-5.5843426783680178E-2</v>
      </c>
      <c r="AF20" s="29">
        <v>-5.4332529195890954E-2</v>
      </c>
      <c r="AG20" s="29">
        <v>-6.697329635028805E-2</v>
      </c>
      <c r="AH20" s="29">
        <v>-2.0079449836592825E-2</v>
      </c>
      <c r="AI20" s="29">
        <v>-1.4466777590436873E-2</v>
      </c>
      <c r="AJ20" s="29">
        <v>3.0773734888052385E-4</v>
      </c>
      <c r="AK20" s="29">
        <v>3.7261065169216484E-2</v>
      </c>
      <c r="AL20" s="29">
        <v>5.944152321926327E-2</v>
      </c>
      <c r="AM20" s="29">
        <v>7.4982072007293149E-2</v>
      </c>
      <c r="AN20" s="29">
        <v>5.3949369239926853E-2</v>
      </c>
      <c r="AO20" s="29">
        <v>3.570844107753704E-2</v>
      </c>
      <c r="AP20" s="29">
        <v>5.0927539525922959E-2</v>
      </c>
      <c r="AQ20" s="29">
        <v>4.9914676320054266E-2</v>
      </c>
    </row>
    <row r="21" spans="1:43">
      <c r="A21" s="44" t="s">
        <v>464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29">
        <v>-1.5458005555762428E-2</v>
      </c>
      <c r="W21" s="29">
        <v>-4.925240659221123E-3</v>
      </c>
      <c r="X21" s="29">
        <v>-1.2524342071288361E-2</v>
      </c>
      <c r="Y21" s="29">
        <v>-1.0287458662760129E-2</v>
      </c>
      <c r="Z21" s="29">
        <v>-8.5933441217872183E-4</v>
      </c>
      <c r="AA21" s="29">
        <v>8.0522024433182376E-3</v>
      </c>
      <c r="AB21" s="29">
        <v>2.0219658086491009E-3</v>
      </c>
      <c r="AC21" s="29">
        <v>8.7565737744588461E-3</v>
      </c>
      <c r="AD21" s="29">
        <v>-2.5305484092749621E-4</v>
      </c>
      <c r="AE21" s="29">
        <v>-1.3163516612777431E-4</v>
      </c>
      <c r="AF21" s="29">
        <v>9.009819569698688E-3</v>
      </c>
      <c r="AG21" s="29">
        <v>1.2995234163059498E-2</v>
      </c>
      <c r="AH21" s="29">
        <v>2.2392317494956075E-2</v>
      </c>
      <c r="AI21" s="29">
        <v>2.9252064900020566E-2</v>
      </c>
      <c r="AJ21" s="29">
        <v>4.637320302797885E-2</v>
      </c>
      <c r="AK21" s="29">
        <v>3.9602029658826976E-2</v>
      </c>
      <c r="AL21" s="29">
        <v>4.8019477730625371E-2</v>
      </c>
      <c r="AM21" s="29">
        <v>4.3395359437560808E-2</v>
      </c>
      <c r="AN21" s="29">
        <v>1.0954484831351363E-2</v>
      </c>
      <c r="AO21" s="29">
        <v>1.9425357148206999E-2</v>
      </c>
      <c r="AP21" s="29">
        <v>-3.7611371711294807E-3</v>
      </c>
      <c r="AQ21" s="29">
        <v>-2.238692013770967E-3</v>
      </c>
    </row>
    <row r="22" spans="1:43">
      <c r="A22" s="44" t="s">
        <v>465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29">
        <v>-2.4510207726742946E-2</v>
      </c>
      <c r="W22" s="29">
        <v>3.846704985931975E-2</v>
      </c>
      <c r="X22" s="29">
        <v>9.314970159379872E-2</v>
      </c>
      <c r="Y22" s="29">
        <v>0.11935009469202393</v>
      </c>
      <c r="Z22" s="29">
        <v>0.13164349150140436</v>
      </c>
      <c r="AA22" s="29">
        <v>0.10578730182651055</v>
      </c>
      <c r="AB22" s="29">
        <v>8.1298095284271024E-2</v>
      </c>
      <c r="AC22" s="29">
        <v>5.9069078579484027E-2</v>
      </c>
      <c r="AD22" s="29">
        <v>3.6133353571921489E-2</v>
      </c>
      <c r="AE22" s="29">
        <v>8.2865474844134191E-3</v>
      </c>
      <c r="AF22" s="29">
        <v>1.6961318003158658E-4</v>
      </c>
      <c r="AG22" s="29">
        <v>3.8999558247085593E-3</v>
      </c>
      <c r="AH22" s="29">
        <v>2.5854718029810257E-2</v>
      </c>
      <c r="AI22" s="29">
        <v>8.7884459560580983E-2</v>
      </c>
      <c r="AJ22" s="29">
        <v>0.11838297486118284</v>
      </c>
      <c r="AK22" s="29">
        <v>0.13642028168941617</v>
      </c>
      <c r="AL22" s="29">
        <v>0.14474516010222832</v>
      </c>
      <c r="AM22" s="29">
        <v>0.10752290248112809</v>
      </c>
      <c r="AN22" s="29">
        <v>7.1918248125322132E-2</v>
      </c>
      <c r="AO22" s="29">
        <v>9.7472269842209507E-3</v>
      </c>
      <c r="AP22" s="29">
        <v>4.9791487398674634E-3</v>
      </c>
      <c r="AQ22" s="29">
        <v>-5.7235622838686696E-3</v>
      </c>
    </row>
    <row r="23" spans="1:43">
      <c r="A23" s="44" t="s">
        <v>63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29">
        <v>2.5976173155482854E-2</v>
      </c>
      <c r="W23" s="29">
        <v>2.1376526712069424E-2</v>
      </c>
      <c r="X23" s="29">
        <v>1.8871432323143891E-2</v>
      </c>
      <c r="Y23" s="29">
        <v>1.5042770197057768E-2</v>
      </c>
      <c r="Z23" s="29">
        <v>1.4936723953691423E-2</v>
      </c>
      <c r="AA23" s="29">
        <v>1.7950299250048814E-2</v>
      </c>
      <c r="AB23" s="29">
        <v>1.5403621986938393E-2</v>
      </c>
      <c r="AC23" s="29">
        <v>1.6684149085404557E-2</v>
      </c>
      <c r="AD23" s="29">
        <v>9.9671908974227879E-3</v>
      </c>
      <c r="AE23" s="29">
        <v>-2.0864654275083478E-3</v>
      </c>
      <c r="AF23" s="29">
        <v>1.0446584431992091E-2</v>
      </c>
      <c r="AG23" s="29">
        <v>1.3424092591840629E-2</v>
      </c>
      <c r="AH23" s="29">
        <v>1.6418595820394646E-2</v>
      </c>
      <c r="AI23" s="29">
        <v>1.6123593408739482E-2</v>
      </c>
      <c r="AJ23" s="29">
        <v>2.2762231760731787E-2</v>
      </c>
      <c r="AK23" s="29">
        <v>5.4195093760623534E-3</v>
      </c>
      <c r="AL23" s="29">
        <v>2.7908665673055614E-3</v>
      </c>
      <c r="AM23" s="29">
        <v>-2.1094623216003825E-3</v>
      </c>
      <c r="AN23" s="29">
        <v>-1.7147130096670554E-2</v>
      </c>
      <c r="AO23" s="29">
        <v>-3.2800998046197231E-2</v>
      </c>
      <c r="AP23" s="29">
        <v>-2.3115179831484412E-2</v>
      </c>
      <c r="AQ23" s="29">
        <v>-2.1261077778027212E-2</v>
      </c>
    </row>
    <row r="24" spans="1:43">
      <c r="A24" s="44" t="s">
        <v>64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29">
        <v>3.1935548264195712E-3</v>
      </c>
      <c r="W24" s="29">
        <v>6.5746901321830451E-3</v>
      </c>
      <c r="X24" s="29">
        <v>1.0313332270886533E-2</v>
      </c>
      <c r="Y24" s="29">
        <v>5.4571406400337422E-3</v>
      </c>
      <c r="Z24" s="29">
        <v>5.0778261576016059E-3</v>
      </c>
      <c r="AA24" s="29">
        <v>-5.1475223352954284E-3</v>
      </c>
      <c r="AB24" s="29">
        <v>-4.5693483707138138E-3</v>
      </c>
      <c r="AC24" s="29">
        <v>-9.8022732483987111E-4</v>
      </c>
      <c r="AD24" s="29">
        <v>2.0310444274925161E-4</v>
      </c>
      <c r="AE24" s="29">
        <v>-2.4478495615356819E-3</v>
      </c>
      <c r="AF24" s="29">
        <v>-1.9357838192974395E-3</v>
      </c>
      <c r="AG24" s="29">
        <v>-2.2451171436186084E-3</v>
      </c>
      <c r="AH24" s="29">
        <v>-2.5441125342842443E-3</v>
      </c>
      <c r="AI24" s="29">
        <v>1.7091861010135986E-2</v>
      </c>
      <c r="AJ24" s="29">
        <v>1.1301475373063096E-2</v>
      </c>
      <c r="AK24" s="29">
        <v>1.6222140432681137E-2</v>
      </c>
      <c r="AL24" s="29">
        <v>1.0800696963519778E-2</v>
      </c>
      <c r="AM24" s="29">
        <v>3.4115881472466195E-3</v>
      </c>
      <c r="AN24" s="29">
        <v>1.0221730191439439E-2</v>
      </c>
      <c r="AO24" s="29">
        <v>-6.67587067619112E-3</v>
      </c>
      <c r="AP24" s="29">
        <v>7.4435103892770372E-3</v>
      </c>
      <c r="AQ24" s="29">
        <v>5.7052160797203847E-3</v>
      </c>
    </row>
    <row r="25" spans="1:43">
      <c r="A25" s="44" t="s">
        <v>65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29">
        <v>1.5066503859516591E-3</v>
      </c>
      <c r="W25" s="29">
        <v>1.4077435126618012E-2</v>
      </c>
      <c r="X25" s="29">
        <v>2.3763070023717966E-2</v>
      </c>
      <c r="Y25" s="29">
        <v>1.8219741887787872E-2</v>
      </c>
      <c r="Z25" s="29">
        <v>1.6404911698942377E-2</v>
      </c>
      <c r="AA25" s="29">
        <v>1.8111422359856442E-2</v>
      </c>
      <c r="AB25" s="29">
        <v>9.9211933649962936E-3</v>
      </c>
      <c r="AC25" s="29">
        <v>6.734629717180471E-3</v>
      </c>
      <c r="AD25" s="29">
        <v>6.6133225864726383E-3</v>
      </c>
      <c r="AE25" s="29">
        <v>4.7786506507976672E-3</v>
      </c>
      <c r="AF25" s="29">
        <v>-4.4827241223114106E-3</v>
      </c>
      <c r="AG25" s="29">
        <v>-6.3530171981027337E-3</v>
      </c>
      <c r="AH25" s="29">
        <v>-7.5010138714238887E-3</v>
      </c>
      <c r="AI25" s="29">
        <v>-2.6189119230060278E-3</v>
      </c>
      <c r="AJ25" s="29">
        <v>7.3308418007154022E-3</v>
      </c>
      <c r="AK25" s="29">
        <v>7.5555995722873795E-3</v>
      </c>
      <c r="AL25" s="29">
        <v>1.7312391724952858E-2</v>
      </c>
      <c r="AM25" s="29">
        <v>1.2830835599911408E-2</v>
      </c>
      <c r="AN25" s="29">
        <v>6.8785655325520568E-3</v>
      </c>
      <c r="AO25" s="29">
        <v>6.8712390752272198E-3</v>
      </c>
      <c r="AP25" s="29">
        <v>5.6999372862105734E-4</v>
      </c>
      <c r="AQ25" s="29">
        <v>3.6868819817912902E-4</v>
      </c>
    </row>
    <row r="26" spans="1:43">
      <c r="A26" s="44" t="s">
        <v>66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29">
        <v>1.5112417267388253E-2</v>
      </c>
      <c r="W26" s="29">
        <v>4.3326465924696925E-2</v>
      </c>
      <c r="X26" s="29">
        <v>5.9740417889003812E-2</v>
      </c>
      <c r="Y26" s="29">
        <v>4.0492548985338217E-2</v>
      </c>
      <c r="Z26" s="29">
        <v>3.7317634102080312E-2</v>
      </c>
      <c r="AA26" s="29">
        <v>3.1181400695825909E-2</v>
      </c>
      <c r="AB26" s="29">
        <v>1.7578515681317075E-2</v>
      </c>
      <c r="AC26" s="29">
        <v>2.8211757273733293E-2</v>
      </c>
      <c r="AD26" s="29">
        <v>1.8679288896788052E-2</v>
      </c>
      <c r="AE26" s="29">
        <v>2.1219937913611502E-3</v>
      </c>
      <c r="AF26" s="29">
        <v>-5.1513644258861261E-3</v>
      </c>
      <c r="AG26" s="29">
        <v>-8.0871312274989338E-3</v>
      </c>
      <c r="AH26" s="29">
        <v>2.2253095996471943E-3</v>
      </c>
      <c r="AI26" s="29">
        <v>4.1371317086968104E-2</v>
      </c>
      <c r="AJ26" s="29">
        <v>5.1556722766584996E-2</v>
      </c>
      <c r="AK26" s="29">
        <v>8.0565688823369022E-2</v>
      </c>
      <c r="AL26" s="29">
        <v>8.8855482827449442E-2</v>
      </c>
      <c r="AM26" s="29">
        <v>6.9080287161508769E-2</v>
      </c>
      <c r="AN26" s="29">
        <v>5.4549195107212206E-2</v>
      </c>
      <c r="AO26" s="29">
        <v>3.0550469928023988E-2</v>
      </c>
      <c r="AP26" s="29">
        <v>1.701298139388556E-2</v>
      </c>
      <c r="AQ26" s="29">
        <v>9.6279029721258701E-3</v>
      </c>
    </row>
    <row r="27" spans="1:43">
      <c r="A27" s="44" t="s">
        <v>1</v>
      </c>
      <c r="B27" s="424"/>
      <c r="C27" s="424"/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359">
        <f>V22-V23-V24-V25-V26</f>
        <v>-7.0299003361985288E-2</v>
      </c>
      <c r="W27" s="359">
        <f t="shared" ref="W27:AQ27" si="0">W22-W23-W24-W25-W26</f>
        <v>-4.6888068036247656E-2</v>
      </c>
      <c r="X27" s="359">
        <f t="shared" si="0"/>
        <v>-1.9538550912953485E-2</v>
      </c>
      <c r="Y27" s="359">
        <f t="shared" si="0"/>
        <v>4.0137892981806325E-2</v>
      </c>
      <c r="Z27" s="359">
        <f t="shared" si="0"/>
        <v>5.7906395589088659E-2</v>
      </c>
      <c r="AA27" s="359">
        <f t="shared" si="0"/>
        <v>4.3691701856074822E-2</v>
      </c>
      <c r="AB27" s="359">
        <f t="shared" si="0"/>
        <v>4.2964112621733067E-2</v>
      </c>
      <c r="AC27" s="359">
        <f t="shared" si="0"/>
        <v>8.4187698280055769E-3</v>
      </c>
      <c r="AD27" s="359">
        <f t="shared" si="0"/>
        <v>6.7044674848875524E-4</v>
      </c>
      <c r="AE27" s="359">
        <f t="shared" si="0"/>
        <v>5.9202180312986309E-3</v>
      </c>
      <c r="AF27" s="359">
        <f t="shared" si="0"/>
        <v>1.29290111553447E-3</v>
      </c>
      <c r="AG27" s="359">
        <f t="shared" si="0"/>
        <v>7.1611288020882067E-3</v>
      </c>
      <c r="AH27" s="359">
        <f t="shared" si="0"/>
        <v>1.7255939015476549E-2</v>
      </c>
      <c r="AI27" s="359">
        <f t="shared" si="0"/>
        <v>1.5916599977743438E-2</v>
      </c>
      <c r="AJ27" s="359">
        <f t="shared" si="0"/>
        <v>2.5431703160087547E-2</v>
      </c>
      <c r="AK27" s="359">
        <f t="shared" si="0"/>
        <v>2.6657343485016263E-2</v>
      </c>
      <c r="AL27" s="359">
        <f t="shared" si="0"/>
        <v>2.4985722019000664E-2</v>
      </c>
      <c r="AM27" s="359">
        <f t="shared" si="0"/>
        <v>2.4309653894061659E-2</v>
      </c>
      <c r="AN27" s="359">
        <f t="shared" si="0"/>
        <v>1.7415887390788976E-2</v>
      </c>
      <c r="AO27" s="359">
        <f t="shared" si="0"/>
        <v>1.1802386703358092E-2</v>
      </c>
      <c r="AP27" s="359">
        <f t="shared" si="0"/>
        <v>3.0678430595682225E-3</v>
      </c>
      <c r="AQ27" s="359">
        <f t="shared" si="0"/>
        <v>-1.6429175586684178E-4</v>
      </c>
    </row>
    <row r="28" spans="1:43">
      <c r="A28" s="44"/>
      <c r="B28" s="424"/>
      <c r="C28" s="424"/>
      <c r="D28" s="424"/>
      <c r="E28" s="424"/>
      <c r="F28" s="424"/>
      <c r="G28" s="424"/>
      <c r="H28" s="424"/>
      <c r="I28" s="424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  <c r="U28" s="424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</row>
    <row r="29" spans="1:43">
      <c r="A29" s="412" t="s">
        <v>326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</row>
    <row r="30" spans="1:43">
      <c r="A30" s="46" t="s">
        <v>114</v>
      </c>
      <c r="B30" s="14"/>
      <c r="C30" s="14"/>
      <c r="D30" s="14"/>
      <c r="E30" s="14"/>
      <c r="F30" s="14"/>
      <c r="G30" s="14"/>
      <c r="H30" s="14"/>
      <c r="I30" s="14"/>
      <c r="J30" s="10">
        <v>0.23748727260083516</v>
      </c>
      <c r="K30" s="10">
        <v>0.24200816958984361</v>
      </c>
      <c r="L30" s="10">
        <v>0.24343310530189902</v>
      </c>
      <c r="M30" s="10">
        <v>0.2389245862841636</v>
      </c>
      <c r="N30" s="10">
        <v>0.23049220583150581</v>
      </c>
      <c r="O30" s="10">
        <v>0.22307544837267701</v>
      </c>
      <c r="P30" s="10">
        <v>0.20908979336697339</v>
      </c>
      <c r="Q30" s="10">
        <v>0.19050768906574952</v>
      </c>
      <c r="R30" s="10">
        <v>0.19617743776638824</v>
      </c>
      <c r="S30" s="10">
        <v>0.20325414947852011</v>
      </c>
      <c r="T30" s="10">
        <v>0.20359627674157468</v>
      </c>
      <c r="U30" s="10">
        <v>0.21253446012609523</v>
      </c>
      <c r="V30" s="10">
        <v>0.21503668286930244</v>
      </c>
      <c r="W30" s="10">
        <v>0.21885970822355913</v>
      </c>
      <c r="X30" s="52">
        <v>0.20366873330431989</v>
      </c>
      <c r="Y30" s="52">
        <v>0.16035424814534588</v>
      </c>
      <c r="Z30" s="53">
        <v>0.15245370744469322</v>
      </c>
      <c r="AA30" s="53">
        <v>0.13989264581624547</v>
      </c>
      <c r="AB30" s="53">
        <v>0.12686166127600781</v>
      </c>
      <c r="AC30" s="53">
        <v>0.11049501768601916</v>
      </c>
      <c r="AD30" s="53">
        <v>0.11234870191571901</v>
      </c>
      <c r="AE30" s="53">
        <v>9.5130463525701175E-2</v>
      </c>
      <c r="AF30" s="44">
        <v>9.0637579071920896E-2</v>
      </c>
      <c r="AG30" s="44">
        <v>9.2994415449276377E-2</v>
      </c>
      <c r="AH30" s="44">
        <v>9.2351941351835345E-2</v>
      </c>
      <c r="AI30" s="44">
        <v>9.6699975771794774E-2</v>
      </c>
      <c r="AJ30" s="44">
        <v>8.3341664645898039E-2</v>
      </c>
      <c r="AK30" s="44">
        <v>7.3851950081540288E-2</v>
      </c>
      <c r="AL30" s="44">
        <v>6.5935729469690202E-2</v>
      </c>
      <c r="AM30" s="44">
        <v>5.9985126393649904E-2</v>
      </c>
      <c r="AN30" s="29">
        <v>6.4047541046859793E-2</v>
      </c>
      <c r="AO30" s="29">
        <v>5.8299750365078534E-2</v>
      </c>
      <c r="AP30" s="29">
        <v>6.6000000000000003E-2</v>
      </c>
      <c r="AQ30" s="29">
        <v>6.4000000000000001E-2</v>
      </c>
    </row>
    <row r="31" spans="1:43">
      <c r="A31" s="46" t="s">
        <v>458</v>
      </c>
      <c r="B31" s="14"/>
      <c r="C31" s="14"/>
      <c r="D31" s="14"/>
      <c r="E31" s="14"/>
      <c r="F31" s="14"/>
      <c r="G31" s="14"/>
      <c r="H31" s="14"/>
      <c r="I31" s="14"/>
      <c r="J31" s="10">
        <v>0.35813882132001523</v>
      </c>
      <c r="K31" s="10">
        <v>0.31871979890181557</v>
      </c>
      <c r="L31" s="10">
        <v>0.33007982875803044</v>
      </c>
      <c r="M31" s="10">
        <v>0.31311693055076079</v>
      </c>
      <c r="N31" s="10">
        <v>0.32571915565394249</v>
      </c>
      <c r="O31" s="10">
        <v>0.31776429723043909</v>
      </c>
      <c r="P31" s="10">
        <v>0.34341599443034443</v>
      </c>
      <c r="Q31" s="10">
        <v>0.35971795699536568</v>
      </c>
      <c r="R31" s="10">
        <v>0.32159970032913626</v>
      </c>
      <c r="S31" s="10">
        <v>0.28405604758745462</v>
      </c>
      <c r="T31" s="10">
        <v>0.31994854336696754</v>
      </c>
      <c r="U31" s="10">
        <v>0.28397966985481954</v>
      </c>
      <c r="V31" s="10">
        <v>0.27480996214004416</v>
      </c>
      <c r="W31" s="10">
        <v>0.27690467700980048</v>
      </c>
      <c r="X31" s="52">
        <v>0.28317182139466274</v>
      </c>
      <c r="Y31" s="52">
        <v>0.2778838690467339</v>
      </c>
      <c r="Z31" s="53">
        <v>0.2554987192614751</v>
      </c>
      <c r="AA31" s="53">
        <v>0.26618663327965592</v>
      </c>
      <c r="AB31" s="53">
        <v>0.29877894901039664</v>
      </c>
      <c r="AC31" s="53">
        <v>0.29287724412730509</v>
      </c>
      <c r="AD31" s="53">
        <v>0.32061953086327211</v>
      </c>
      <c r="AE31" s="53">
        <v>0.32732680000983677</v>
      </c>
      <c r="AF31" s="53">
        <v>0.3337368721278669</v>
      </c>
      <c r="AG31" s="44">
        <v>0.28352610744224244</v>
      </c>
      <c r="AH31" s="44">
        <v>0.27288484649311168</v>
      </c>
      <c r="AI31" s="44">
        <v>0.25367203223130463</v>
      </c>
      <c r="AJ31" s="44">
        <v>0.23949400099633875</v>
      </c>
      <c r="AK31" s="44">
        <v>0.23352335455977419</v>
      </c>
      <c r="AL31" s="44">
        <v>0.2737316054758101</v>
      </c>
      <c r="AM31" s="44">
        <v>0.28616053033391559</v>
      </c>
      <c r="AN31" s="29">
        <v>0.32237316561750606</v>
      </c>
      <c r="AO31" s="29">
        <v>0.3393570704818486</v>
      </c>
      <c r="AP31" s="29">
        <v>0.36299999999999999</v>
      </c>
      <c r="AQ31" s="29">
        <v>0.315</v>
      </c>
    </row>
    <row r="32" spans="1:43">
      <c r="A32" s="46" t="s">
        <v>459</v>
      </c>
      <c r="B32" s="14"/>
      <c r="C32" s="14"/>
      <c r="D32" s="14"/>
      <c r="E32" s="14"/>
      <c r="F32" s="14"/>
      <c r="G32" s="14"/>
      <c r="H32" s="14"/>
      <c r="I32" s="14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52"/>
      <c r="Y32" s="52"/>
      <c r="Z32" s="53">
        <v>0.25618875557336435</v>
      </c>
      <c r="AA32" s="53">
        <v>0.26649692778527728</v>
      </c>
      <c r="AB32" s="53">
        <v>0.29748334243022001</v>
      </c>
      <c r="AC32" s="53">
        <v>0.28768876718454561</v>
      </c>
      <c r="AD32" s="53">
        <v>0.31138535165870379</v>
      </c>
      <c r="AE32" s="53">
        <v>0.31451220018403009</v>
      </c>
      <c r="AF32" s="53">
        <v>0.31776144295705111</v>
      </c>
      <c r="AG32" s="44">
        <v>0.26966684038939026</v>
      </c>
      <c r="AH32" s="44">
        <v>0.258973036340716</v>
      </c>
      <c r="AI32" s="44">
        <v>0.24073200283290813</v>
      </c>
      <c r="AJ32" s="44">
        <v>0.22695426147980466</v>
      </c>
      <c r="AK32" s="44">
        <v>0.22079507885991645</v>
      </c>
      <c r="AL32" s="44">
        <v>0.25603603224642779</v>
      </c>
      <c r="AM32" s="44">
        <v>0.25372167832313264</v>
      </c>
      <c r="AN32" s="29">
        <v>0.27902831317703425</v>
      </c>
      <c r="AO32" s="29">
        <v>0.28322309779131094</v>
      </c>
      <c r="AP32" s="29">
        <v>0.30010921179102806</v>
      </c>
      <c r="AQ32" s="29">
        <v>0.26000597719379581</v>
      </c>
    </row>
    <row r="33" spans="1:43" hidden="1"/>
    <row r="34" spans="1:43" hidden="1">
      <c r="A34" s="414" t="s">
        <v>329</v>
      </c>
      <c r="T34" s="47"/>
      <c r="AL34" s="14" t="s">
        <v>449</v>
      </c>
      <c r="AM34" s="14" t="s">
        <v>448</v>
      </c>
      <c r="AN34" s="14" t="s">
        <v>450</v>
      </c>
    </row>
    <row r="35" spans="1:43" hidden="1">
      <c r="A35" s="7" t="s">
        <v>63</v>
      </c>
      <c r="T35" s="47"/>
      <c r="AD35" s="29"/>
      <c r="AE35" s="29"/>
      <c r="AF35" s="29"/>
      <c r="AG35" s="29"/>
      <c r="AH35" s="29"/>
      <c r="AI35" s="29"/>
      <c r="AJ35" s="29"/>
      <c r="AK35" s="29"/>
      <c r="AL35" s="29">
        <v>7.7914251037789969E-2</v>
      </c>
      <c r="AM35" s="29">
        <v>5.3309147537836304E-2</v>
      </c>
      <c r="AN35" s="29">
        <v>5.4372130686926916E-2</v>
      </c>
    </row>
    <row r="36" spans="1:43" hidden="1">
      <c r="A36" s="7" t="s">
        <v>64</v>
      </c>
      <c r="T36" s="47"/>
      <c r="AD36" s="29"/>
      <c r="AE36" s="29"/>
      <c r="AF36" s="29"/>
      <c r="AG36" s="29"/>
      <c r="AH36" s="29"/>
      <c r="AI36" s="29"/>
      <c r="AJ36" s="29"/>
      <c r="AK36" s="29"/>
      <c r="AL36" s="29">
        <v>7.5343243885208355E-2</v>
      </c>
      <c r="AM36" s="29">
        <v>6.9414166947451159E-2</v>
      </c>
      <c r="AN36" s="29">
        <v>7.7785183134960093E-2</v>
      </c>
    </row>
    <row r="37" spans="1:43" hidden="1">
      <c r="A37" s="7" t="s">
        <v>65</v>
      </c>
      <c r="T37" s="47"/>
      <c r="AD37" s="29"/>
      <c r="AE37" s="29"/>
      <c r="AF37" s="29"/>
      <c r="AG37" s="29"/>
      <c r="AH37" s="29"/>
      <c r="AI37" s="29"/>
      <c r="AJ37" s="29"/>
      <c r="AK37" s="29"/>
      <c r="AL37" s="29">
        <v>7.817543404453986E-2</v>
      </c>
      <c r="AM37" s="29">
        <v>8.0844701646893558E-2</v>
      </c>
      <c r="AN37" s="29">
        <v>7.5381678263452739E-2</v>
      </c>
    </row>
    <row r="38" spans="1:43" hidden="1">
      <c r="A38" s="7" t="s">
        <v>66</v>
      </c>
      <c r="T38" s="47"/>
      <c r="AD38" s="29"/>
      <c r="AE38" s="29"/>
      <c r="AF38" s="29"/>
      <c r="AG38" s="29"/>
      <c r="AH38" s="29"/>
      <c r="AI38" s="29"/>
      <c r="AJ38" s="29"/>
      <c r="AK38" s="29"/>
      <c r="AL38" s="29">
        <v>0.21017229467343823</v>
      </c>
      <c r="AM38" s="29">
        <v>0.21591795415310425</v>
      </c>
      <c r="AN38" s="29">
        <v>0.21095032076314493</v>
      </c>
    </row>
    <row r="39" spans="1:43" hidden="1">
      <c r="A39" s="7" t="s">
        <v>113</v>
      </c>
      <c r="T39" s="47"/>
      <c r="AD39" s="29"/>
      <c r="AE39" s="29"/>
      <c r="AF39" s="29"/>
      <c r="AG39" s="29"/>
      <c r="AH39" s="29"/>
      <c r="AI39" s="29"/>
      <c r="AJ39" s="29"/>
      <c r="AK39" s="29"/>
      <c r="AL39" s="29">
        <v>0.1452232484578122</v>
      </c>
      <c r="AM39" s="29">
        <v>0.15517296975394915</v>
      </c>
      <c r="AN39" s="29">
        <v>0.1389922268982392</v>
      </c>
    </row>
    <row r="40" spans="1:43" hidden="1">
      <c r="A40" s="7" t="s">
        <v>115</v>
      </c>
      <c r="T40" s="47"/>
      <c r="AD40" s="29"/>
      <c r="AE40" s="29"/>
      <c r="AF40" s="29"/>
      <c r="AG40" s="29"/>
      <c r="AH40" s="29"/>
      <c r="AI40" s="29"/>
      <c r="AJ40" s="29"/>
      <c r="AK40" s="29"/>
      <c r="AL40" s="29">
        <v>0.26198812207028505</v>
      </c>
      <c r="AM40" s="29">
        <v>0.27042676030532087</v>
      </c>
      <c r="AN40" s="29">
        <v>0.29934456871355075</v>
      </c>
    </row>
    <row r="41" spans="1:43" hidden="1">
      <c r="A41" s="7" t="s">
        <v>1</v>
      </c>
      <c r="T41" s="47"/>
      <c r="AD41" s="29"/>
      <c r="AE41" s="29"/>
      <c r="AF41" s="29"/>
      <c r="AG41" s="29"/>
      <c r="AH41" s="29"/>
      <c r="AI41" s="29"/>
      <c r="AJ41" s="29"/>
      <c r="AK41" s="29"/>
      <c r="AL41" s="29">
        <v>0.15118340583092627</v>
      </c>
      <c r="AM41" s="29">
        <v>0.15491429965544479</v>
      </c>
      <c r="AN41" s="29">
        <v>0.14317389153972537</v>
      </c>
    </row>
    <row r="42" spans="1:43">
      <c r="A42" s="414"/>
      <c r="T42" s="47"/>
      <c r="W42" s="32"/>
      <c r="AL42" s="29"/>
      <c r="AM42" s="29"/>
      <c r="AN42" s="29"/>
    </row>
    <row r="43" spans="1:43">
      <c r="A43" s="414" t="s">
        <v>329</v>
      </c>
      <c r="T43" s="47"/>
      <c r="U43" s="14"/>
      <c r="V43" s="14"/>
      <c r="W43" s="14"/>
    </row>
    <row r="44" spans="1:43">
      <c r="A44" s="415" t="s">
        <v>348</v>
      </c>
      <c r="T44" s="47"/>
      <c r="U44" s="14"/>
      <c r="V44" s="14"/>
      <c r="W44" s="14"/>
      <c r="AD44" s="29">
        <v>6.7280165462886218E-2</v>
      </c>
      <c r="AE44" s="29">
        <v>5.8202379788590712E-2</v>
      </c>
      <c r="AF44" s="29">
        <v>6.6464093278466155E-2</v>
      </c>
      <c r="AG44" s="29">
        <v>7.4233330340535059E-2</v>
      </c>
      <c r="AH44" s="29">
        <v>7.3109186136997031E-2</v>
      </c>
      <c r="AI44" s="29">
        <v>6.2437579092801371E-2</v>
      </c>
      <c r="AJ44" s="29">
        <v>5.312045123865574E-2</v>
      </c>
      <c r="AK44" s="29">
        <v>4.5119244633630672E-2</v>
      </c>
      <c r="AL44" s="29">
        <v>4.41368874873308E-2</v>
      </c>
      <c r="AM44" s="29">
        <v>4.726097150518125E-2</v>
      </c>
      <c r="AN44" s="29">
        <v>5.0938882721824938E-2</v>
      </c>
      <c r="AO44" s="29">
        <v>5.1047940367799034E-2</v>
      </c>
      <c r="AP44" s="29">
        <v>5.9864301616466234E-2</v>
      </c>
      <c r="AQ44" s="29">
        <v>5.8690889527181572E-2</v>
      </c>
    </row>
    <row r="45" spans="1:43">
      <c r="A45" s="416" t="s">
        <v>347</v>
      </c>
      <c r="T45" s="47"/>
      <c r="U45" s="14"/>
      <c r="V45" s="14"/>
      <c r="W45" s="14"/>
      <c r="AD45" s="29">
        <v>0.25702528132675373</v>
      </c>
      <c r="AE45" s="29">
        <v>0.33983444926852274</v>
      </c>
      <c r="AF45" s="29">
        <v>0.16439859501232454</v>
      </c>
      <c r="AG45" s="29">
        <v>0.55010906264587034</v>
      </c>
      <c r="AH45" s="29">
        <v>0.117245994936929</v>
      </c>
      <c r="AI45" s="29">
        <v>0.18290746501299093</v>
      </c>
      <c r="AJ45" s="29">
        <v>-6.8839762245410302E-2</v>
      </c>
      <c r="AK45" s="29">
        <v>-0.26256266256834471</v>
      </c>
      <c r="AL45" s="29">
        <v>-0.24402820819624732</v>
      </c>
      <c r="AM45" s="29">
        <v>-7.2077399673752221E-2</v>
      </c>
      <c r="AN45" s="29">
        <v>9.0134710625935865E-2</v>
      </c>
      <c r="AO45" s="29">
        <v>0.20480702891024299</v>
      </c>
      <c r="AP45" s="29">
        <v>0.42705936464671562</v>
      </c>
      <c r="AQ45" s="29">
        <v>0.38873580249130657</v>
      </c>
    </row>
    <row r="46" spans="1:43">
      <c r="A46" s="7" t="s">
        <v>63</v>
      </c>
      <c r="T46" s="47"/>
      <c r="U46" s="359"/>
      <c r="V46" s="359"/>
      <c r="W46" s="359"/>
      <c r="AD46" s="29">
        <v>0.12495663081321119</v>
      </c>
      <c r="AE46" s="29">
        <v>8.2678433383943831E-2</v>
      </c>
      <c r="AF46" s="29">
        <v>0.1217808968149246</v>
      </c>
      <c r="AG46" s="29">
        <v>0.16727763741145135</v>
      </c>
      <c r="AH46" s="29">
        <v>-1.9538979030431131E-2</v>
      </c>
      <c r="AI46" s="29">
        <v>5.7173472945712511E-2</v>
      </c>
      <c r="AJ46" s="29">
        <v>-1.9596983553022449E-2</v>
      </c>
      <c r="AK46" s="29">
        <v>-3.2094887278280602E-2</v>
      </c>
      <c r="AL46" s="29">
        <v>1.451762525640274E-2</v>
      </c>
      <c r="AM46" s="29">
        <v>-1.0220209219919098E-2</v>
      </c>
      <c r="AN46" s="29">
        <v>2.0886005308773012E-3</v>
      </c>
      <c r="AO46" s="29">
        <v>2.2804676236570904E-3</v>
      </c>
      <c r="AP46" s="29">
        <v>6.8891926628925626E-2</v>
      </c>
      <c r="AQ46" s="29">
        <v>6.9566145228491499E-2</v>
      </c>
    </row>
    <row r="47" spans="1:43">
      <c r="A47" s="7" t="s">
        <v>64</v>
      </c>
      <c r="T47" s="47"/>
      <c r="U47" s="359"/>
      <c r="V47" s="359"/>
      <c r="W47" s="359"/>
      <c r="AD47" s="29">
        <v>6.1278671715407504E-2</v>
      </c>
      <c r="AE47" s="29">
        <v>5.0783875989451596E-2</v>
      </c>
      <c r="AF47" s="29">
        <v>8.3363027578763557E-2</v>
      </c>
      <c r="AG47" s="29">
        <v>3.8021146954549091E-2</v>
      </c>
      <c r="AH47" s="29">
        <v>-6.0896103438115292E-3</v>
      </c>
      <c r="AI47" s="29">
        <v>5.1267092968781069E-2</v>
      </c>
      <c r="AJ47" s="29">
        <v>-2.1579857836961508E-3</v>
      </c>
      <c r="AK47" s="29">
        <v>7.3490896680035001E-2</v>
      </c>
      <c r="AL47" s="29">
        <v>3.650648853368979E-2</v>
      </c>
      <c r="AM47" s="29">
        <v>4.1981048764889249E-2</v>
      </c>
      <c r="AN47" s="29">
        <v>4.9997418758234401E-2</v>
      </c>
      <c r="AO47" s="29">
        <v>-0.12246168344256057</v>
      </c>
      <c r="AP47" s="29">
        <v>2.9857983454035411E-2</v>
      </c>
      <c r="AQ47" s="29">
        <v>8.1338671877204782E-2</v>
      </c>
    </row>
    <row r="48" spans="1:43">
      <c r="A48" s="7" t="s">
        <v>65</v>
      </c>
      <c r="T48" s="47"/>
      <c r="U48" s="359"/>
      <c r="V48" s="359"/>
      <c r="W48" s="359"/>
      <c r="AD48" s="29">
        <v>-4.1328540612561963E-2</v>
      </c>
      <c r="AE48" s="29">
        <v>4.7259337912257025E-2</v>
      </c>
      <c r="AF48" s="29">
        <v>-1.6435797830238373E-2</v>
      </c>
      <c r="AG48" s="29">
        <v>-8.1935411248880863E-3</v>
      </c>
      <c r="AH48" s="29">
        <v>-3.1349388875655193E-2</v>
      </c>
      <c r="AI48" s="29">
        <v>-4.5677047671489571E-2</v>
      </c>
      <c r="AJ48" s="29">
        <v>-5.5352785096224121E-2</v>
      </c>
      <c r="AK48" s="29">
        <v>-8.7574419680176346E-2</v>
      </c>
      <c r="AL48" s="29">
        <v>-9.2530303482666512E-2</v>
      </c>
      <c r="AM48" s="29">
        <v>-7.8335723026557849E-2</v>
      </c>
      <c r="AN48" s="29">
        <v>-3.4315006452506967E-3</v>
      </c>
      <c r="AO48" s="29">
        <v>9.7967352433332919E-2</v>
      </c>
      <c r="AP48" s="29">
        <v>0.11959671123934876</v>
      </c>
      <c r="AQ48" s="29">
        <v>9.4876900746788451E-2</v>
      </c>
    </row>
    <row r="49" spans="1:43">
      <c r="A49" s="7" t="s">
        <v>66</v>
      </c>
      <c r="T49" s="47"/>
      <c r="U49" s="359"/>
      <c r="V49" s="359"/>
      <c r="W49" s="359"/>
      <c r="AD49" s="29">
        <v>0.13482787251757422</v>
      </c>
      <c r="AE49" s="29">
        <v>0.12652013019974709</v>
      </c>
      <c r="AF49" s="29">
        <v>-1.5286077289449895E-2</v>
      </c>
      <c r="AG49" s="29">
        <v>0.10826505239832393</v>
      </c>
      <c r="AH49" s="29">
        <v>8.3773208941252796E-3</v>
      </c>
      <c r="AI49" s="29">
        <v>4.4540037348197491E-3</v>
      </c>
      <c r="AJ49" s="29">
        <v>-3.9568111609239688E-3</v>
      </c>
      <c r="AK49" s="29">
        <v>-5.5279676548969772E-2</v>
      </c>
      <c r="AL49" s="29">
        <v>-5.3739359831856008E-2</v>
      </c>
      <c r="AM49" s="29">
        <v>2.5868313599160132E-2</v>
      </c>
      <c r="AN49" s="29">
        <v>1.6343036405695659E-2</v>
      </c>
      <c r="AO49" s="29">
        <v>2.8955779616692257E-2</v>
      </c>
      <c r="AP49" s="29">
        <v>5.802831325118081E-2</v>
      </c>
      <c r="AQ49" s="29">
        <v>4.1624622473682024E-2</v>
      </c>
    </row>
    <row r="50" spans="1:43">
      <c r="A50" s="7" t="s">
        <v>113</v>
      </c>
      <c r="T50" s="47"/>
      <c r="U50" s="359"/>
      <c r="V50" s="359"/>
      <c r="W50" s="359"/>
      <c r="AD50" s="29">
        <v>-5.0429397477024128E-3</v>
      </c>
      <c r="AE50" s="29">
        <v>1.1541876048725514E-2</v>
      </c>
      <c r="AF50" s="29">
        <v>1.4712095477763796E-3</v>
      </c>
      <c r="AG50" s="29">
        <v>1.3035452145006114E-2</v>
      </c>
      <c r="AH50" s="29">
        <v>6.8108277687392253E-3</v>
      </c>
      <c r="AI50" s="29">
        <v>6.9868556404055118E-3</v>
      </c>
      <c r="AJ50" s="29">
        <v>9.1158878973337729E-3</v>
      </c>
      <c r="AK50" s="29">
        <v>1.5194751576718446E-4</v>
      </c>
      <c r="AL50" s="29">
        <v>-9.2045391885433991E-3</v>
      </c>
      <c r="AM50" s="29">
        <v>1.163475308853597E-2</v>
      </c>
      <c r="AN50" s="29">
        <v>2.4321286872493776E-2</v>
      </c>
      <c r="AO50" s="29">
        <v>4.6789233475211758E-2</v>
      </c>
      <c r="AP50" s="29">
        <v>5.1727417289584111E-2</v>
      </c>
      <c r="AQ50" s="29">
        <v>2.8698552586080586E-2</v>
      </c>
    </row>
    <row r="51" spans="1:43">
      <c r="A51" s="7" t="s">
        <v>115</v>
      </c>
      <c r="T51" s="47"/>
      <c r="U51" s="359"/>
      <c r="V51" s="359"/>
      <c r="W51" s="359"/>
      <c r="AD51" s="29">
        <v>-2.7496759143942662E-2</v>
      </c>
      <c r="AE51" s="29">
        <v>-2.002114815272419E-2</v>
      </c>
      <c r="AF51" s="29">
        <v>-4.9571628049870101E-2</v>
      </c>
      <c r="AG51" s="29">
        <v>-6.5177860344332594E-2</v>
      </c>
      <c r="AH51" s="29">
        <v>-2.1370449466526359E-2</v>
      </c>
      <c r="AI51" s="29">
        <v>-3.6916842574561286E-2</v>
      </c>
      <c r="AJ51" s="29">
        <v>-2.0964880009303428E-2</v>
      </c>
      <c r="AK51" s="29">
        <v>-1.1664485602851403E-2</v>
      </c>
      <c r="AL51" s="29">
        <v>6.7785527876276551E-3</v>
      </c>
      <c r="AM51" s="29">
        <v>3.7876705580425149E-2</v>
      </c>
      <c r="AN51" s="29">
        <v>8.7848088820379588E-2</v>
      </c>
      <c r="AO51" s="29">
        <v>6.1661356462365015E-2</v>
      </c>
      <c r="AP51" s="29">
        <v>3.8499464341201772E-2</v>
      </c>
      <c r="AQ51" s="29">
        <v>2.3876544504245385E-2</v>
      </c>
    </row>
    <row r="52" spans="1:43">
      <c r="A52" s="7" t="s">
        <v>1</v>
      </c>
      <c r="T52" s="47"/>
      <c r="U52" s="359"/>
      <c r="V52" s="359"/>
      <c r="W52" s="359"/>
      <c r="AD52" s="29">
        <v>9.8303457847678799E-3</v>
      </c>
      <c r="AE52" s="29">
        <v>4.1071943887121876E-2</v>
      </c>
      <c r="AF52" s="29">
        <v>3.9076964240418371E-2</v>
      </c>
      <c r="AG52" s="29">
        <v>0.29688117520576052</v>
      </c>
      <c r="AH52" s="29">
        <v>0.1804062739904887</v>
      </c>
      <c r="AI52" s="29">
        <v>0.14561992996932296</v>
      </c>
      <c r="AJ52" s="29">
        <v>2.4073795460426053E-2</v>
      </c>
      <c r="AK52" s="29">
        <v>-0.14959203765386878</v>
      </c>
      <c r="AL52" s="29">
        <v>-0.1463566722709016</v>
      </c>
      <c r="AM52" s="29">
        <v>-0.10088228846028577</v>
      </c>
      <c r="AN52" s="29">
        <v>-8.7032220116494169E-2</v>
      </c>
      <c r="AO52" s="29">
        <v>8.9614522741544522E-2</v>
      </c>
      <c r="AP52" s="29">
        <v>6.0457548442439113E-2</v>
      </c>
      <c r="AQ52" s="29">
        <v>4.8754365074813899E-2</v>
      </c>
    </row>
    <row r="53" spans="1:43">
      <c r="T53" s="47"/>
      <c r="U53" s="359"/>
      <c r="V53" s="359"/>
      <c r="W53" s="35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</row>
    <row r="54" spans="1:43">
      <c r="A54" s="423" t="s">
        <v>328</v>
      </c>
      <c r="Q54" s="47"/>
      <c r="R54" s="47"/>
      <c r="S54" s="47"/>
      <c r="T54" s="47"/>
      <c r="U54" s="47"/>
      <c r="V54" s="47"/>
    </row>
    <row r="55" spans="1:43">
      <c r="A55" s="415" t="s">
        <v>348</v>
      </c>
      <c r="Q55" s="47"/>
      <c r="R55" s="47"/>
      <c r="S55" s="47"/>
      <c r="T55" s="47"/>
      <c r="U55" s="47"/>
      <c r="V55" s="29">
        <v>8.7460456809859144E-2</v>
      </c>
      <c r="W55" s="29">
        <v>8.5770994526001523E-2</v>
      </c>
      <c r="X55" s="29">
        <v>8.3369405726751528E-2</v>
      </c>
      <c r="Y55" s="29">
        <v>0.10409941001254533</v>
      </c>
      <c r="Z55" s="29">
        <v>0.10730288326833512</v>
      </c>
      <c r="AA55" s="29">
        <v>0.10562977342349543</v>
      </c>
      <c r="AB55" s="29">
        <v>0.10928054458954557</v>
      </c>
      <c r="AC55" s="29">
        <v>0.10143482308867223</v>
      </c>
      <c r="AD55" s="29">
        <v>0.10752932483180382</v>
      </c>
      <c r="AE55" s="29">
        <v>0.11113321902634944</v>
      </c>
      <c r="AF55" s="29">
        <v>0.11430690554216888</v>
      </c>
      <c r="AG55" s="29">
        <v>0.11754441579849147</v>
      </c>
      <c r="AH55" s="29">
        <v>0.11526596380928839</v>
      </c>
      <c r="AI55" s="29">
        <v>0.10276768877255603</v>
      </c>
      <c r="AJ55" s="29">
        <v>9.8788365702949091E-2</v>
      </c>
      <c r="AK55" s="29">
        <v>0.10030739921205091</v>
      </c>
      <c r="AL55" s="29">
        <v>9.679367576981654E-2</v>
      </c>
      <c r="AM55" s="29">
        <v>9.0094304933096933E-2</v>
      </c>
      <c r="AN55" s="29">
        <v>0.11238533553166929</v>
      </c>
      <c r="AO55" s="29">
        <v>9.1735078875001833E-2</v>
      </c>
      <c r="AP55" s="29">
        <v>9.6403090549525602E-2</v>
      </c>
      <c r="AQ55" s="29">
        <v>9.7137685555186495E-2</v>
      </c>
    </row>
    <row r="56" spans="1:43">
      <c r="A56" s="7" t="s">
        <v>116</v>
      </c>
      <c r="Q56" s="47"/>
      <c r="R56" s="47"/>
      <c r="S56" s="47"/>
      <c r="T56" s="47"/>
      <c r="U56" s="47"/>
      <c r="V56" s="29">
        <v>0.19059931775100247</v>
      </c>
      <c r="W56" s="29">
        <v>0.16184710674985861</v>
      </c>
      <c r="X56" s="29">
        <v>0.16009597493320965</v>
      </c>
      <c r="Y56" s="29">
        <v>0.54837446739622087</v>
      </c>
      <c r="Z56" s="29">
        <v>0.51488149528255189</v>
      </c>
      <c r="AA56" s="29">
        <v>0.45599116357764158</v>
      </c>
      <c r="AB56" s="29">
        <v>0.45540474399332903</v>
      </c>
      <c r="AC56" s="29">
        <v>2.2880817105960939E-2</v>
      </c>
      <c r="AD56" s="29">
        <v>-1.7479517888480168E-2</v>
      </c>
      <c r="AE56" s="29">
        <v>1.9281256896530466E-3</v>
      </c>
      <c r="AF56" s="29">
        <v>-1.2348929838453971E-3</v>
      </c>
      <c r="AG56" s="29">
        <v>0.10078581143879167</v>
      </c>
      <c r="AH56" s="29">
        <v>0.10214332608516535</v>
      </c>
      <c r="AI56" s="29">
        <v>1.9666507980827846E-2</v>
      </c>
      <c r="AJ56" s="29">
        <v>6.8924495850854819E-3</v>
      </c>
      <c r="AK56" s="29">
        <v>3.536436996136548E-2</v>
      </c>
      <c r="AL56" s="29">
        <v>5.1530158116617118E-2</v>
      </c>
      <c r="AM56" s="29">
        <v>7.4721440381438325E-2</v>
      </c>
      <c r="AN56" s="29">
        <v>0.29329129484089184</v>
      </c>
      <c r="AO56" s="29">
        <v>-2.6124238017399694E-2</v>
      </c>
      <c r="AP56" s="29">
        <v>4.7899896628250144E-2</v>
      </c>
      <c r="AQ56" s="29">
        <v>7.2049630191926353E-2</v>
      </c>
    </row>
    <row r="57" spans="1:43">
      <c r="A57" s="7" t="s">
        <v>63</v>
      </c>
      <c r="Q57" s="47"/>
      <c r="R57" s="47"/>
      <c r="S57" s="47"/>
      <c r="T57" s="47"/>
      <c r="U57" s="47"/>
      <c r="V57" s="29">
        <v>2.7648661512098618E-2</v>
      </c>
      <c r="W57" s="29">
        <v>1.6492625745082132E-2</v>
      </c>
      <c r="X57" s="29">
        <v>8.0758830679108894E-3</v>
      </c>
      <c r="Y57" s="29">
        <v>0.19959075347264077</v>
      </c>
      <c r="Z57" s="29">
        <v>0.17411119141791562</v>
      </c>
      <c r="AA57" s="29">
        <v>0.16204350598372053</v>
      </c>
      <c r="AB57" s="29">
        <v>0.14529323257372298</v>
      </c>
      <c r="AC57" s="29">
        <v>-5.1440476815926874E-2</v>
      </c>
      <c r="AD57" s="29">
        <v>-4.0636447090049932E-2</v>
      </c>
      <c r="AE57" s="29">
        <v>-2.2150071267613529E-2</v>
      </c>
      <c r="AF57" s="29">
        <v>-5.1192556449660923E-3</v>
      </c>
      <c r="AG57" s="29">
        <v>2.1725831269557475E-2</v>
      </c>
      <c r="AH57" s="29">
        <v>1.1439493560331662E-2</v>
      </c>
      <c r="AI57" s="29">
        <v>-1.7816885673934666E-2</v>
      </c>
      <c r="AJ57" s="29">
        <v>-1.6027628857902713E-2</v>
      </c>
      <c r="AK57" s="29">
        <v>3.6349298102825743E-2</v>
      </c>
      <c r="AL57" s="29">
        <v>7.4408448302177493E-2</v>
      </c>
      <c r="AM57" s="29">
        <v>8.9514508650280794E-2</v>
      </c>
      <c r="AN57" s="29">
        <v>6.6554067497166081E-2</v>
      </c>
      <c r="AO57" s="29">
        <v>-6.072301619000426E-2</v>
      </c>
      <c r="AP57" s="29">
        <v>-6.0702419301701532E-2</v>
      </c>
      <c r="AQ57" s="29">
        <v>-6.1575001586361026E-2</v>
      </c>
    </row>
    <row r="58" spans="1:43">
      <c r="A58" s="7" t="s">
        <v>64</v>
      </c>
      <c r="Q58" s="47"/>
      <c r="R58" s="47"/>
      <c r="S58" s="47"/>
      <c r="T58" s="47"/>
      <c r="U58" s="47"/>
      <c r="V58" s="29">
        <v>0.11399778645743246</v>
      </c>
      <c r="W58" s="29">
        <v>2.9270053148172125E-2</v>
      </c>
      <c r="X58" s="29">
        <v>5.6547954982417187E-2</v>
      </c>
      <c r="Y58" s="29">
        <v>0.10934162764456809</v>
      </c>
      <c r="Z58" s="29">
        <v>6.8752918834022694E-2</v>
      </c>
      <c r="AA58" s="29">
        <v>0.10079160431006354</v>
      </c>
      <c r="AB58" s="29">
        <v>6.6858884966612131E-2</v>
      </c>
      <c r="AC58" s="29">
        <v>1.9932894298585448E-2</v>
      </c>
      <c r="AD58" s="29">
        <v>1.9517993624237118E-2</v>
      </c>
      <c r="AE58" s="29">
        <v>-1.7045828444790238E-2</v>
      </c>
      <c r="AF58" s="29">
        <v>-1.8893323902579771E-2</v>
      </c>
      <c r="AG58" s="29">
        <v>-4.7481445177864666E-3</v>
      </c>
      <c r="AH58" s="29">
        <v>-8.4656436232899597E-3</v>
      </c>
      <c r="AI58" s="29">
        <v>8.2000064896825525E-3</v>
      </c>
      <c r="AJ58" s="29">
        <v>1.3566220400621797E-2</v>
      </c>
      <c r="AK58" s="29">
        <v>-5.2476219923839025E-3</v>
      </c>
      <c r="AL58" s="29">
        <v>-3.1658805309678654E-3</v>
      </c>
      <c r="AM58" s="29">
        <v>-3.1611009123342776E-3</v>
      </c>
      <c r="AN58" s="29">
        <v>1.4842377165687226E-2</v>
      </c>
      <c r="AO58" s="29">
        <v>-2.6071862029022272E-2</v>
      </c>
      <c r="AP58" s="29">
        <v>-7.5091645562083047E-3</v>
      </c>
      <c r="AQ58" s="29">
        <v>-9.7204423986352231E-3</v>
      </c>
    </row>
    <row r="59" spans="1:43">
      <c r="A59" s="7" t="s">
        <v>65</v>
      </c>
      <c r="Q59" s="47"/>
      <c r="V59" s="29">
        <v>5.5687493024465719E-2</v>
      </c>
      <c r="W59" s="29">
        <v>7.7562037187222072E-2</v>
      </c>
      <c r="X59" s="29">
        <v>5.5027776951352768E-2</v>
      </c>
      <c r="Y59" s="29">
        <v>0.10347818614185077</v>
      </c>
      <c r="Z59" s="29">
        <v>0.13017372610920813</v>
      </c>
      <c r="AA59" s="29">
        <v>1.8080078883724277E-2</v>
      </c>
      <c r="AB59" s="29">
        <v>2.4555013062032276E-2</v>
      </c>
      <c r="AC59" s="29">
        <v>-9.3935173290882745E-3</v>
      </c>
      <c r="AD59" s="29">
        <v>-4.2058786837601024E-2</v>
      </c>
      <c r="AE59" s="29">
        <v>9.3854663871960932E-3</v>
      </c>
      <c r="AF59" s="29">
        <v>1.2454848064635864E-2</v>
      </c>
      <c r="AG59" s="29">
        <v>2.1793280535375117E-2</v>
      </c>
      <c r="AH59" s="29">
        <v>3.301009435798221E-2</v>
      </c>
      <c r="AI59" s="29">
        <v>2.4375148054768987E-2</v>
      </c>
      <c r="AJ59" s="29">
        <v>1.656147142460046E-2</v>
      </c>
      <c r="AK59" s="29">
        <v>1.0241838613154667E-2</v>
      </c>
      <c r="AL59" s="29">
        <v>8.8727249683614468E-3</v>
      </c>
      <c r="AM59" s="29">
        <v>4.1482762209520815E-3</v>
      </c>
      <c r="AN59" s="29">
        <v>4.6572273895532791E-2</v>
      </c>
      <c r="AO59" s="29">
        <v>4.2670809540539596E-2</v>
      </c>
      <c r="AP59" s="29">
        <v>4.0151713828590646E-2</v>
      </c>
      <c r="AQ59" s="29">
        <v>5.9278696667066574E-2</v>
      </c>
    </row>
    <row r="60" spans="1:43">
      <c r="A60" s="7" t="s">
        <v>66</v>
      </c>
      <c r="V60" s="29">
        <v>-0.12662904807538719</v>
      </c>
      <c r="W60" s="29">
        <v>-3.6156728782470261E-2</v>
      </c>
      <c r="X60" s="29">
        <v>-4.6660685092284864E-3</v>
      </c>
      <c r="Y60" s="29">
        <v>-1.7382156275152733E-2</v>
      </c>
      <c r="Z60" s="29">
        <v>3.4701735424066378E-3</v>
      </c>
      <c r="AA60" s="29">
        <v>3.5212293163801554E-3</v>
      </c>
      <c r="AB60" s="29">
        <v>5.5735502320108628E-3</v>
      </c>
      <c r="AC60" s="29">
        <v>6.1865762822536485E-4</v>
      </c>
      <c r="AD60" s="29">
        <v>1.6681977167152791E-4</v>
      </c>
      <c r="AE60" s="29">
        <v>-8.832978068811231E-3</v>
      </c>
      <c r="AF60" s="29">
        <v>-9.0948159668235422E-3</v>
      </c>
      <c r="AG60" s="29">
        <v>6.848779414926294E-3</v>
      </c>
      <c r="AH60" s="29">
        <v>6.3486887030519282E-3</v>
      </c>
      <c r="AI60" s="29">
        <v>3.0588999264824467E-3</v>
      </c>
      <c r="AJ60" s="29">
        <v>-7.8069769326365671E-3</v>
      </c>
      <c r="AK60" s="29">
        <v>-1.2396227602997502E-2</v>
      </c>
      <c r="AL60" s="29">
        <v>-1.1817299434545474E-2</v>
      </c>
      <c r="AM60" s="29">
        <v>-3.3090070446497792E-3</v>
      </c>
      <c r="AN60" s="29">
        <v>7.4424147482021349E-2</v>
      </c>
      <c r="AO60" s="29">
        <v>4.9571966685787699E-2</v>
      </c>
      <c r="AP60" s="29">
        <v>8.7215718429107664E-2</v>
      </c>
      <c r="AQ60" s="29">
        <v>9.5424131329972073E-2</v>
      </c>
    </row>
    <row r="61" spans="1:43">
      <c r="A61" s="7" t="s">
        <v>113</v>
      </c>
      <c r="V61" s="29">
        <v>3.9888680510694254E-2</v>
      </c>
      <c r="W61" s="29">
        <v>-6.1216050015434368E-3</v>
      </c>
      <c r="X61" s="29">
        <v>-1.1812410830525952E-2</v>
      </c>
      <c r="Y61" s="29">
        <v>3.4058099830388641E-2</v>
      </c>
      <c r="Z61" s="29">
        <v>3.3823022649733803E-2</v>
      </c>
      <c r="AA61" s="29">
        <v>4.2216653633224438E-2</v>
      </c>
      <c r="AB61" s="29">
        <v>4.2351518980266373E-2</v>
      </c>
      <c r="AC61" s="29">
        <v>6.534711799918002E-3</v>
      </c>
      <c r="AD61" s="29">
        <v>6.162421762089699E-3</v>
      </c>
      <c r="AE61" s="29">
        <v>-2.4672977840709542E-3</v>
      </c>
      <c r="AF61" s="29">
        <v>1.8859246384704164E-2</v>
      </c>
      <c r="AG61" s="29">
        <v>2.6130810993865099E-2</v>
      </c>
      <c r="AH61" s="29">
        <v>2.6850909982863557E-2</v>
      </c>
      <c r="AI61" s="29">
        <v>2.4030370899607613E-2</v>
      </c>
      <c r="AJ61" s="29">
        <v>-4.7161275940413618E-3</v>
      </c>
      <c r="AK61" s="29">
        <v>-1.7399401936295879E-2</v>
      </c>
      <c r="AL61" s="29">
        <v>-2.8082952308564373E-2</v>
      </c>
      <c r="AM61" s="29">
        <v>-2.5195596850001202E-2</v>
      </c>
      <c r="AN61" s="29">
        <v>-1.934871696618615E-2</v>
      </c>
      <c r="AO61" s="29">
        <v>-2.1114985479725318E-2</v>
      </c>
      <c r="AP61" s="29">
        <v>-1.4185961562413089E-2</v>
      </c>
      <c r="AQ61" s="29">
        <v>-1.0821101760392625E-2</v>
      </c>
    </row>
    <row r="62" spans="1:43">
      <c r="A62" s="7" t="s">
        <v>115</v>
      </c>
      <c r="V62" s="29">
        <v>5.6755374581957722E-2</v>
      </c>
      <c r="W62" s="29">
        <v>5.6109298617416134E-2</v>
      </c>
      <c r="X62" s="29">
        <v>1.4892498355653028E-2</v>
      </c>
      <c r="Y62" s="29">
        <v>1.9682046034155722E-2</v>
      </c>
      <c r="Z62" s="29">
        <v>2.6838991949569079E-2</v>
      </c>
      <c r="AA62" s="29">
        <v>3.9506618995631897E-2</v>
      </c>
      <c r="AB62" s="29">
        <v>4.0411550826187907E-2</v>
      </c>
      <c r="AC62" s="29">
        <v>3.4357864036401196E-2</v>
      </c>
      <c r="AD62" s="29">
        <v>2.9399351676610248E-2</v>
      </c>
      <c r="AE62" s="29">
        <v>3.7474296107484178E-2</v>
      </c>
      <c r="AF62" s="29">
        <v>4.3854808515854833E-2</v>
      </c>
      <c r="AG62" s="29">
        <v>4.4966245951090188E-2</v>
      </c>
      <c r="AH62" s="29">
        <v>4.5208767976119398E-2</v>
      </c>
      <c r="AI62" s="29">
        <v>2.3973153298174388E-2</v>
      </c>
      <c r="AJ62" s="29">
        <v>1.4722837562170653E-2</v>
      </c>
      <c r="AK62" s="29">
        <v>1.1762939124628285E-2</v>
      </c>
      <c r="AL62" s="29">
        <v>3.7912203022484915E-3</v>
      </c>
      <c r="AM62" s="29">
        <v>-7.7261673250519384E-3</v>
      </c>
      <c r="AN62" s="29">
        <v>-6.7104028973267848E-3</v>
      </c>
      <c r="AO62" s="29">
        <v>-1.485491789857213E-2</v>
      </c>
      <c r="AP62" s="29">
        <v>-1.1511032965291833E-2</v>
      </c>
      <c r="AQ62" s="29">
        <v>-1.0315862912370636E-2</v>
      </c>
    </row>
    <row r="63" spans="1:43">
      <c r="A63" s="7" t="s">
        <v>1</v>
      </c>
      <c r="V63" s="29">
        <v>2.32503697397409E-2</v>
      </c>
      <c r="W63" s="29">
        <v>2.4691425835979858E-2</v>
      </c>
      <c r="X63" s="29">
        <v>4.2030340915630224E-2</v>
      </c>
      <c r="Y63" s="29">
        <v>9.9605910547769516E-2</v>
      </c>
      <c r="Z63" s="29">
        <v>7.7711470779695924E-2</v>
      </c>
      <c r="AA63" s="29">
        <v>8.9831472454896755E-2</v>
      </c>
      <c r="AB63" s="29">
        <v>0.13036099335249651</v>
      </c>
      <c r="AC63" s="29">
        <v>2.2270683487846082E-2</v>
      </c>
      <c r="AD63" s="29">
        <v>9.9691292045622007E-3</v>
      </c>
      <c r="AE63" s="29">
        <v>5.5645387602587257E-3</v>
      </c>
      <c r="AF63" s="29">
        <v>-4.3296400434670854E-2</v>
      </c>
      <c r="AG63" s="29">
        <v>-1.5930992208236044E-2</v>
      </c>
      <c r="AH63" s="29">
        <v>-1.2248984871893437E-2</v>
      </c>
      <c r="AI63" s="29">
        <v>-4.6154185013953478E-2</v>
      </c>
      <c r="AJ63" s="29">
        <v>-9.4073464177267876E-3</v>
      </c>
      <c r="AK63" s="29">
        <v>1.2053545652434071E-2</v>
      </c>
      <c r="AL63" s="29">
        <v>7.5238968179074037E-3</v>
      </c>
      <c r="AM63" s="29">
        <v>2.0450527642242637E-2</v>
      </c>
      <c r="AN63" s="29">
        <v>0.1169575486639973</v>
      </c>
      <c r="AO63" s="29">
        <v>4.3977673535969958E-3</v>
      </c>
      <c r="AP63" s="29">
        <v>1.4441042756166589E-2</v>
      </c>
      <c r="AQ63" s="29">
        <v>9.7792108526472132E-3</v>
      </c>
    </row>
    <row r="64" spans="1:43"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</row>
    <row r="66" spans="1:47" hidden="1">
      <c r="B66" s="48">
        <v>2013</v>
      </c>
      <c r="C66" s="49"/>
      <c r="D66" s="49"/>
      <c r="E66" s="48"/>
      <c r="F66" s="48">
        <v>2014</v>
      </c>
      <c r="G66" s="49"/>
      <c r="H66" s="49"/>
      <c r="I66" s="49"/>
      <c r="J66" s="48">
        <v>2015</v>
      </c>
      <c r="K66" s="49"/>
      <c r="L66" s="48"/>
      <c r="M66" s="47"/>
      <c r="N66" s="48">
        <v>2016</v>
      </c>
      <c r="O66" s="49"/>
      <c r="P66" s="48"/>
      <c r="Q66" s="48"/>
      <c r="R66" s="48">
        <v>2017</v>
      </c>
      <c r="S66" s="48"/>
      <c r="T66" s="49"/>
      <c r="U66" s="49"/>
      <c r="V66" s="7">
        <v>2018</v>
      </c>
      <c r="W66" s="50"/>
      <c r="X66" s="50"/>
      <c r="Y66" s="47"/>
      <c r="Z66" s="356">
        <v>2019</v>
      </c>
      <c r="AA66" s="356"/>
      <c r="AB66" s="356"/>
      <c r="AC66" s="355"/>
      <c r="AD66" s="355"/>
      <c r="AE66" s="356">
        <v>2020</v>
      </c>
      <c r="AF66" s="356"/>
      <c r="AG66" s="356"/>
      <c r="AH66" s="355"/>
      <c r="AI66" s="356"/>
      <c r="AJ66" s="355">
        <v>2021</v>
      </c>
      <c r="AK66" s="355"/>
      <c r="AL66" s="356"/>
      <c r="AM66" s="356"/>
      <c r="AN66" s="355"/>
      <c r="AO66" s="356">
        <v>2022</v>
      </c>
      <c r="AP66" s="356"/>
      <c r="AQ66" s="356"/>
      <c r="AR66" s="356"/>
      <c r="AS66" s="356"/>
      <c r="AT66" s="356">
        <v>2023</v>
      </c>
      <c r="AU66" s="356"/>
    </row>
    <row r="67" spans="1:47" hidden="1">
      <c r="B67" s="45" t="s">
        <v>12</v>
      </c>
      <c r="C67" s="45" t="s">
        <v>13</v>
      </c>
      <c r="D67" s="45" t="s">
        <v>14</v>
      </c>
      <c r="E67" s="45" t="s">
        <v>15</v>
      </c>
      <c r="F67" s="45" t="s">
        <v>12</v>
      </c>
      <c r="G67" s="45" t="s">
        <v>13</v>
      </c>
      <c r="H67" s="45" t="s">
        <v>14</v>
      </c>
      <c r="I67" s="45" t="s">
        <v>15</v>
      </c>
      <c r="J67" s="45" t="s">
        <v>12</v>
      </c>
      <c r="K67" s="45" t="s">
        <v>13</v>
      </c>
      <c r="L67" s="45" t="s">
        <v>14</v>
      </c>
      <c r="M67" s="45" t="s">
        <v>15</v>
      </c>
      <c r="N67" s="45" t="s">
        <v>12</v>
      </c>
      <c r="O67" s="45" t="s">
        <v>13</v>
      </c>
      <c r="P67" s="45" t="s">
        <v>14</v>
      </c>
      <c r="Q67" s="45" t="s">
        <v>15</v>
      </c>
      <c r="R67" s="45" t="s">
        <v>12</v>
      </c>
      <c r="S67" s="45" t="s">
        <v>13</v>
      </c>
      <c r="T67" s="45" t="s">
        <v>14</v>
      </c>
      <c r="U67" s="45" t="s">
        <v>15</v>
      </c>
      <c r="V67" s="45" t="s">
        <v>12</v>
      </c>
      <c r="W67" s="45" t="s">
        <v>13</v>
      </c>
      <c r="X67" s="45" t="s">
        <v>14</v>
      </c>
      <c r="Y67" s="45" t="s">
        <v>15</v>
      </c>
      <c r="Z67" s="45" t="s">
        <v>12</v>
      </c>
      <c r="AA67" s="45" t="s">
        <v>447</v>
      </c>
      <c r="AB67" s="356" t="s">
        <v>13</v>
      </c>
      <c r="AC67" s="45" t="s">
        <v>14</v>
      </c>
      <c r="AD67" s="45" t="s">
        <v>15</v>
      </c>
      <c r="AE67" s="45" t="s">
        <v>12</v>
      </c>
      <c r="AF67" s="45" t="s">
        <v>447</v>
      </c>
      <c r="AG67" s="356" t="s">
        <v>13</v>
      </c>
      <c r="AH67" s="357" t="s">
        <v>14</v>
      </c>
      <c r="AI67" s="357" t="s">
        <v>15</v>
      </c>
      <c r="AJ67" s="357" t="s">
        <v>12</v>
      </c>
      <c r="AK67" s="357" t="s">
        <v>447</v>
      </c>
      <c r="AL67" s="356" t="s">
        <v>13</v>
      </c>
      <c r="AM67" s="357" t="s">
        <v>14</v>
      </c>
      <c r="AN67" s="357" t="s">
        <v>15</v>
      </c>
      <c r="AO67" s="356" t="s">
        <v>12</v>
      </c>
      <c r="AP67" s="356" t="s">
        <v>447</v>
      </c>
      <c r="AQ67" s="356" t="s">
        <v>13</v>
      </c>
      <c r="AR67" s="356" t="s">
        <v>14</v>
      </c>
      <c r="AS67" s="357" t="s">
        <v>15</v>
      </c>
      <c r="AT67" s="356" t="s">
        <v>12</v>
      </c>
      <c r="AU67" s="356" t="s">
        <v>447</v>
      </c>
    </row>
    <row r="68" spans="1:47" hidden="1">
      <c r="A68" s="415" t="s">
        <v>328</v>
      </c>
      <c r="Z68" s="356"/>
      <c r="AA68" s="356"/>
      <c r="AB68" s="356"/>
      <c r="AC68" s="356"/>
      <c r="AD68" s="356"/>
      <c r="AE68" s="356"/>
      <c r="AF68" s="356"/>
      <c r="AG68" s="356"/>
      <c r="AH68" s="356"/>
      <c r="AI68" s="356"/>
      <c r="AJ68" s="356"/>
      <c r="AK68" s="356"/>
      <c r="AL68" s="356"/>
      <c r="AM68" s="356"/>
      <c r="AN68" s="356"/>
      <c r="AO68" s="356"/>
      <c r="AP68" s="356"/>
      <c r="AQ68" s="356"/>
      <c r="AR68" s="356"/>
      <c r="AS68" s="356"/>
      <c r="AT68" s="356"/>
      <c r="AU68" s="356"/>
    </row>
    <row r="69" spans="1:47" hidden="1">
      <c r="A69" s="7" t="s">
        <v>117</v>
      </c>
      <c r="B69" s="104">
        <v>1.7812238080456224</v>
      </c>
      <c r="C69" s="104">
        <v>4.9953567814477937</v>
      </c>
      <c r="D69" s="104">
        <v>8.2553424336345191</v>
      </c>
      <c r="E69" s="104">
        <v>11.395920099779142</v>
      </c>
      <c r="F69" s="104">
        <v>2.3645409749185764</v>
      </c>
      <c r="G69" s="104">
        <v>5.7118528573601282</v>
      </c>
      <c r="H69" s="104">
        <v>8.5788014774471986</v>
      </c>
      <c r="I69" s="104">
        <v>11.545716245961172</v>
      </c>
      <c r="J69" s="104">
        <v>2.1688571367758063</v>
      </c>
      <c r="K69" s="104">
        <v>4.690651677567935</v>
      </c>
      <c r="L69" s="104">
        <v>7.2510038809423074</v>
      </c>
      <c r="M69" s="104">
        <v>9.490928194907081</v>
      </c>
      <c r="N69" s="104">
        <v>2.2906346781265206</v>
      </c>
      <c r="O69" s="104">
        <v>5.5304153230159043</v>
      </c>
      <c r="P69" s="104">
        <v>8.1995730279545764</v>
      </c>
      <c r="Q69" s="104">
        <v>11.293748312909678</v>
      </c>
      <c r="R69" s="104">
        <v>2.8776243015915499</v>
      </c>
      <c r="S69" s="104">
        <v>6.5956311621269545</v>
      </c>
      <c r="T69" s="104">
        <v>10.16328747728652</v>
      </c>
      <c r="U69" s="104">
        <v>14.212481094536145</v>
      </c>
      <c r="V69" s="104">
        <v>3.8778188885835121</v>
      </c>
      <c r="W69" s="104">
        <v>9.7175423919335895</v>
      </c>
      <c r="X69" s="104">
        <v>15.029480834562126</v>
      </c>
      <c r="Y69" s="104">
        <v>22.138185923038005</v>
      </c>
      <c r="Z69" s="358">
        <v>4.247032109779397</v>
      </c>
      <c r="AA69" s="358">
        <v>6.1658066024434675</v>
      </c>
      <c r="AB69" s="358">
        <v>10.211625975098945</v>
      </c>
      <c r="AC69" s="358">
        <v>15.3206285051394</v>
      </c>
      <c r="AD69" s="358">
        <v>21.038906263890841</v>
      </c>
      <c r="AE69" s="358">
        <v>4.1409294353756216</v>
      </c>
      <c r="AF69" s="358">
        <v>5.6578958301354065</v>
      </c>
      <c r="AG69" s="358">
        <v>9.4220879424654989</v>
      </c>
      <c r="AH69" s="358">
        <v>14.739336450895937</v>
      </c>
      <c r="AI69" s="358">
        <v>19.781357345929599</v>
      </c>
      <c r="AJ69" s="358">
        <v>5.2</v>
      </c>
      <c r="AK69" s="358">
        <v>7.1282407581172222</v>
      </c>
      <c r="AL69" s="358">
        <v>13.509373288227264</v>
      </c>
      <c r="AM69" s="358">
        <v>20.747878975808259</v>
      </c>
      <c r="AN69" s="358">
        <v>28.3</v>
      </c>
      <c r="AO69" s="358">
        <v>7.3760081338103811</v>
      </c>
      <c r="AP69" s="358">
        <v>10.344053728119526</v>
      </c>
      <c r="AQ69" s="358">
        <v>16.347919846259725</v>
      </c>
      <c r="AR69" s="358">
        <v>23.501367567216537</v>
      </c>
      <c r="AS69" s="358">
        <v>31.369217000540793</v>
      </c>
      <c r="AT69" s="358">
        <v>8.5166170000000001</v>
      </c>
      <c r="AU69" s="358">
        <v>11.542622230438001</v>
      </c>
    </row>
    <row r="70" spans="1:47" hidden="1">
      <c r="A70" s="7" t="s">
        <v>118</v>
      </c>
      <c r="B70" s="104">
        <v>1.4180996164510744</v>
      </c>
      <c r="C70" s="104">
        <v>3.4939852779191058</v>
      </c>
      <c r="D70" s="104">
        <v>5.5629431346616558</v>
      </c>
      <c r="E70" s="104">
        <v>7.8563098733175458</v>
      </c>
      <c r="F70" s="104">
        <v>1.9790209465146429</v>
      </c>
      <c r="G70" s="104">
        <v>4.4704805629803932</v>
      </c>
      <c r="H70" s="104">
        <v>6.9778551243417288</v>
      </c>
      <c r="I70" s="104">
        <v>9.8612968673818848</v>
      </c>
      <c r="J70" s="104">
        <v>2.2412444713529243</v>
      </c>
      <c r="K70" s="104">
        <v>4.8589638131436113</v>
      </c>
      <c r="L70" s="104">
        <v>7.3322986506964547</v>
      </c>
      <c r="M70" s="104">
        <v>9.6089234702642639</v>
      </c>
      <c r="N70" s="104">
        <v>2.2205155317158072</v>
      </c>
      <c r="O70" s="104">
        <v>5.1054139153367082</v>
      </c>
      <c r="P70" s="104">
        <v>7.7023143383207335</v>
      </c>
      <c r="Q70" s="104">
        <v>11.110303581891728</v>
      </c>
      <c r="R70" s="104">
        <v>2.4677608813720271</v>
      </c>
      <c r="S70" s="104">
        <v>5.6332503108971101</v>
      </c>
      <c r="T70" s="104">
        <v>8.7737955242101151</v>
      </c>
      <c r="U70" s="104">
        <v>12.40825529624424</v>
      </c>
      <c r="V70" s="104">
        <v>3.2272529980131268</v>
      </c>
      <c r="W70" s="104">
        <v>7.8298298193706515</v>
      </c>
      <c r="X70" s="104">
        <v>12.268671917917334</v>
      </c>
      <c r="Y70" s="104">
        <v>18.28346108837161</v>
      </c>
      <c r="Z70" s="358">
        <v>4.056561426076204</v>
      </c>
      <c r="AA70" s="358">
        <v>5.7839709000000008</v>
      </c>
      <c r="AB70" s="358">
        <v>9.2789624409098259</v>
      </c>
      <c r="AC70" s="358">
        <v>14.299664450022926</v>
      </c>
      <c r="AD70" s="358">
        <v>20.021809074406733</v>
      </c>
      <c r="AE70" s="358">
        <v>4.9383012857996373</v>
      </c>
      <c r="AF70" s="358">
        <v>6.4711062999999998</v>
      </c>
      <c r="AG70" s="358">
        <v>10.016429716042708</v>
      </c>
      <c r="AH70" s="358">
        <v>15.274883549324549</v>
      </c>
      <c r="AI70" s="358">
        <v>20.460565858806302</v>
      </c>
      <c r="AJ70" s="358">
        <v>4.7</v>
      </c>
      <c r="AK70" s="358">
        <v>6.5638249000000002</v>
      </c>
      <c r="AL70" s="358">
        <v>11.445595000000001</v>
      </c>
      <c r="AM70" s="358">
        <v>17.584596374535671</v>
      </c>
      <c r="AN70" s="358">
        <v>24.3</v>
      </c>
      <c r="AO70" s="358">
        <v>6.0563191108189232</v>
      </c>
      <c r="AP70" s="358">
        <v>8.424709513636671</v>
      </c>
      <c r="AQ70" s="358">
        <v>13.75085907227848</v>
      </c>
      <c r="AR70" s="358">
        <v>20.884140172737631</v>
      </c>
      <c r="AS70" s="358">
        <v>29.299816745120189</v>
      </c>
      <c r="AT70" s="358">
        <v>6.98</v>
      </c>
      <c r="AU70" s="358">
        <v>9.5118217768783353</v>
      </c>
    </row>
    <row r="71" spans="1:47"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D71" s="104"/>
      <c r="AE71" s="104"/>
      <c r="AF71" s="104"/>
      <c r="AG71" s="104"/>
      <c r="AI71" s="104"/>
      <c r="AJ71" s="104"/>
      <c r="AK71" s="104"/>
    </row>
  </sheetData>
  <customSheetViews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" right="0" top="0" bottom="0" header="0" footer="0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" right="0" top="0" bottom="0" header="0" footer="0"/>
    </customSheetView>
    <customSheetView guid="{254DF0CF-5342-436C-8392-04866B911B72}" scale="90" showGridLines="0">
      <selection activeCell="AR53" sqref="AR53"/>
      <pageMargins left="0" right="0" top="0" bottom="0" header="0" footer="0"/>
    </customSheetView>
    <customSheetView guid="{83D4AEBA-9C92-42A7-8C70-A480F50C01E3}" scale="90" showGridLines="0">
      <selection activeCell="AR53" sqref="AR53"/>
      <pageMargins left="0" right="0" top="0" bottom="0" header="0" footer="0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8D4EA38E-ED42-44A9-9431-B3D4F6087B53}" showGridLines="0">
      <pane xSplit="1" ySplit="3" topLeftCell="I28" activePane="bottomRight" state="frozen"/>
      <selection pane="bottomRight" activeCell="Q50" sqref="Q50"/>
      <pageMargins left="0" right="0" top="0" bottom="0" header="0" footer="0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E55"/>
  <sheetViews>
    <sheetView workbookViewId="0">
      <pane xSplit="1" ySplit="2" topLeftCell="CV3" activePane="bottomRight" state="frozen"/>
      <selection pane="topRight" activeCell="B1" sqref="B1"/>
      <selection pane="bottomLeft" activeCell="A3" sqref="A3"/>
      <selection pane="bottomRight" activeCell="HC25" sqref="HC25"/>
    </sheetView>
  </sheetViews>
  <sheetFormatPr defaultColWidth="9.42578125" defaultRowHeight="15" customHeight="1"/>
  <cols>
    <col min="1" max="1" width="66.42578125" style="12" bestFit="1" customWidth="1"/>
    <col min="2" max="209" width="9.5703125" style="12" customWidth="1"/>
    <col min="210" max="16384" width="9.42578125" style="12"/>
  </cols>
  <sheetData>
    <row r="1" spans="1:213" ht="15" customHeight="1">
      <c r="A1" s="309" t="s">
        <v>100</v>
      </c>
      <c r="B1" s="430">
        <v>2006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>
        <v>2007</v>
      </c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>
        <v>2008</v>
      </c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>
        <v>2009</v>
      </c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>
        <v>2010</v>
      </c>
      <c r="AY1" s="430"/>
      <c r="AZ1" s="430"/>
      <c r="BA1" s="430"/>
      <c r="BB1" s="430"/>
      <c r="BC1" s="430"/>
      <c r="BD1" s="430"/>
      <c r="BE1" s="430"/>
      <c r="BF1" s="430"/>
      <c r="BG1" s="430"/>
      <c r="BH1" s="430"/>
      <c r="BI1" s="430"/>
      <c r="BJ1" s="430">
        <v>2011</v>
      </c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>
        <v>2012</v>
      </c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>
        <v>2013</v>
      </c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>
        <v>2014</v>
      </c>
      <c r="CU1" s="430"/>
      <c r="CV1" s="430"/>
      <c r="CW1" s="430"/>
      <c r="CX1" s="430"/>
      <c r="CY1" s="430"/>
      <c r="CZ1" s="430"/>
      <c r="DA1" s="430"/>
      <c r="DB1" s="430"/>
      <c r="DC1" s="430"/>
      <c r="DD1" s="430"/>
      <c r="DE1" s="430"/>
      <c r="DF1" s="430">
        <v>2015</v>
      </c>
      <c r="DG1" s="430"/>
      <c r="DH1" s="430"/>
      <c r="DI1" s="430"/>
      <c r="DJ1" s="430"/>
      <c r="DK1" s="430"/>
      <c r="DL1" s="430"/>
      <c r="DM1" s="430"/>
      <c r="DN1" s="430"/>
      <c r="DO1" s="430"/>
      <c r="DP1" s="430"/>
      <c r="DQ1" s="430"/>
      <c r="DR1" s="430">
        <v>2016</v>
      </c>
      <c r="DS1" s="430"/>
      <c r="DT1" s="430"/>
      <c r="DU1" s="430"/>
      <c r="DV1" s="430"/>
      <c r="DW1" s="430"/>
      <c r="DX1" s="430"/>
      <c r="DY1" s="430"/>
      <c r="DZ1" s="430"/>
      <c r="EA1" s="430"/>
      <c r="EB1" s="430"/>
      <c r="EC1" s="430"/>
      <c r="ED1" s="430">
        <v>2017</v>
      </c>
      <c r="EE1" s="430"/>
      <c r="EF1" s="430"/>
      <c r="EG1" s="430"/>
      <c r="EH1" s="430"/>
      <c r="EI1" s="430"/>
      <c r="EJ1" s="430"/>
      <c r="EK1" s="430"/>
      <c r="EL1" s="430"/>
      <c r="EM1" s="430"/>
      <c r="EN1" s="430"/>
      <c r="EO1" s="430"/>
      <c r="EP1" s="431">
        <v>2018</v>
      </c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31"/>
      <c r="FB1" s="12">
        <v>2019</v>
      </c>
      <c r="FN1" s="12">
        <v>2020</v>
      </c>
      <c r="FZ1" s="12">
        <v>2021</v>
      </c>
      <c r="GL1" s="12">
        <v>2022</v>
      </c>
      <c r="GX1" s="12">
        <v>2023</v>
      </c>
    </row>
    <row r="2" spans="1:213" ht="15" customHeight="1">
      <c r="A2" s="309" t="s">
        <v>119</v>
      </c>
      <c r="B2" s="310">
        <v>1</v>
      </c>
      <c r="C2" s="310">
        <v>2</v>
      </c>
      <c r="D2" s="310">
        <v>3</v>
      </c>
      <c r="E2" s="310">
        <v>4</v>
      </c>
      <c r="F2" s="310">
        <v>5</v>
      </c>
      <c r="G2" s="310">
        <v>6</v>
      </c>
      <c r="H2" s="310">
        <v>7</v>
      </c>
      <c r="I2" s="310">
        <v>8</v>
      </c>
      <c r="J2" s="310">
        <v>9</v>
      </c>
      <c r="K2" s="310">
        <v>10</v>
      </c>
      <c r="L2" s="310">
        <v>11</v>
      </c>
      <c r="M2" s="310">
        <v>12</v>
      </c>
      <c r="N2" s="310">
        <v>1</v>
      </c>
      <c r="O2" s="310">
        <v>2</v>
      </c>
      <c r="P2" s="310">
        <v>3</v>
      </c>
      <c r="Q2" s="310">
        <v>4</v>
      </c>
      <c r="R2" s="310">
        <v>5</v>
      </c>
      <c r="S2" s="310">
        <v>6</v>
      </c>
      <c r="T2" s="310">
        <v>7</v>
      </c>
      <c r="U2" s="310">
        <v>8</v>
      </c>
      <c r="V2" s="310">
        <v>9</v>
      </c>
      <c r="W2" s="310">
        <v>10</v>
      </c>
      <c r="X2" s="310">
        <v>11</v>
      </c>
      <c r="Y2" s="310">
        <v>12</v>
      </c>
      <c r="Z2" s="310">
        <v>1</v>
      </c>
      <c r="AA2" s="310">
        <v>2</v>
      </c>
      <c r="AB2" s="310">
        <v>3</v>
      </c>
      <c r="AC2" s="310">
        <v>4</v>
      </c>
      <c r="AD2" s="310">
        <v>5</v>
      </c>
      <c r="AE2" s="310">
        <v>6</v>
      </c>
      <c r="AF2" s="310">
        <v>7</v>
      </c>
      <c r="AG2" s="310">
        <v>8</v>
      </c>
      <c r="AH2" s="310">
        <v>9</v>
      </c>
      <c r="AI2" s="310">
        <v>10</v>
      </c>
      <c r="AJ2" s="310">
        <v>11</v>
      </c>
      <c r="AK2" s="310">
        <v>12</v>
      </c>
      <c r="AL2" s="310">
        <v>1</v>
      </c>
      <c r="AM2" s="310">
        <v>2</v>
      </c>
      <c r="AN2" s="310">
        <v>3</v>
      </c>
      <c r="AO2" s="310">
        <v>4</v>
      </c>
      <c r="AP2" s="310">
        <v>5</v>
      </c>
      <c r="AQ2" s="310">
        <v>6</v>
      </c>
      <c r="AR2" s="310">
        <v>7</v>
      </c>
      <c r="AS2" s="310">
        <v>8</v>
      </c>
      <c r="AT2" s="310">
        <v>9</v>
      </c>
      <c r="AU2" s="310">
        <v>10</v>
      </c>
      <c r="AV2" s="310">
        <v>11</v>
      </c>
      <c r="AW2" s="310">
        <v>12</v>
      </c>
      <c r="AX2" s="310">
        <v>1</v>
      </c>
      <c r="AY2" s="310">
        <v>2</v>
      </c>
      <c r="AZ2" s="310">
        <v>3</v>
      </c>
      <c r="BA2" s="310">
        <v>4</v>
      </c>
      <c r="BB2" s="310">
        <v>5</v>
      </c>
      <c r="BC2" s="310">
        <v>6</v>
      </c>
      <c r="BD2" s="310">
        <v>7</v>
      </c>
      <c r="BE2" s="310">
        <v>8</v>
      </c>
      <c r="BF2" s="310">
        <v>9</v>
      </c>
      <c r="BG2" s="310">
        <v>10</v>
      </c>
      <c r="BH2" s="310">
        <v>11</v>
      </c>
      <c r="BI2" s="310">
        <v>12</v>
      </c>
      <c r="BJ2" s="310">
        <v>1</v>
      </c>
      <c r="BK2" s="310">
        <v>2</v>
      </c>
      <c r="BL2" s="310">
        <v>3</v>
      </c>
      <c r="BM2" s="310">
        <v>4</v>
      </c>
      <c r="BN2" s="310">
        <v>5</v>
      </c>
      <c r="BO2" s="310">
        <v>6</v>
      </c>
      <c r="BP2" s="310">
        <v>7</v>
      </c>
      <c r="BQ2" s="310">
        <v>8</v>
      </c>
      <c r="BR2" s="310">
        <v>9</v>
      </c>
      <c r="BS2" s="310">
        <v>10</v>
      </c>
      <c r="BT2" s="310">
        <v>11</v>
      </c>
      <c r="BU2" s="310">
        <v>12</v>
      </c>
      <c r="BV2" s="310">
        <v>1</v>
      </c>
      <c r="BW2" s="310">
        <v>2</v>
      </c>
      <c r="BX2" s="310">
        <v>3</v>
      </c>
      <c r="BY2" s="310">
        <v>4</v>
      </c>
      <c r="BZ2" s="310">
        <v>5</v>
      </c>
      <c r="CA2" s="310">
        <v>6</v>
      </c>
      <c r="CB2" s="310">
        <v>7</v>
      </c>
      <c r="CC2" s="310">
        <v>8</v>
      </c>
      <c r="CD2" s="310">
        <v>9</v>
      </c>
      <c r="CE2" s="310">
        <v>10</v>
      </c>
      <c r="CF2" s="310">
        <v>11</v>
      </c>
      <c r="CG2" s="310">
        <v>12</v>
      </c>
      <c r="CH2" s="310">
        <v>1</v>
      </c>
      <c r="CI2" s="310">
        <v>2</v>
      </c>
      <c r="CJ2" s="310">
        <v>3</v>
      </c>
      <c r="CK2" s="310">
        <v>4</v>
      </c>
      <c r="CL2" s="310">
        <v>5</v>
      </c>
      <c r="CM2" s="310">
        <v>6</v>
      </c>
      <c r="CN2" s="310">
        <v>7</v>
      </c>
      <c r="CO2" s="310">
        <v>8</v>
      </c>
      <c r="CP2" s="310">
        <v>9</v>
      </c>
      <c r="CQ2" s="310">
        <v>10</v>
      </c>
      <c r="CR2" s="310">
        <v>11</v>
      </c>
      <c r="CS2" s="310">
        <v>12</v>
      </c>
      <c r="CT2" s="310">
        <v>1</v>
      </c>
      <c r="CU2" s="310">
        <v>2</v>
      </c>
      <c r="CV2" s="310">
        <v>3</v>
      </c>
      <c r="CW2" s="310">
        <v>4</v>
      </c>
      <c r="CX2" s="310">
        <v>5</v>
      </c>
      <c r="CY2" s="310">
        <v>6</v>
      </c>
      <c r="CZ2" s="310">
        <v>7</v>
      </c>
      <c r="DA2" s="310">
        <v>8</v>
      </c>
      <c r="DB2" s="310">
        <v>9</v>
      </c>
      <c r="DC2" s="310">
        <v>10</v>
      </c>
      <c r="DD2" s="310">
        <v>11</v>
      </c>
      <c r="DE2" s="310">
        <v>12</v>
      </c>
      <c r="DF2" s="310">
        <v>1</v>
      </c>
      <c r="DG2" s="310">
        <v>2</v>
      </c>
      <c r="DH2" s="310">
        <v>3</v>
      </c>
      <c r="DI2" s="310">
        <v>4</v>
      </c>
      <c r="DJ2" s="310">
        <v>5</v>
      </c>
      <c r="DK2" s="310">
        <v>6</v>
      </c>
      <c r="DL2" s="310">
        <v>7</v>
      </c>
      <c r="DM2" s="310">
        <v>8</v>
      </c>
      <c r="DN2" s="310">
        <v>9</v>
      </c>
      <c r="DO2" s="310">
        <v>10</v>
      </c>
      <c r="DP2" s="310">
        <v>11</v>
      </c>
      <c r="DQ2" s="310">
        <v>12</v>
      </c>
      <c r="DR2" s="310">
        <v>1</v>
      </c>
      <c r="DS2" s="310">
        <v>2</v>
      </c>
      <c r="DT2" s="310">
        <v>3</v>
      </c>
      <c r="DU2" s="310">
        <v>4</v>
      </c>
      <c r="DV2" s="310">
        <v>5</v>
      </c>
      <c r="DW2" s="310">
        <v>6</v>
      </c>
      <c r="DX2" s="310">
        <v>7</v>
      </c>
      <c r="DY2" s="310">
        <v>8</v>
      </c>
      <c r="DZ2" s="310">
        <v>9</v>
      </c>
      <c r="EA2" s="310">
        <v>10</v>
      </c>
      <c r="EB2" s="310">
        <v>11</v>
      </c>
      <c r="EC2" s="310">
        <v>12</v>
      </c>
      <c r="ED2" s="310">
        <v>1</v>
      </c>
      <c r="EE2" s="310">
        <v>2</v>
      </c>
      <c r="EF2" s="310">
        <v>3</v>
      </c>
      <c r="EG2" s="310">
        <v>4</v>
      </c>
      <c r="EH2" s="310">
        <v>5</v>
      </c>
      <c r="EI2" s="310">
        <v>6</v>
      </c>
      <c r="EJ2" s="310">
        <v>7</v>
      </c>
      <c r="EK2" s="310">
        <v>8</v>
      </c>
      <c r="EL2" s="310">
        <v>9</v>
      </c>
      <c r="EM2" s="310">
        <v>10</v>
      </c>
      <c r="EN2" s="310">
        <v>11</v>
      </c>
      <c r="EO2" s="310">
        <v>12</v>
      </c>
      <c r="EP2" s="310">
        <v>1</v>
      </c>
      <c r="EQ2" s="310">
        <v>2</v>
      </c>
      <c r="ER2" s="310">
        <v>3</v>
      </c>
      <c r="ES2" s="310">
        <v>4</v>
      </c>
      <c r="ET2" s="310">
        <v>5</v>
      </c>
      <c r="EU2" s="310">
        <v>6</v>
      </c>
      <c r="EV2" s="310">
        <v>7</v>
      </c>
      <c r="EW2" s="310">
        <v>8</v>
      </c>
      <c r="EX2" s="310">
        <v>9</v>
      </c>
      <c r="EY2" s="310">
        <v>10</v>
      </c>
      <c r="EZ2" s="310">
        <v>11</v>
      </c>
      <c r="FA2" s="310">
        <v>12</v>
      </c>
      <c r="FB2" s="310">
        <v>1</v>
      </c>
      <c r="FC2" s="310">
        <v>2</v>
      </c>
      <c r="FD2" s="310">
        <v>3</v>
      </c>
      <c r="FE2" s="310">
        <v>4</v>
      </c>
      <c r="FF2" s="310">
        <v>5</v>
      </c>
      <c r="FG2" s="310">
        <v>6</v>
      </c>
      <c r="FH2" s="310">
        <v>7</v>
      </c>
      <c r="FI2" s="310">
        <v>8</v>
      </c>
      <c r="FJ2" s="310">
        <v>9</v>
      </c>
      <c r="FK2" s="310">
        <v>10</v>
      </c>
      <c r="FL2" s="310">
        <v>11</v>
      </c>
      <c r="FM2" s="310">
        <v>12</v>
      </c>
      <c r="FN2" s="310">
        <v>1</v>
      </c>
      <c r="FO2" s="310">
        <v>2</v>
      </c>
      <c r="FP2" s="310">
        <v>3</v>
      </c>
      <c r="FQ2" s="310">
        <v>4</v>
      </c>
      <c r="FR2" s="310">
        <v>5</v>
      </c>
      <c r="FS2" s="310">
        <v>6</v>
      </c>
      <c r="FT2" s="310">
        <v>7</v>
      </c>
      <c r="FU2" s="310">
        <v>8</v>
      </c>
      <c r="FV2" s="310">
        <v>9</v>
      </c>
      <c r="FW2" s="310">
        <v>10</v>
      </c>
      <c r="FX2" s="310">
        <v>11</v>
      </c>
      <c r="FY2" s="310">
        <v>12</v>
      </c>
      <c r="FZ2" s="310">
        <v>1</v>
      </c>
      <c r="GA2" s="310">
        <v>2</v>
      </c>
      <c r="GB2" s="310">
        <v>3</v>
      </c>
      <c r="GC2" s="310">
        <v>4</v>
      </c>
      <c r="GD2" s="310">
        <v>5</v>
      </c>
      <c r="GE2" s="310">
        <v>6</v>
      </c>
      <c r="GF2" s="310">
        <v>7</v>
      </c>
      <c r="GG2" s="310">
        <v>8</v>
      </c>
      <c r="GH2" s="310">
        <v>9</v>
      </c>
      <c r="GI2" s="310">
        <v>10</v>
      </c>
      <c r="GJ2" s="310">
        <v>11</v>
      </c>
      <c r="GK2" s="310">
        <v>12</v>
      </c>
      <c r="GL2" s="310">
        <v>1</v>
      </c>
      <c r="GM2" s="310">
        <v>2</v>
      </c>
      <c r="GN2" s="310">
        <v>3</v>
      </c>
      <c r="GO2" s="310">
        <v>4</v>
      </c>
      <c r="GP2" s="310">
        <v>5</v>
      </c>
      <c r="GQ2" s="310">
        <v>6</v>
      </c>
      <c r="GR2" s="310">
        <v>7</v>
      </c>
      <c r="GS2" s="310">
        <v>8</v>
      </c>
      <c r="GT2" s="310">
        <v>9</v>
      </c>
      <c r="GU2" s="310">
        <v>10</v>
      </c>
      <c r="GV2" s="310">
        <v>11</v>
      </c>
      <c r="GW2" s="310">
        <v>12</v>
      </c>
      <c r="GX2" s="310">
        <v>1</v>
      </c>
      <c r="GY2" s="310">
        <v>2</v>
      </c>
      <c r="GZ2" s="310">
        <v>3</v>
      </c>
      <c r="HA2" s="310">
        <v>4</v>
      </c>
      <c r="HB2" s="310">
        <v>5</v>
      </c>
      <c r="HC2" s="12">
        <v>6</v>
      </c>
      <c r="HD2" s="12">
        <v>7</v>
      </c>
      <c r="HE2" s="12">
        <v>8</v>
      </c>
    </row>
    <row r="3" spans="1:213" ht="15" customHeight="1">
      <c r="A3" s="11" t="s">
        <v>330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311"/>
      <c r="CU3" s="311"/>
      <c r="CV3" s="311"/>
      <c r="CW3" s="311"/>
      <c r="CX3" s="311"/>
      <c r="CY3" s="311"/>
      <c r="CZ3" s="311"/>
      <c r="DA3" s="311"/>
      <c r="DB3" s="311"/>
      <c r="DC3" s="311"/>
      <c r="DD3" s="311"/>
      <c r="DE3" s="311"/>
      <c r="DF3" s="312"/>
      <c r="DG3" s="312"/>
      <c r="DH3" s="311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2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</row>
    <row r="4" spans="1:213" ht="15" customHeight="1">
      <c r="A4" s="432" t="s">
        <v>120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167">
        <f t="shared" ref="CT4:DX4" si="0">CT18+2</f>
        <v>12.5</v>
      </c>
      <c r="CU4" s="167">
        <f t="shared" si="0"/>
        <v>12.5</v>
      </c>
      <c r="CV4" s="167">
        <f t="shared" si="0"/>
        <v>12.5</v>
      </c>
      <c r="CW4" s="167">
        <f t="shared" si="0"/>
        <v>12.5</v>
      </c>
      <c r="CX4" s="167">
        <f t="shared" si="0"/>
        <v>12.5</v>
      </c>
      <c r="CY4" s="167">
        <f t="shared" si="0"/>
        <v>12.5</v>
      </c>
      <c r="CZ4" s="167">
        <f t="shared" si="0"/>
        <v>14</v>
      </c>
      <c r="DA4" s="167">
        <f t="shared" si="0"/>
        <v>14</v>
      </c>
      <c r="DB4" s="167">
        <f t="shared" si="0"/>
        <v>14</v>
      </c>
      <c r="DC4" s="167">
        <f t="shared" si="0"/>
        <v>14</v>
      </c>
      <c r="DD4" s="167">
        <f t="shared" si="0"/>
        <v>14</v>
      </c>
      <c r="DE4" s="167">
        <f t="shared" si="0"/>
        <v>14</v>
      </c>
      <c r="DF4" s="167">
        <f t="shared" si="0"/>
        <v>15</v>
      </c>
      <c r="DG4" s="167">
        <f t="shared" si="0"/>
        <v>15</v>
      </c>
      <c r="DH4" s="167">
        <f t="shared" si="0"/>
        <v>15</v>
      </c>
      <c r="DI4" s="167">
        <f t="shared" si="0"/>
        <v>15</v>
      </c>
      <c r="DJ4" s="167">
        <f t="shared" si="0"/>
        <v>15</v>
      </c>
      <c r="DK4" s="167">
        <f t="shared" si="0"/>
        <v>15</v>
      </c>
      <c r="DL4" s="167">
        <f t="shared" si="0"/>
        <v>15</v>
      </c>
      <c r="DM4" s="167">
        <f t="shared" si="0"/>
        <v>15</v>
      </c>
      <c r="DN4" s="167">
        <f t="shared" si="0"/>
        <v>15</v>
      </c>
      <c r="DO4" s="167">
        <f t="shared" si="0"/>
        <v>15</v>
      </c>
      <c r="DP4" s="167">
        <f t="shared" si="0"/>
        <v>15</v>
      </c>
      <c r="DQ4" s="167">
        <f t="shared" si="0"/>
        <v>15</v>
      </c>
      <c r="DR4" s="167">
        <f t="shared" si="0"/>
        <v>14</v>
      </c>
      <c r="DS4" s="167">
        <f t="shared" si="0"/>
        <v>14</v>
      </c>
      <c r="DT4" s="167">
        <f t="shared" si="0"/>
        <v>14</v>
      </c>
      <c r="DU4" s="167">
        <f t="shared" si="0"/>
        <v>14</v>
      </c>
      <c r="DV4" s="167">
        <f t="shared" si="0"/>
        <v>12.5</v>
      </c>
      <c r="DW4" s="167">
        <f t="shared" si="0"/>
        <v>12.5</v>
      </c>
      <c r="DX4" s="167">
        <f t="shared" si="0"/>
        <v>12.5</v>
      </c>
      <c r="DY4" s="167">
        <f t="shared" ref="DY4:EH4" si="1">DY18+3</f>
        <v>18</v>
      </c>
      <c r="DZ4" s="167">
        <f t="shared" si="1"/>
        <v>18</v>
      </c>
      <c r="EA4" s="167">
        <f t="shared" si="1"/>
        <v>18</v>
      </c>
      <c r="EB4" s="167">
        <f t="shared" si="1"/>
        <v>18</v>
      </c>
      <c r="EC4" s="167">
        <f t="shared" si="1"/>
        <v>17</v>
      </c>
      <c r="ED4" s="167">
        <f t="shared" si="1"/>
        <v>17</v>
      </c>
      <c r="EE4" s="167">
        <f t="shared" si="1"/>
        <v>17</v>
      </c>
      <c r="EF4" s="167">
        <f t="shared" si="1"/>
        <v>17</v>
      </c>
      <c r="EG4" s="167">
        <f t="shared" si="1"/>
        <v>17</v>
      </c>
      <c r="EH4" s="167">
        <f t="shared" si="1"/>
        <v>17</v>
      </c>
      <c r="EI4" s="167">
        <f t="shared" ref="EI4:EW4" si="2">EI18+2</f>
        <v>14</v>
      </c>
      <c r="EJ4" s="167">
        <f t="shared" si="2"/>
        <v>14</v>
      </c>
      <c r="EK4" s="167">
        <f t="shared" si="2"/>
        <v>14</v>
      </c>
      <c r="EL4" s="167">
        <f t="shared" si="2"/>
        <v>14</v>
      </c>
      <c r="EM4" s="167">
        <f t="shared" si="2"/>
        <v>14</v>
      </c>
      <c r="EN4" s="167">
        <f t="shared" si="2"/>
        <v>14</v>
      </c>
      <c r="EO4" s="167">
        <f t="shared" si="2"/>
        <v>13</v>
      </c>
      <c r="EP4" s="167">
        <f t="shared" si="2"/>
        <v>13</v>
      </c>
      <c r="EQ4" s="167">
        <f t="shared" si="2"/>
        <v>13</v>
      </c>
      <c r="ER4" s="167">
        <f t="shared" si="2"/>
        <v>12</v>
      </c>
      <c r="ES4" s="167">
        <f t="shared" si="2"/>
        <v>12</v>
      </c>
      <c r="ET4" s="167">
        <f t="shared" si="2"/>
        <v>12</v>
      </c>
      <c r="EU4" s="167">
        <f t="shared" si="2"/>
        <v>12</v>
      </c>
      <c r="EV4" s="167">
        <f t="shared" si="2"/>
        <v>12</v>
      </c>
      <c r="EW4" s="167">
        <f t="shared" si="2"/>
        <v>12</v>
      </c>
      <c r="EX4" s="167">
        <f t="shared" ref="EX4:FG4" si="3">EX18+2</f>
        <v>12</v>
      </c>
      <c r="EY4" s="167">
        <f t="shared" si="3"/>
        <v>12</v>
      </c>
      <c r="EZ4" s="167">
        <f t="shared" si="3"/>
        <v>13</v>
      </c>
      <c r="FA4" s="167">
        <f t="shared" si="3"/>
        <v>13</v>
      </c>
      <c r="FB4" s="167">
        <f t="shared" si="3"/>
        <v>13</v>
      </c>
      <c r="FC4" s="167">
        <f t="shared" si="3"/>
        <v>13</v>
      </c>
      <c r="FD4" s="167">
        <f t="shared" si="3"/>
        <v>13</v>
      </c>
      <c r="FE4" s="167">
        <f t="shared" si="3"/>
        <v>13</v>
      </c>
      <c r="FF4" s="167">
        <f t="shared" si="3"/>
        <v>13</v>
      </c>
      <c r="FG4" s="167">
        <f t="shared" si="3"/>
        <v>13</v>
      </c>
      <c r="FH4" s="167">
        <f>FH18+2</f>
        <v>13</v>
      </c>
      <c r="FI4" s="167">
        <f t="shared" ref="FI4:FJ4" si="4">FI18+2</f>
        <v>13</v>
      </c>
      <c r="FJ4" s="167">
        <f t="shared" si="4"/>
        <v>13</v>
      </c>
      <c r="FK4" s="167">
        <f>FK18+2</f>
        <v>13</v>
      </c>
      <c r="FL4" s="167">
        <f t="shared" ref="FL4:FM4" si="5">FL18+2</f>
        <v>13</v>
      </c>
      <c r="FM4" s="167">
        <f t="shared" si="5"/>
        <v>13</v>
      </c>
      <c r="FN4" s="167">
        <f>FN18+2</f>
        <v>13</v>
      </c>
      <c r="FO4" s="167">
        <f>FO18+2</f>
        <v>13</v>
      </c>
      <c r="FP4" s="167">
        <f>FP18+1</f>
        <v>11</v>
      </c>
      <c r="FQ4" s="167">
        <f>FQ18+1</f>
        <v>10</v>
      </c>
      <c r="FR4" s="167">
        <f>FR18+1</f>
        <v>10</v>
      </c>
      <c r="FS4" s="167">
        <f t="shared" ref="FS4:FT4" si="6">FS18+1</f>
        <v>10</v>
      </c>
      <c r="FT4" s="167">
        <f t="shared" si="6"/>
        <v>10</v>
      </c>
      <c r="FU4" s="167">
        <f t="shared" ref="FU4" si="7">FU18+1</f>
        <v>10</v>
      </c>
      <c r="FV4" s="167">
        <f>FV18+1</f>
        <v>9</v>
      </c>
      <c r="FW4" s="167">
        <f>FW18+1</f>
        <v>9</v>
      </c>
      <c r="FX4" s="167">
        <f t="shared" ref="FX4:FZ4" si="8">FX18+1</f>
        <v>7</v>
      </c>
      <c r="FY4" s="167">
        <f t="shared" si="8"/>
        <v>7</v>
      </c>
      <c r="FZ4" s="167">
        <f t="shared" si="8"/>
        <v>7</v>
      </c>
      <c r="GA4" s="167">
        <f t="shared" ref="GA4:GB4" si="9">GA18+1</f>
        <v>7</v>
      </c>
      <c r="GB4" s="167">
        <f t="shared" si="9"/>
        <v>7</v>
      </c>
      <c r="GC4" s="167">
        <f>GC18+1</f>
        <v>7</v>
      </c>
      <c r="GD4" s="167">
        <f>GD18+1</f>
        <v>7</v>
      </c>
      <c r="GE4" s="167">
        <f t="shared" ref="GE4:GF4" si="10">GE18+1</f>
        <v>7</v>
      </c>
      <c r="GF4" s="167">
        <f t="shared" si="10"/>
        <v>7</v>
      </c>
      <c r="GG4" s="167">
        <f t="shared" ref="GG4:GI4" si="11">GG18+1</f>
        <v>7</v>
      </c>
      <c r="GH4" s="167">
        <f t="shared" si="11"/>
        <v>7</v>
      </c>
      <c r="GI4" s="167">
        <f t="shared" si="11"/>
        <v>7</v>
      </c>
      <c r="GJ4" s="167">
        <f t="shared" ref="GJ4:GL4" si="12">GJ18+1</f>
        <v>7</v>
      </c>
      <c r="GK4" s="167">
        <f t="shared" si="12"/>
        <v>7</v>
      </c>
      <c r="GL4" s="167">
        <f t="shared" si="12"/>
        <v>7.5</v>
      </c>
      <c r="GM4" s="167">
        <f>GM18+1</f>
        <v>7.5</v>
      </c>
      <c r="GN4" s="167">
        <f>GN18+1</f>
        <v>10</v>
      </c>
      <c r="GO4" s="167">
        <f>GO18+1</f>
        <v>10</v>
      </c>
      <c r="GP4" s="167">
        <f t="shared" ref="GP4:GR4" si="13">GP18+1</f>
        <v>10</v>
      </c>
      <c r="GQ4" s="167">
        <f t="shared" si="13"/>
        <v>11</v>
      </c>
      <c r="GR4" s="167">
        <f t="shared" si="13"/>
        <v>11</v>
      </c>
      <c r="GS4" s="167">
        <f>GS18+1</f>
        <v>11</v>
      </c>
      <c r="GT4" s="167">
        <f>GT18+2</f>
        <v>14</v>
      </c>
      <c r="GU4" s="167">
        <f>GU18+2</f>
        <v>14</v>
      </c>
      <c r="GV4" s="167">
        <f t="shared" ref="GV4:GX4" si="14">GV18+2</f>
        <v>14</v>
      </c>
      <c r="GW4" s="167">
        <f t="shared" si="14"/>
        <v>15</v>
      </c>
      <c r="GX4" s="312">
        <f t="shared" si="14"/>
        <v>15</v>
      </c>
      <c r="GY4" s="312">
        <f t="shared" ref="GY4" si="15">GY18+2</f>
        <v>15</v>
      </c>
      <c r="GZ4" s="312">
        <f>GZ18+1</f>
        <v>14</v>
      </c>
      <c r="HA4" s="312">
        <f>HA18+1</f>
        <v>14</v>
      </c>
      <c r="HB4" s="12">
        <v>14</v>
      </c>
    </row>
    <row r="5" spans="1:213" ht="15" customHeight="1">
      <c r="A5" s="432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167">
        <f t="shared" ref="CT5:DX5" si="16">CT18-2</f>
        <v>8.5</v>
      </c>
      <c r="CU5" s="167">
        <f t="shared" si="16"/>
        <v>8.5</v>
      </c>
      <c r="CV5" s="167">
        <f t="shared" si="16"/>
        <v>8.5</v>
      </c>
      <c r="CW5" s="167">
        <f t="shared" si="16"/>
        <v>8.5</v>
      </c>
      <c r="CX5" s="167">
        <f t="shared" si="16"/>
        <v>8.5</v>
      </c>
      <c r="CY5" s="167">
        <f t="shared" si="16"/>
        <v>8.5</v>
      </c>
      <c r="CZ5" s="167">
        <f t="shared" si="16"/>
        <v>10</v>
      </c>
      <c r="DA5" s="167">
        <f t="shared" si="16"/>
        <v>10</v>
      </c>
      <c r="DB5" s="167">
        <f t="shared" si="16"/>
        <v>10</v>
      </c>
      <c r="DC5" s="167">
        <f t="shared" si="16"/>
        <v>10</v>
      </c>
      <c r="DD5" s="167">
        <f t="shared" si="16"/>
        <v>10</v>
      </c>
      <c r="DE5" s="167">
        <f t="shared" si="16"/>
        <v>10</v>
      </c>
      <c r="DF5" s="167">
        <f t="shared" si="16"/>
        <v>11</v>
      </c>
      <c r="DG5" s="167">
        <f t="shared" si="16"/>
        <v>11</v>
      </c>
      <c r="DH5" s="167">
        <f t="shared" si="16"/>
        <v>11</v>
      </c>
      <c r="DI5" s="167">
        <f t="shared" si="16"/>
        <v>11</v>
      </c>
      <c r="DJ5" s="167">
        <f t="shared" si="16"/>
        <v>11</v>
      </c>
      <c r="DK5" s="167">
        <f t="shared" si="16"/>
        <v>11</v>
      </c>
      <c r="DL5" s="167">
        <f t="shared" si="16"/>
        <v>11</v>
      </c>
      <c r="DM5" s="167">
        <f t="shared" si="16"/>
        <v>11</v>
      </c>
      <c r="DN5" s="167">
        <f t="shared" si="16"/>
        <v>11</v>
      </c>
      <c r="DO5" s="167">
        <f t="shared" si="16"/>
        <v>11</v>
      </c>
      <c r="DP5" s="167">
        <f t="shared" si="16"/>
        <v>11</v>
      </c>
      <c r="DQ5" s="167">
        <f t="shared" si="16"/>
        <v>11</v>
      </c>
      <c r="DR5" s="167">
        <f t="shared" si="16"/>
        <v>10</v>
      </c>
      <c r="DS5" s="167">
        <f t="shared" si="16"/>
        <v>10</v>
      </c>
      <c r="DT5" s="167">
        <f t="shared" si="16"/>
        <v>10</v>
      </c>
      <c r="DU5" s="167">
        <f t="shared" si="16"/>
        <v>10</v>
      </c>
      <c r="DV5" s="167">
        <f t="shared" si="16"/>
        <v>8.5</v>
      </c>
      <c r="DW5" s="167">
        <f t="shared" si="16"/>
        <v>8.5</v>
      </c>
      <c r="DX5" s="167">
        <f t="shared" si="16"/>
        <v>8.5</v>
      </c>
      <c r="DY5" s="167">
        <f t="shared" ref="DY5:EH5" si="17">DY18-1</f>
        <v>14</v>
      </c>
      <c r="DZ5" s="167">
        <f t="shared" si="17"/>
        <v>14</v>
      </c>
      <c r="EA5" s="167">
        <f t="shared" si="17"/>
        <v>14</v>
      </c>
      <c r="EB5" s="167">
        <f t="shared" si="17"/>
        <v>14</v>
      </c>
      <c r="EC5" s="167">
        <f t="shared" si="17"/>
        <v>13</v>
      </c>
      <c r="ED5" s="167">
        <f t="shared" si="17"/>
        <v>13</v>
      </c>
      <c r="EE5" s="167">
        <f t="shared" si="17"/>
        <v>13</v>
      </c>
      <c r="EF5" s="167">
        <f t="shared" si="17"/>
        <v>13</v>
      </c>
      <c r="EG5" s="167">
        <f t="shared" si="17"/>
        <v>13</v>
      </c>
      <c r="EH5" s="167">
        <f t="shared" si="17"/>
        <v>13</v>
      </c>
      <c r="EI5" s="167">
        <f t="shared" ref="EI5:EW5" si="18">EI18-2</f>
        <v>10</v>
      </c>
      <c r="EJ5" s="167">
        <f t="shared" si="18"/>
        <v>10</v>
      </c>
      <c r="EK5" s="167">
        <f t="shared" si="18"/>
        <v>10</v>
      </c>
      <c r="EL5" s="167">
        <f t="shared" si="18"/>
        <v>10</v>
      </c>
      <c r="EM5" s="167">
        <f t="shared" si="18"/>
        <v>10</v>
      </c>
      <c r="EN5" s="167">
        <f t="shared" si="18"/>
        <v>10</v>
      </c>
      <c r="EO5" s="167">
        <f t="shared" si="18"/>
        <v>9</v>
      </c>
      <c r="EP5" s="167">
        <f t="shared" si="18"/>
        <v>9</v>
      </c>
      <c r="EQ5" s="167">
        <f t="shared" si="18"/>
        <v>9</v>
      </c>
      <c r="ER5" s="167">
        <f t="shared" si="18"/>
        <v>8</v>
      </c>
      <c r="ES5" s="167">
        <f t="shared" si="18"/>
        <v>8</v>
      </c>
      <c r="ET5" s="167">
        <f t="shared" si="18"/>
        <v>8</v>
      </c>
      <c r="EU5" s="167">
        <f t="shared" si="18"/>
        <v>8</v>
      </c>
      <c r="EV5" s="167">
        <f t="shared" si="18"/>
        <v>8</v>
      </c>
      <c r="EW5" s="167">
        <f t="shared" si="18"/>
        <v>8</v>
      </c>
      <c r="EX5" s="167">
        <f t="shared" ref="EX5:FG5" si="19">EX18-2</f>
        <v>8</v>
      </c>
      <c r="EY5" s="167">
        <f t="shared" si="19"/>
        <v>8</v>
      </c>
      <c r="EZ5" s="167">
        <f t="shared" si="19"/>
        <v>9</v>
      </c>
      <c r="FA5" s="167">
        <f t="shared" si="19"/>
        <v>9</v>
      </c>
      <c r="FB5" s="167">
        <f t="shared" si="19"/>
        <v>9</v>
      </c>
      <c r="FC5" s="167">
        <f t="shared" si="19"/>
        <v>9</v>
      </c>
      <c r="FD5" s="167">
        <f t="shared" si="19"/>
        <v>9</v>
      </c>
      <c r="FE5" s="167">
        <f t="shared" si="19"/>
        <v>9</v>
      </c>
      <c r="FF5" s="167">
        <f t="shared" si="19"/>
        <v>9</v>
      </c>
      <c r="FG5" s="167">
        <f t="shared" si="19"/>
        <v>9</v>
      </c>
      <c r="FH5" s="167">
        <f>FH18-2</f>
        <v>9</v>
      </c>
      <c r="FI5" s="167">
        <f t="shared" ref="FI5:FJ5" si="20">FI18-2</f>
        <v>9</v>
      </c>
      <c r="FJ5" s="167">
        <f t="shared" si="20"/>
        <v>9</v>
      </c>
      <c r="FK5" s="167">
        <f>FK18-2</f>
        <v>9</v>
      </c>
      <c r="FL5" s="167">
        <f t="shared" ref="FL5:FM5" si="21">FL18-2</f>
        <v>9</v>
      </c>
      <c r="FM5" s="167">
        <f t="shared" si="21"/>
        <v>9</v>
      </c>
      <c r="FN5" s="167">
        <f>FN18-2</f>
        <v>9</v>
      </c>
      <c r="FO5" s="167">
        <f>FO18-2</f>
        <v>9</v>
      </c>
      <c r="FP5" s="167">
        <f>FP18-1</f>
        <v>9</v>
      </c>
      <c r="FQ5" s="167">
        <f>FQ18-1</f>
        <v>8</v>
      </c>
      <c r="FR5" s="167">
        <f>FR18-1</f>
        <v>8</v>
      </c>
      <c r="FS5" s="167">
        <f t="shared" ref="FS5:FT5" si="22">FS18-1</f>
        <v>8</v>
      </c>
      <c r="FT5" s="167">
        <f t="shared" si="22"/>
        <v>8</v>
      </c>
      <c r="FU5" s="167">
        <f t="shared" ref="FU5" si="23">FU18-1</f>
        <v>8</v>
      </c>
      <c r="FV5" s="167">
        <f>FV18-1</f>
        <v>7</v>
      </c>
      <c r="FW5" s="167">
        <f>FW18-1</f>
        <v>7</v>
      </c>
      <c r="FX5" s="167">
        <f t="shared" ref="FX5:FZ5" si="24">FX18-1</f>
        <v>5</v>
      </c>
      <c r="FY5" s="167">
        <f t="shared" si="24"/>
        <v>5</v>
      </c>
      <c r="FZ5" s="167">
        <f t="shared" si="24"/>
        <v>5</v>
      </c>
      <c r="GA5" s="167">
        <f t="shared" ref="GA5:GC5" si="25">GA18-1</f>
        <v>5</v>
      </c>
      <c r="GB5" s="167">
        <f t="shared" si="25"/>
        <v>5</v>
      </c>
      <c r="GC5" s="167">
        <f t="shared" si="25"/>
        <v>5</v>
      </c>
      <c r="GD5" s="167">
        <f t="shared" ref="GD5:GF5" si="26">GD18-1</f>
        <v>5</v>
      </c>
      <c r="GE5" s="167">
        <f t="shared" si="26"/>
        <v>5</v>
      </c>
      <c r="GF5" s="167">
        <f t="shared" si="26"/>
        <v>5</v>
      </c>
      <c r="GG5" s="167">
        <f t="shared" ref="GG5:GI5" si="27">GG18-1</f>
        <v>5</v>
      </c>
      <c r="GH5" s="167">
        <f t="shared" si="27"/>
        <v>5</v>
      </c>
      <c r="GI5" s="167">
        <f t="shared" si="27"/>
        <v>5</v>
      </c>
      <c r="GJ5" s="167">
        <f t="shared" ref="GJ5:GL5" si="28">GJ18-1</f>
        <v>5</v>
      </c>
      <c r="GK5" s="167">
        <f t="shared" si="28"/>
        <v>5</v>
      </c>
      <c r="GL5" s="167">
        <f t="shared" si="28"/>
        <v>5.5</v>
      </c>
      <c r="GM5" s="167">
        <f>GM18-1</f>
        <v>5.5</v>
      </c>
      <c r="GN5" s="167">
        <f>GN18-1</f>
        <v>8</v>
      </c>
      <c r="GO5" s="167">
        <f>GO18-1</f>
        <v>8</v>
      </c>
      <c r="GP5" s="167">
        <f t="shared" ref="GP5:GR5" si="29">GP18-1</f>
        <v>8</v>
      </c>
      <c r="GQ5" s="167">
        <f t="shared" si="29"/>
        <v>9</v>
      </c>
      <c r="GR5" s="167">
        <f t="shared" si="29"/>
        <v>9</v>
      </c>
      <c r="GS5" s="167">
        <f>GS18-1</f>
        <v>9</v>
      </c>
      <c r="GT5" s="167">
        <f>GT18-2</f>
        <v>10</v>
      </c>
      <c r="GU5" s="167">
        <f>GU18-2</f>
        <v>10</v>
      </c>
      <c r="GV5" s="167">
        <f t="shared" ref="GV5:GX5" si="30">GV18-2</f>
        <v>10</v>
      </c>
      <c r="GW5" s="167">
        <f t="shared" si="30"/>
        <v>11</v>
      </c>
      <c r="GX5" s="312">
        <f t="shared" si="30"/>
        <v>11</v>
      </c>
      <c r="GY5" s="312">
        <f t="shared" ref="GY5" si="31">GY18-2</f>
        <v>11</v>
      </c>
      <c r="GZ5" s="312">
        <f>GZ18-1</f>
        <v>12</v>
      </c>
      <c r="HA5" s="312">
        <f>HA18-1</f>
        <v>12</v>
      </c>
      <c r="HB5" s="12">
        <v>12</v>
      </c>
    </row>
    <row r="6" spans="1:213" ht="15" customHeight="1">
      <c r="A6" s="314" t="s">
        <v>121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  <c r="BL6" s="314"/>
      <c r="BM6" s="314"/>
      <c r="BN6" s="314"/>
      <c r="BO6" s="314"/>
      <c r="BP6" s="314"/>
      <c r="BQ6" s="314"/>
      <c r="BR6" s="314"/>
      <c r="BS6" s="314"/>
      <c r="BT6" s="314"/>
      <c r="BU6" s="314"/>
      <c r="BV6" s="314"/>
      <c r="BW6" s="314"/>
      <c r="BX6" s="314"/>
      <c r="BY6" s="314"/>
      <c r="BZ6" s="314"/>
      <c r="CA6" s="314"/>
      <c r="CB6" s="314"/>
      <c r="CC6" s="314"/>
      <c r="CD6" s="314"/>
      <c r="CE6" s="314"/>
      <c r="CF6" s="314"/>
      <c r="CG6" s="314"/>
      <c r="CH6" s="314"/>
      <c r="CI6" s="314"/>
      <c r="CJ6" s="314"/>
      <c r="CK6" s="314"/>
      <c r="CL6" s="314"/>
      <c r="CM6" s="314"/>
      <c r="CN6" s="314"/>
      <c r="CO6" s="314"/>
      <c r="CP6" s="314"/>
      <c r="CQ6" s="314"/>
      <c r="CR6" s="314"/>
      <c r="CS6" s="314"/>
      <c r="CT6" s="315">
        <v>9.48</v>
      </c>
      <c r="CU6" s="315">
        <v>9.7799999999999994</v>
      </c>
      <c r="CV6" s="315">
        <v>9.35</v>
      </c>
      <c r="CW6" s="315">
        <v>9.58</v>
      </c>
      <c r="CX6" s="315">
        <v>10.28</v>
      </c>
      <c r="CY6" s="315">
        <v>10.39</v>
      </c>
      <c r="CZ6" s="315">
        <v>10.78</v>
      </c>
      <c r="DA6" s="315">
        <v>12.39</v>
      </c>
      <c r="DB6" s="315">
        <v>12.41</v>
      </c>
      <c r="DC6" s="315">
        <v>12.67</v>
      </c>
      <c r="DD6" s="316">
        <v>12.44</v>
      </c>
      <c r="DE6" s="315">
        <v>12.199</v>
      </c>
      <c r="DF6" s="316">
        <v>12.579000000000001</v>
      </c>
      <c r="DG6" s="316">
        <v>13.082000000000001</v>
      </c>
      <c r="DH6" s="316">
        <v>13.183</v>
      </c>
      <c r="DI6" s="316">
        <v>13.84</v>
      </c>
      <c r="DJ6" s="316">
        <v>13.57</v>
      </c>
      <c r="DK6" s="316">
        <v>13.24</v>
      </c>
      <c r="DL6" s="316">
        <v>13.34</v>
      </c>
      <c r="DM6" s="316">
        <v>13.74</v>
      </c>
      <c r="DN6" s="316">
        <v>13.1</v>
      </c>
      <c r="DO6" s="316">
        <v>13.41</v>
      </c>
      <c r="DP6" s="316">
        <v>11.78</v>
      </c>
      <c r="DQ6" s="316">
        <v>11.84</v>
      </c>
      <c r="DR6" s="316">
        <v>11.8</v>
      </c>
      <c r="DS6" s="316">
        <v>11.42</v>
      </c>
      <c r="DT6" s="316">
        <v>12.55</v>
      </c>
      <c r="DU6" s="316">
        <v>12.67</v>
      </c>
      <c r="DV6" s="316">
        <v>12.29</v>
      </c>
      <c r="DW6" s="316">
        <v>11.33</v>
      </c>
      <c r="DX6" s="316">
        <v>10.91</v>
      </c>
      <c r="DY6" s="316">
        <v>13.69</v>
      </c>
      <c r="DZ6" s="316">
        <v>15.87</v>
      </c>
      <c r="EA6" s="316">
        <v>15.51</v>
      </c>
      <c r="EB6" s="316">
        <v>15.96</v>
      </c>
      <c r="EC6" s="316">
        <v>15.51</v>
      </c>
      <c r="ED6" s="316">
        <v>14.54</v>
      </c>
      <c r="EE6" s="316">
        <v>14.85</v>
      </c>
      <c r="EF6" s="316">
        <v>14.97</v>
      </c>
      <c r="EG6" s="316">
        <v>14.99</v>
      </c>
      <c r="EH6" s="316">
        <v>14.7</v>
      </c>
      <c r="EI6" s="316">
        <v>13.1</v>
      </c>
      <c r="EJ6" s="316">
        <v>12.27</v>
      </c>
      <c r="EK6" s="316">
        <v>12.17</v>
      </c>
      <c r="EL6" s="316">
        <v>12.05</v>
      </c>
      <c r="EM6" s="316">
        <v>12.05</v>
      </c>
      <c r="EN6" s="316">
        <v>11.96</v>
      </c>
      <c r="EO6" s="316">
        <v>11.66</v>
      </c>
      <c r="EP6" s="316">
        <v>10.76</v>
      </c>
      <c r="EQ6" s="316">
        <v>10.98</v>
      </c>
      <c r="ER6" s="316">
        <v>10.66</v>
      </c>
      <c r="ES6" s="316">
        <v>9.9499999999999993</v>
      </c>
      <c r="ET6" s="316">
        <v>9.9600000000000009</v>
      </c>
      <c r="EU6" s="316">
        <v>10.050000000000001</v>
      </c>
      <c r="EV6" s="316">
        <v>9.76</v>
      </c>
      <c r="EW6" s="316">
        <v>9.99</v>
      </c>
      <c r="EX6" s="316">
        <v>10.039996462494083</v>
      </c>
      <c r="EY6" s="316">
        <v>10.039999999999999</v>
      </c>
      <c r="EZ6" s="316">
        <v>10.18</v>
      </c>
      <c r="FA6" s="316">
        <v>10.8</v>
      </c>
      <c r="FB6" s="316">
        <v>11.120320850040809</v>
      </c>
      <c r="FC6" s="41">
        <v>11.01</v>
      </c>
      <c r="FD6" s="41">
        <v>10.94</v>
      </c>
      <c r="FE6" s="41">
        <v>11.02</v>
      </c>
      <c r="FF6" s="41">
        <v>11.03</v>
      </c>
      <c r="FG6" s="316">
        <v>11.13</v>
      </c>
      <c r="FH6" s="316">
        <v>10.99</v>
      </c>
      <c r="FI6" s="316">
        <v>11.260126744303591</v>
      </c>
      <c r="FJ6" s="316">
        <v>11.12</v>
      </c>
      <c r="FK6" s="316">
        <v>11.064393423142832</v>
      </c>
      <c r="FL6" s="316">
        <v>11.200810519915644</v>
      </c>
      <c r="FM6" s="316">
        <v>11.019156654702048</v>
      </c>
      <c r="FN6" s="316">
        <v>10.858213967164311</v>
      </c>
      <c r="FO6" s="41">
        <v>10.950667764785241</v>
      </c>
      <c r="FP6" s="41">
        <v>10.175598952373024</v>
      </c>
      <c r="FQ6" s="41">
        <v>9.8692556253068808</v>
      </c>
      <c r="FR6" s="41">
        <v>8.9320650494937208</v>
      </c>
      <c r="FS6" s="41">
        <v>8.9544414350355286</v>
      </c>
      <c r="FT6" s="41">
        <v>8.8548521800368079</v>
      </c>
      <c r="FU6" s="41">
        <v>8.731248292792495</v>
      </c>
      <c r="FV6" s="41">
        <v>8.2151625462051534</v>
      </c>
      <c r="FW6" s="41">
        <v>7.6655274594852774</v>
      </c>
      <c r="FX6" s="41">
        <v>7.1704660942070646</v>
      </c>
      <c r="FY6" s="41">
        <v>5.64611438157627</v>
      </c>
      <c r="FZ6" s="41">
        <v>6.2787936492099865</v>
      </c>
      <c r="GA6" s="41">
        <v>6.2503526010591193</v>
      </c>
      <c r="GB6" s="41">
        <v>6.0611722319211401</v>
      </c>
      <c r="GC6" s="41">
        <v>6.050100195322905</v>
      </c>
      <c r="GD6" s="41">
        <v>6.0454590648071642</v>
      </c>
      <c r="GE6" s="41">
        <v>6.0395596527805377</v>
      </c>
      <c r="GF6" s="41">
        <v>6.0398996629510764</v>
      </c>
      <c r="GG6" s="41">
        <v>6.0146512426955603</v>
      </c>
      <c r="GH6" s="41">
        <v>5.9986771327913964</v>
      </c>
      <c r="GI6" s="41">
        <v>6.0716080456909269</v>
      </c>
      <c r="GJ6" s="41">
        <v>6.0750191082197134</v>
      </c>
      <c r="GK6" s="41">
        <v>6.164643156846048</v>
      </c>
      <c r="GL6" s="41">
        <v>6.1089278586699898</v>
      </c>
      <c r="GM6" s="41">
        <v>6.5362855406809972</v>
      </c>
      <c r="GN6" s="41">
        <v>7.3584644600760569</v>
      </c>
      <c r="GO6" s="41">
        <v>8.7775147066433838</v>
      </c>
      <c r="GP6" s="41">
        <v>9.0438168249696496</v>
      </c>
      <c r="GQ6" s="41">
        <v>9.5088060793285578</v>
      </c>
      <c r="GR6" s="41">
        <v>10.119357185430188</v>
      </c>
      <c r="GS6" s="41">
        <v>10.053382283229958</v>
      </c>
      <c r="GT6" s="41">
        <v>11.460420191596153</v>
      </c>
      <c r="GU6" s="41">
        <v>12.400249719760675</v>
      </c>
      <c r="GV6" s="41">
        <v>12.564712913035994</v>
      </c>
      <c r="GW6" s="41">
        <v>12.958181391471911</v>
      </c>
      <c r="GX6" s="13">
        <v>12.966743708515207</v>
      </c>
      <c r="GY6" s="13">
        <v>12.995500079997594</v>
      </c>
      <c r="GZ6" s="13">
        <v>13.108685537410677</v>
      </c>
      <c r="HA6" s="13">
        <v>12.906952022402225</v>
      </c>
      <c r="HB6" s="425">
        <v>12.960660607273873</v>
      </c>
    </row>
    <row r="7" spans="1:213" ht="15" customHeight="1">
      <c r="A7" s="314" t="s">
        <v>122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6">
        <v>8.58</v>
      </c>
      <c r="CU7" s="316">
        <v>8.52</v>
      </c>
      <c r="CV7" s="316">
        <v>8.1999999999999993</v>
      </c>
      <c r="CW7" s="316">
        <v>8.24</v>
      </c>
      <c r="CX7" s="316">
        <v>9.3000000000000007</v>
      </c>
      <c r="CY7" s="316">
        <v>9.1300000000000008</v>
      </c>
      <c r="CZ7" s="316">
        <v>11.35</v>
      </c>
      <c r="DA7" s="316">
        <v>12.55</v>
      </c>
      <c r="DB7" s="316">
        <v>12.41</v>
      </c>
      <c r="DC7" s="316">
        <v>12.86</v>
      </c>
      <c r="DD7" s="316">
        <v>12.18</v>
      </c>
      <c r="DE7" s="316">
        <v>12.04</v>
      </c>
      <c r="DF7" s="316">
        <v>14.7</v>
      </c>
      <c r="DG7" s="316">
        <v>12.94</v>
      </c>
      <c r="DH7" s="316">
        <v>12.99</v>
      </c>
      <c r="DI7" s="316">
        <v>14.52</v>
      </c>
      <c r="DJ7" s="316">
        <v>14.51</v>
      </c>
      <c r="DK7" s="316">
        <v>13.68</v>
      </c>
      <c r="DL7" s="316">
        <v>13.73</v>
      </c>
      <c r="DM7" s="316">
        <v>13.59</v>
      </c>
      <c r="DN7" s="316">
        <v>11.92</v>
      </c>
      <c r="DO7" s="316">
        <v>13.88</v>
      </c>
      <c r="DP7" s="316">
        <v>13</v>
      </c>
      <c r="DQ7" s="316">
        <v>13</v>
      </c>
      <c r="DR7" s="316">
        <v>13</v>
      </c>
      <c r="DS7" s="252">
        <v>12.63</v>
      </c>
      <c r="DT7" s="252">
        <v>13.34</v>
      </c>
      <c r="DU7" s="316">
        <v>13.98</v>
      </c>
      <c r="DV7" s="316">
        <v>10.5</v>
      </c>
      <c r="DW7" s="316">
        <v>11.88</v>
      </c>
      <c r="DX7" s="316">
        <v>11.23</v>
      </c>
      <c r="DY7" s="316">
        <v>15.53</v>
      </c>
      <c r="DZ7" s="316">
        <v>15.98</v>
      </c>
      <c r="EA7" s="316">
        <v>14.67</v>
      </c>
      <c r="EB7" s="316">
        <v>15.5</v>
      </c>
      <c r="EC7" s="316">
        <v>14.81</v>
      </c>
      <c r="ED7" s="316">
        <v>15.73</v>
      </c>
      <c r="EE7" s="316">
        <v>15.18</v>
      </c>
      <c r="EF7" s="316">
        <v>14.08</v>
      </c>
      <c r="EG7" s="316">
        <v>14.55</v>
      </c>
      <c r="EH7" s="316">
        <v>14</v>
      </c>
      <c r="EI7" s="316">
        <v>13.5</v>
      </c>
      <c r="EJ7" s="316">
        <v>12</v>
      </c>
      <c r="EK7" s="316">
        <v>12.77</v>
      </c>
      <c r="EL7" s="316">
        <v>12.45</v>
      </c>
      <c r="EM7" s="316">
        <v>12.8</v>
      </c>
      <c r="EN7" s="316">
        <v>12.33</v>
      </c>
      <c r="EO7" s="316">
        <v>12.22</v>
      </c>
      <c r="EP7" s="316">
        <v>11.44</v>
      </c>
      <c r="EQ7" s="316">
        <v>11.06</v>
      </c>
      <c r="ER7" s="316">
        <v>9.82</v>
      </c>
      <c r="ES7" s="316">
        <v>9.57</v>
      </c>
      <c r="ET7" s="316">
        <v>9.81</v>
      </c>
      <c r="EU7" s="316">
        <v>10.97</v>
      </c>
      <c r="EV7" s="316">
        <v>10.07</v>
      </c>
      <c r="EW7" s="316">
        <v>10.14</v>
      </c>
      <c r="EX7" s="316">
        <v>10.097796981038742</v>
      </c>
      <c r="EY7" s="316">
        <v>10.51</v>
      </c>
      <c r="EZ7" s="316">
        <v>10.79</v>
      </c>
      <c r="FA7" s="316">
        <v>11.13</v>
      </c>
      <c r="FB7" s="316">
        <v>10.003376737414108</v>
      </c>
      <c r="FC7" s="316">
        <v>10.81</v>
      </c>
      <c r="FD7" s="316">
        <v>10.31</v>
      </c>
      <c r="FE7" s="316">
        <v>11.25</v>
      </c>
      <c r="FF7" s="316">
        <v>11.2</v>
      </c>
      <c r="FG7" s="316">
        <v>11.15</v>
      </c>
      <c r="FH7" s="316">
        <v>10.7</v>
      </c>
      <c r="FI7" s="316">
        <v>11.375891121192481</v>
      </c>
      <c r="FJ7" s="316">
        <v>11.94</v>
      </c>
      <c r="FK7" s="316">
        <v>10.803274083636975</v>
      </c>
      <c r="FL7" s="316">
        <v>12.126075499550911</v>
      </c>
      <c r="FM7" s="316">
        <v>11.602145238980512</v>
      </c>
      <c r="FN7" s="316">
        <v>12.111111111111111</v>
      </c>
      <c r="FO7" s="41">
        <v>11.914566967388948</v>
      </c>
      <c r="FP7" s="41">
        <v>11.476154315378007</v>
      </c>
      <c r="FQ7" s="41">
        <v>11.819725635006799</v>
      </c>
      <c r="FR7" s="41">
        <v>9.9685948837008631</v>
      </c>
      <c r="FS7" s="41">
        <v>10.077769613667851</v>
      </c>
      <c r="FT7" s="41">
        <v>10.2980353558626</v>
      </c>
      <c r="FU7" s="41">
        <v>9.5811428023136056</v>
      </c>
      <c r="FV7" s="41">
        <v>9.0207945076217442</v>
      </c>
      <c r="FW7" s="41">
        <v>8.271460382079356</v>
      </c>
      <c r="FX7" s="41">
        <v>6.8856304985337244</v>
      </c>
      <c r="FY7" s="41">
        <v>6.1084507042253522</v>
      </c>
      <c r="FZ7" s="41">
        <v>6.9569447980201273</v>
      </c>
      <c r="GA7" s="41">
        <v>6.6458522080983089</v>
      </c>
      <c r="GB7" s="41">
        <v>6.4487446341497181</v>
      </c>
      <c r="GC7" s="41">
        <v>6.4826546003016583</v>
      </c>
      <c r="GD7" s="41">
        <v>6.589608156246161</v>
      </c>
      <c r="GE7" s="41">
        <v>6.7021389465239416</v>
      </c>
      <c r="GF7" s="41">
        <v>6.3127835983270124</v>
      </c>
      <c r="GG7" s="41">
        <v>6.1062687803093301</v>
      </c>
      <c r="GH7" s="41">
        <v>6.6085742304204347</v>
      </c>
      <c r="GI7" s="41">
        <v>6.0919762000686681</v>
      </c>
      <c r="GJ7" s="41">
        <v>6.7112564057253934</v>
      </c>
      <c r="GK7" s="41">
        <v>6.8006610118445749</v>
      </c>
      <c r="GL7" s="41">
        <v>6.1785892850141142</v>
      </c>
      <c r="GM7" s="41">
        <v>6.5618941514787936</v>
      </c>
      <c r="GN7" s="41">
        <v>7.2885853802415328</v>
      </c>
      <c r="GO7" s="41">
        <v>8.3548488895137751</v>
      </c>
      <c r="GP7" s="41">
        <v>9.1159245761369032</v>
      </c>
      <c r="GQ7" s="41">
        <v>9.6397316427941568</v>
      </c>
      <c r="GR7" s="41">
        <v>10.351524262823217</v>
      </c>
      <c r="GS7" s="41">
        <v>10.038850667745852</v>
      </c>
      <c r="GT7" s="41">
        <v>11.551162690921572</v>
      </c>
      <c r="GU7" s="41">
        <v>12.698045133109334</v>
      </c>
      <c r="GV7" s="41">
        <v>13.030140656396515</v>
      </c>
      <c r="GW7" s="41">
        <v>13.302834100625343</v>
      </c>
      <c r="GX7" s="13">
        <v>12.840110488433243</v>
      </c>
      <c r="GY7" s="13">
        <v>12.957816377171216</v>
      </c>
      <c r="GZ7" s="13">
        <v>13.445811226231333</v>
      </c>
      <c r="HA7" s="13">
        <v>12.708267025177472</v>
      </c>
      <c r="HB7" s="425">
        <v>12.84673514645505</v>
      </c>
    </row>
    <row r="8" spans="1:213" ht="15" customHeight="1">
      <c r="A8" s="314" t="s">
        <v>123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314"/>
      <c r="BR8" s="314"/>
      <c r="BS8" s="314"/>
      <c r="BT8" s="314"/>
      <c r="BU8" s="314"/>
      <c r="BV8" s="314"/>
      <c r="BW8" s="314"/>
      <c r="BX8" s="314"/>
      <c r="BY8" s="314"/>
      <c r="BZ8" s="314"/>
      <c r="CA8" s="314"/>
      <c r="CB8" s="314"/>
      <c r="CC8" s="314"/>
      <c r="CD8" s="314"/>
      <c r="CE8" s="314"/>
      <c r="CF8" s="314"/>
      <c r="CG8" s="314"/>
      <c r="CH8" s="314"/>
      <c r="CI8" s="314"/>
      <c r="CJ8" s="314"/>
      <c r="CK8" s="314"/>
      <c r="CL8" s="314"/>
      <c r="CM8" s="314"/>
      <c r="CN8" s="314"/>
      <c r="CO8" s="314"/>
      <c r="CP8" s="314"/>
      <c r="CQ8" s="314"/>
      <c r="CR8" s="314"/>
      <c r="CS8" s="314"/>
      <c r="CT8" s="167">
        <v>10.5</v>
      </c>
      <c r="CU8" s="167">
        <v>10.53</v>
      </c>
      <c r="CV8" s="167">
        <v>10.64</v>
      </c>
      <c r="CW8" s="167">
        <v>10.5</v>
      </c>
      <c r="CX8" s="167">
        <v>10.8</v>
      </c>
      <c r="CY8" s="167">
        <v>10.51</v>
      </c>
      <c r="CZ8" s="167">
        <v>10.58</v>
      </c>
      <c r="DA8" s="167">
        <v>12.02</v>
      </c>
      <c r="DB8" s="167">
        <v>11.96</v>
      </c>
      <c r="DC8" s="167">
        <v>12.03</v>
      </c>
      <c r="DD8" s="167">
        <v>12.07</v>
      </c>
      <c r="DE8" s="167">
        <v>12.02</v>
      </c>
      <c r="DF8" s="167">
        <v>12.59</v>
      </c>
      <c r="DG8" s="167">
        <v>13.08</v>
      </c>
      <c r="DH8" s="167">
        <v>13.01</v>
      </c>
      <c r="DI8" s="167">
        <v>13.01</v>
      </c>
      <c r="DJ8" s="167">
        <v>13</v>
      </c>
      <c r="DK8" s="167">
        <v>13.07</v>
      </c>
      <c r="DL8" s="167">
        <v>13.23</v>
      </c>
      <c r="DM8" s="167">
        <v>13.06</v>
      </c>
      <c r="DN8" s="167">
        <v>13.12</v>
      </c>
      <c r="DO8" s="167">
        <v>13.34</v>
      </c>
      <c r="DP8" s="167">
        <v>13.22</v>
      </c>
      <c r="DQ8" s="167">
        <v>13.34</v>
      </c>
      <c r="DR8" s="167">
        <v>12.93</v>
      </c>
      <c r="DS8" s="167">
        <v>12.94</v>
      </c>
      <c r="DT8" s="167">
        <v>13.11</v>
      </c>
      <c r="DU8" s="167">
        <v>12.7</v>
      </c>
      <c r="DV8" s="167">
        <v>11.76</v>
      </c>
      <c r="DW8" s="167">
        <v>11.03</v>
      </c>
      <c r="DX8" s="167">
        <v>10.85</v>
      </c>
      <c r="DY8" s="167">
        <v>13.8</v>
      </c>
      <c r="DZ8" s="167">
        <v>15.52</v>
      </c>
      <c r="EA8" s="167">
        <v>15.85</v>
      </c>
      <c r="EB8" s="167">
        <v>15.56</v>
      </c>
      <c r="EC8" s="167">
        <v>15.57</v>
      </c>
      <c r="ED8" s="167">
        <v>14.84</v>
      </c>
      <c r="EE8" s="167">
        <v>14.37</v>
      </c>
      <c r="EF8" s="167">
        <v>14.33</v>
      </c>
      <c r="EG8" s="167">
        <v>14.4</v>
      </c>
      <c r="EH8" s="167">
        <v>14.5</v>
      </c>
      <c r="EI8" s="167">
        <v>13</v>
      </c>
      <c r="EJ8" s="167">
        <v>11.78</v>
      </c>
      <c r="EK8" s="167">
        <v>12.01</v>
      </c>
      <c r="EL8" s="167">
        <v>12.303867403314918</v>
      </c>
      <c r="EM8" s="316">
        <v>12.23</v>
      </c>
      <c r="EN8" s="316">
        <v>12.14</v>
      </c>
      <c r="EO8" s="316">
        <v>11.58</v>
      </c>
      <c r="EP8" s="316">
        <v>11.06</v>
      </c>
      <c r="EQ8" s="316">
        <v>11.18</v>
      </c>
      <c r="ER8" s="316">
        <v>10.68</v>
      </c>
      <c r="ES8" s="41">
        <v>10.02</v>
      </c>
      <c r="ET8" s="41">
        <v>9.9499999999999993</v>
      </c>
      <c r="EU8" s="41">
        <v>10.02</v>
      </c>
      <c r="EV8" s="316">
        <v>10.039999999999999</v>
      </c>
      <c r="EW8" s="316">
        <v>10</v>
      </c>
      <c r="EX8" s="316">
        <v>10.076060406251244</v>
      </c>
      <c r="EY8" s="316">
        <v>9.9700000000000006</v>
      </c>
      <c r="EZ8" s="316">
        <v>10.199999999999999</v>
      </c>
      <c r="FA8" s="316">
        <v>10.54</v>
      </c>
      <c r="FB8" s="316">
        <v>11.160305539755239</v>
      </c>
      <c r="FC8" s="316">
        <v>11.14</v>
      </c>
      <c r="FD8" s="316">
        <v>11.09</v>
      </c>
      <c r="FE8" s="316">
        <v>11.06</v>
      </c>
      <c r="FF8" s="316">
        <v>11.02</v>
      </c>
      <c r="FG8" s="316">
        <v>11.11</v>
      </c>
      <c r="FH8" s="316">
        <v>10.97</v>
      </c>
      <c r="FI8" s="316">
        <v>11.096007637488499</v>
      </c>
      <c r="FJ8" s="316">
        <v>11.1</v>
      </c>
      <c r="FK8" s="316">
        <v>11.09987540215131</v>
      </c>
      <c r="FL8" s="316">
        <v>11.132581925189397</v>
      </c>
      <c r="FM8" s="316">
        <v>10.915288067229953</v>
      </c>
      <c r="FN8" s="316">
        <v>10.633386169924517</v>
      </c>
      <c r="FO8" s="41">
        <v>11</v>
      </c>
      <c r="FP8" s="41">
        <v>9.9206489873458708</v>
      </c>
      <c r="FQ8" s="41">
        <v>9.7143006601642892</v>
      </c>
      <c r="FR8" s="41">
        <v>8.9161692919003723</v>
      </c>
      <c r="FS8" s="41">
        <v>8.8796367724952621</v>
      </c>
      <c r="FT8" s="41">
        <v>8.8284497288187236</v>
      </c>
      <c r="FU8" s="41">
        <v>8.6659325441727582</v>
      </c>
      <c r="FV8" s="41">
        <v>8.7013999782512759</v>
      </c>
      <c r="FW8" s="41">
        <v>7.8759725854732556</v>
      </c>
      <c r="FX8" s="41">
        <v>6.9890261241427147</v>
      </c>
      <c r="FY8" s="41">
        <v>5.4060638735777324</v>
      </c>
      <c r="FZ8" s="41">
        <v>6.0225823175024358</v>
      </c>
      <c r="GA8" s="41">
        <v>6</v>
      </c>
      <c r="GB8" s="41">
        <v>6</v>
      </c>
      <c r="GC8" s="41">
        <v>6</v>
      </c>
      <c r="GD8" s="41">
        <v>6</v>
      </c>
      <c r="GE8" s="41">
        <v>6</v>
      </c>
      <c r="GF8" s="41">
        <v>6</v>
      </c>
      <c r="GG8" s="41">
        <v>6</v>
      </c>
      <c r="GH8" s="41">
        <v>6</v>
      </c>
      <c r="GI8" s="41">
        <v>6.0810695403820816</v>
      </c>
      <c r="GJ8" s="41">
        <v>6.0724296302697773</v>
      </c>
      <c r="GK8" s="41">
        <v>6.1904431684943928</v>
      </c>
      <c r="GL8" s="41">
        <v>6.1035788198500702</v>
      </c>
      <c r="GM8" s="41">
        <v>6.5856464889340067</v>
      </c>
      <c r="GN8" s="41">
        <v>6.6053046703550189</v>
      </c>
      <c r="GO8" s="41">
        <v>9</v>
      </c>
      <c r="GP8" s="41">
        <v>9</v>
      </c>
      <c r="GQ8" s="41">
        <v>9.596679022478197</v>
      </c>
      <c r="GR8" s="41">
        <v>10</v>
      </c>
      <c r="GS8" s="41">
        <v>10</v>
      </c>
      <c r="GT8" s="41">
        <v>10.782657124696883</v>
      </c>
      <c r="GU8" s="41">
        <v>12</v>
      </c>
      <c r="GV8" s="41">
        <v>12</v>
      </c>
      <c r="GW8" s="41">
        <v>12.725487188112707</v>
      </c>
      <c r="GX8" s="13">
        <v>13</v>
      </c>
      <c r="GY8" s="13">
        <v>13</v>
      </c>
      <c r="GZ8" s="13">
        <v>13</v>
      </c>
      <c r="HA8" s="13">
        <v>13</v>
      </c>
      <c r="HB8" s="426">
        <v>13.006176824667607</v>
      </c>
    </row>
    <row r="9" spans="1:213" ht="15" customHeight="1">
      <c r="A9" s="314" t="s">
        <v>124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>
        <f t="shared" ref="T9:BM9" si="32">T18</f>
        <v>6.4</v>
      </c>
      <c r="U9" s="317">
        <f t="shared" si="32"/>
        <v>6.4</v>
      </c>
      <c r="V9" s="317">
        <f t="shared" si="32"/>
        <v>6.4</v>
      </c>
      <c r="W9" s="317">
        <f t="shared" si="32"/>
        <v>7.4</v>
      </c>
      <c r="X9" s="317">
        <f t="shared" si="32"/>
        <v>8.4</v>
      </c>
      <c r="Y9" s="317">
        <f t="shared" si="32"/>
        <v>8.4</v>
      </c>
      <c r="Z9" s="317">
        <f t="shared" si="32"/>
        <v>8.4</v>
      </c>
      <c r="AA9" s="317">
        <f t="shared" si="32"/>
        <v>8.4</v>
      </c>
      <c r="AB9" s="317">
        <f t="shared" si="32"/>
        <v>9.75</v>
      </c>
      <c r="AC9" s="317">
        <f t="shared" si="32"/>
        <v>9.75</v>
      </c>
      <c r="AD9" s="317">
        <f t="shared" si="32"/>
        <v>9.75</v>
      </c>
      <c r="AE9" s="317">
        <f t="shared" si="32"/>
        <v>9.75</v>
      </c>
      <c r="AF9" s="317">
        <f t="shared" si="32"/>
        <v>9.75</v>
      </c>
      <c r="AG9" s="317">
        <f t="shared" si="32"/>
        <v>9.75</v>
      </c>
      <c r="AH9" s="317">
        <f t="shared" si="32"/>
        <v>10.25</v>
      </c>
      <c r="AI9" s="317">
        <f t="shared" si="32"/>
        <v>10.25</v>
      </c>
      <c r="AJ9" s="317">
        <f t="shared" si="32"/>
        <v>9.75</v>
      </c>
      <c r="AK9" s="317">
        <f t="shared" si="32"/>
        <v>9.75</v>
      </c>
      <c r="AL9" s="317">
        <f t="shared" si="32"/>
        <v>9.75</v>
      </c>
      <c r="AM9" s="317">
        <f t="shared" si="32"/>
        <v>9.75</v>
      </c>
      <c r="AN9" s="317">
        <f t="shared" si="32"/>
        <v>14</v>
      </c>
      <c r="AO9" s="317">
        <f t="shared" si="32"/>
        <v>14</v>
      </c>
      <c r="AP9" s="317">
        <f t="shared" si="32"/>
        <v>12.75</v>
      </c>
      <c r="AQ9" s="317">
        <f t="shared" si="32"/>
        <v>11.5</v>
      </c>
      <c r="AR9" s="317">
        <f t="shared" si="32"/>
        <v>11.5</v>
      </c>
      <c r="AS9" s="317">
        <f t="shared" si="32"/>
        <v>11.5</v>
      </c>
      <c r="AT9" s="317">
        <f t="shared" si="32"/>
        <v>10</v>
      </c>
      <c r="AU9" s="317">
        <f t="shared" si="32"/>
        <v>10</v>
      </c>
      <c r="AV9" s="317">
        <f t="shared" si="32"/>
        <v>10</v>
      </c>
      <c r="AW9" s="317">
        <f t="shared" si="32"/>
        <v>10</v>
      </c>
      <c r="AX9" s="317">
        <f t="shared" si="32"/>
        <v>10</v>
      </c>
      <c r="AY9" s="317">
        <f t="shared" si="32"/>
        <v>10</v>
      </c>
      <c r="AZ9" s="317">
        <f t="shared" si="32"/>
        <v>10</v>
      </c>
      <c r="BA9" s="317">
        <f t="shared" si="32"/>
        <v>10</v>
      </c>
      <c r="BB9" s="317">
        <f t="shared" si="32"/>
        <v>11</v>
      </c>
      <c r="BC9" s="317">
        <f t="shared" si="32"/>
        <v>11</v>
      </c>
      <c r="BD9" s="317">
        <f t="shared" si="32"/>
        <v>11</v>
      </c>
      <c r="BE9" s="317">
        <f t="shared" si="32"/>
        <v>11</v>
      </c>
      <c r="BF9" s="317">
        <f t="shared" si="32"/>
        <v>11</v>
      </c>
      <c r="BG9" s="317">
        <f t="shared" si="32"/>
        <v>11</v>
      </c>
      <c r="BH9" s="317">
        <f t="shared" si="32"/>
        <v>11</v>
      </c>
      <c r="BI9" s="317">
        <f t="shared" si="32"/>
        <v>11</v>
      </c>
      <c r="BJ9" s="317">
        <f t="shared" si="32"/>
        <v>11</v>
      </c>
      <c r="BK9" s="317">
        <f t="shared" si="32"/>
        <v>11</v>
      </c>
      <c r="BL9" s="317">
        <f t="shared" si="32"/>
        <v>11</v>
      </c>
      <c r="BM9" s="317">
        <f t="shared" si="32"/>
        <v>11.5</v>
      </c>
      <c r="BN9" s="317">
        <f t="shared" ref="BN9:CR9" si="33">BN18</f>
        <v>11.5</v>
      </c>
      <c r="BO9" s="317">
        <f t="shared" si="33"/>
        <v>11.5</v>
      </c>
      <c r="BP9" s="317">
        <f t="shared" si="33"/>
        <v>11.5</v>
      </c>
      <c r="BQ9" s="317">
        <f t="shared" si="33"/>
        <v>11.75</v>
      </c>
      <c r="BR9" s="317">
        <f t="shared" si="33"/>
        <v>11.75</v>
      </c>
      <c r="BS9" s="317">
        <f t="shared" si="33"/>
        <v>12.25</v>
      </c>
      <c r="BT9" s="317">
        <f t="shared" si="33"/>
        <v>12.25</v>
      </c>
      <c r="BU9" s="317">
        <f t="shared" si="33"/>
        <v>12.25</v>
      </c>
      <c r="BV9" s="317">
        <f t="shared" si="33"/>
        <v>12.25</v>
      </c>
      <c r="BW9" s="317">
        <f t="shared" si="33"/>
        <v>12.25</v>
      </c>
      <c r="BX9" s="317">
        <f t="shared" si="33"/>
        <v>12.75</v>
      </c>
      <c r="BY9" s="317">
        <f t="shared" si="33"/>
        <v>13.25</v>
      </c>
      <c r="BZ9" s="317">
        <f t="shared" si="33"/>
        <v>13.25</v>
      </c>
      <c r="CA9" s="317">
        <f t="shared" si="33"/>
        <v>13.25</v>
      </c>
      <c r="CB9" s="317">
        <f t="shared" si="33"/>
        <v>13.25</v>
      </c>
      <c r="CC9" s="317">
        <f t="shared" si="33"/>
        <v>13.25</v>
      </c>
      <c r="CD9" s="317">
        <f t="shared" si="33"/>
        <v>13.25</v>
      </c>
      <c r="CE9" s="317">
        <f t="shared" si="33"/>
        <v>13.25</v>
      </c>
      <c r="CF9" s="317">
        <f t="shared" si="33"/>
        <v>13.25</v>
      </c>
      <c r="CG9" s="317">
        <f t="shared" si="33"/>
        <v>13.25</v>
      </c>
      <c r="CH9" s="317">
        <f t="shared" si="33"/>
        <v>12.5</v>
      </c>
      <c r="CI9" s="317">
        <f t="shared" si="33"/>
        <v>12.5</v>
      </c>
      <c r="CJ9" s="317">
        <f t="shared" si="33"/>
        <v>12.5</v>
      </c>
      <c r="CK9" s="317">
        <f t="shared" si="33"/>
        <v>11.5</v>
      </c>
      <c r="CL9" s="317">
        <f t="shared" si="33"/>
        <v>11.5</v>
      </c>
      <c r="CM9" s="317">
        <f t="shared" si="33"/>
        <v>10.5</v>
      </c>
      <c r="CN9" s="317">
        <f t="shared" si="33"/>
        <v>10.5</v>
      </c>
      <c r="CO9" s="317">
        <f t="shared" si="33"/>
        <v>10.5</v>
      </c>
      <c r="CP9" s="317">
        <f t="shared" si="33"/>
        <v>10.5</v>
      </c>
      <c r="CQ9" s="317">
        <f t="shared" si="33"/>
        <v>10.5</v>
      </c>
      <c r="CR9" s="317">
        <f t="shared" si="33"/>
        <v>10.5</v>
      </c>
      <c r="CS9" s="317">
        <f>CS18</f>
        <v>10.5</v>
      </c>
      <c r="CT9" s="318">
        <v>10.5</v>
      </c>
      <c r="CU9" s="318">
        <v>10.5</v>
      </c>
      <c r="CV9" s="318">
        <v>10.5</v>
      </c>
      <c r="CW9" s="319">
        <v>10.5</v>
      </c>
      <c r="CX9" s="319">
        <v>10.5</v>
      </c>
      <c r="CY9" s="319">
        <v>10.5</v>
      </c>
      <c r="CZ9" s="319">
        <v>12</v>
      </c>
      <c r="DA9" s="319">
        <v>12</v>
      </c>
      <c r="DB9" s="319">
        <v>12</v>
      </c>
      <c r="DC9" s="319">
        <v>12</v>
      </c>
      <c r="DD9" s="319">
        <v>12</v>
      </c>
      <c r="DE9" s="319">
        <v>12</v>
      </c>
      <c r="DF9" s="167">
        <v>13</v>
      </c>
      <c r="DG9" s="167">
        <v>13</v>
      </c>
      <c r="DH9" s="167">
        <v>13</v>
      </c>
      <c r="DI9" s="167">
        <v>13</v>
      </c>
      <c r="DJ9" s="167">
        <v>13</v>
      </c>
      <c r="DK9" s="167">
        <v>13</v>
      </c>
      <c r="DL9" s="167">
        <v>13</v>
      </c>
      <c r="DM9" s="167">
        <v>13</v>
      </c>
      <c r="DN9" s="167">
        <v>13</v>
      </c>
      <c r="DO9" s="167">
        <v>13</v>
      </c>
      <c r="DP9" s="167">
        <v>13</v>
      </c>
      <c r="DQ9" s="167">
        <v>13</v>
      </c>
      <c r="DR9" s="167">
        <v>12</v>
      </c>
      <c r="DS9" s="167">
        <v>12</v>
      </c>
      <c r="DT9" s="167">
        <v>12</v>
      </c>
      <c r="DU9" s="167">
        <v>12</v>
      </c>
      <c r="DV9" s="167">
        <v>10.5</v>
      </c>
      <c r="DW9" s="167">
        <v>10.5</v>
      </c>
      <c r="DX9" s="167">
        <v>10.5</v>
      </c>
      <c r="DY9" s="167">
        <v>15</v>
      </c>
      <c r="DZ9" s="167">
        <v>15</v>
      </c>
      <c r="EA9" s="167">
        <v>15</v>
      </c>
      <c r="EB9" s="167">
        <v>15</v>
      </c>
      <c r="EC9" s="167">
        <v>14</v>
      </c>
      <c r="ED9" s="167">
        <v>14</v>
      </c>
      <c r="EE9" s="167">
        <v>14</v>
      </c>
      <c r="EF9" s="167">
        <v>14</v>
      </c>
      <c r="EG9" s="167">
        <v>14</v>
      </c>
      <c r="EH9" s="167">
        <v>14</v>
      </c>
      <c r="EI9" s="167">
        <v>12</v>
      </c>
      <c r="EJ9" s="167">
        <v>12</v>
      </c>
      <c r="EK9" s="167">
        <v>12</v>
      </c>
      <c r="EL9" s="167">
        <v>12</v>
      </c>
      <c r="EM9" s="316">
        <v>12</v>
      </c>
      <c r="EN9" s="316">
        <v>12</v>
      </c>
      <c r="EO9" s="316">
        <v>11</v>
      </c>
      <c r="EP9" s="316">
        <v>11</v>
      </c>
      <c r="EQ9" s="316">
        <v>11</v>
      </c>
      <c r="ER9" s="316">
        <v>10</v>
      </c>
      <c r="ES9" s="41">
        <v>10</v>
      </c>
      <c r="ET9" s="41">
        <v>10</v>
      </c>
      <c r="EU9" s="41">
        <v>10</v>
      </c>
      <c r="EV9" s="41">
        <v>10</v>
      </c>
      <c r="EW9" s="41">
        <v>10</v>
      </c>
      <c r="EX9" s="41">
        <v>10</v>
      </c>
      <c r="EY9" s="316">
        <v>10</v>
      </c>
      <c r="EZ9" s="316">
        <v>11</v>
      </c>
      <c r="FA9" s="316">
        <v>11</v>
      </c>
      <c r="FB9" s="316">
        <v>11</v>
      </c>
      <c r="FC9" s="316">
        <v>11</v>
      </c>
      <c r="FD9" s="316">
        <v>11</v>
      </c>
      <c r="FE9" s="316">
        <v>11</v>
      </c>
      <c r="FF9" s="316">
        <v>11</v>
      </c>
      <c r="FG9" s="316">
        <v>11</v>
      </c>
      <c r="FH9" s="316">
        <v>11</v>
      </c>
      <c r="FI9" s="316">
        <v>11</v>
      </c>
      <c r="FJ9" s="316">
        <v>11</v>
      </c>
      <c r="FK9" s="316">
        <v>11</v>
      </c>
      <c r="FL9" s="316">
        <v>11</v>
      </c>
      <c r="FM9" s="316">
        <v>11</v>
      </c>
      <c r="FN9" s="316">
        <v>11</v>
      </c>
      <c r="FO9" s="41">
        <v>11</v>
      </c>
      <c r="FP9" s="41">
        <v>10</v>
      </c>
      <c r="FQ9" s="41">
        <v>9</v>
      </c>
      <c r="FR9" s="41">
        <v>9</v>
      </c>
      <c r="FS9" s="41">
        <v>9</v>
      </c>
      <c r="FT9" s="41">
        <v>9</v>
      </c>
      <c r="FU9" s="41">
        <v>9</v>
      </c>
      <c r="FV9" s="41">
        <v>8</v>
      </c>
      <c r="FW9" s="41">
        <v>8</v>
      </c>
      <c r="FX9" s="41">
        <v>6</v>
      </c>
      <c r="FY9" s="41">
        <v>6</v>
      </c>
      <c r="FZ9" s="41">
        <v>6</v>
      </c>
      <c r="GA9" s="41">
        <v>6</v>
      </c>
      <c r="GB9" s="41">
        <v>6</v>
      </c>
      <c r="GC9" s="41">
        <v>6</v>
      </c>
      <c r="GD9" s="41">
        <v>6</v>
      </c>
      <c r="GE9" s="41">
        <v>6</v>
      </c>
      <c r="GF9" s="41">
        <v>6</v>
      </c>
      <c r="GG9" s="41">
        <v>6</v>
      </c>
      <c r="GH9" s="41">
        <v>6</v>
      </c>
      <c r="GI9" s="41">
        <v>6</v>
      </c>
      <c r="GJ9" s="41">
        <v>6</v>
      </c>
      <c r="GK9" s="41">
        <v>6</v>
      </c>
      <c r="GL9" s="41">
        <v>6.5</v>
      </c>
      <c r="GM9" s="12">
        <v>6.5</v>
      </c>
      <c r="GN9" s="12">
        <v>9</v>
      </c>
      <c r="GO9" s="12">
        <v>9</v>
      </c>
      <c r="GP9" s="12">
        <v>9</v>
      </c>
      <c r="GQ9" s="12">
        <v>10</v>
      </c>
      <c r="GR9" s="12">
        <v>10</v>
      </c>
      <c r="GS9" s="41">
        <v>10</v>
      </c>
      <c r="GT9" s="41">
        <v>12</v>
      </c>
      <c r="GU9" s="41">
        <v>12</v>
      </c>
      <c r="GV9" s="41">
        <v>12</v>
      </c>
      <c r="GW9" s="41">
        <v>13</v>
      </c>
      <c r="GX9" s="13">
        <v>13</v>
      </c>
      <c r="GY9" s="13">
        <v>13</v>
      </c>
      <c r="GZ9" s="13">
        <v>13</v>
      </c>
      <c r="HA9" s="13">
        <v>13</v>
      </c>
      <c r="HB9" s="12">
        <v>13</v>
      </c>
    </row>
    <row r="10" spans="1:213" ht="15" customHeight="1">
      <c r="A10" s="11" t="s">
        <v>334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318"/>
      <c r="CU10" s="318"/>
      <c r="CV10" s="318"/>
      <c r="CW10" s="319"/>
      <c r="CX10" s="319"/>
      <c r="CY10" s="319"/>
      <c r="CZ10" s="319"/>
      <c r="DA10" s="319"/>
      <c r="DB10" s="319"/>
      <c r="DC10" s="319"/>
      <c r="DD10" s="319"/>
      <c r="DE10" s="319"/>
      <c r="DF10" s="167"/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DV10" s="167"/>
      <c r="DW10" s="167"/>
      <c r="DX10" s="167"/>
      <c r="DY10" s="167"/>
      <c r="DZ10" s="167"/>
      <c r="EA10" s="167"/>
      <c r="EB10" s="167"/>
      <c r="EC10" s="167"/>
      <c r="ED10" s="167"/>
      <c r="EE10" s="167"/>
      <c r="EF10" s="167"/>
      <c r="EG10" s="167"/>
      <c r="EH10" s="167"/>
      <c r="EI10" s="167"/>
      <c r="EJ10" s="167"/>
      <c r="EK10" s="167"/>
      <c r="EL10" s="167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S10" s="41"/>
      <c r="GT10" s="41"/>
      <c r="GU10" s="41"/>
      <c r="GV10" s="41"/>
      <c r="GW10" s="41"/>
      <c r="GX10" s="13"/>
      <c r="GY10" s="13"/>
      <c r="GZ10" s="13"/>
      <c r="HA10" s="13"/>
    </row>
    <row r="11" spans="1:213" ht="15" customHeight="1">
      <c r="A11" s="432" t="s">
        <v>125</v>
      </c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  <c r="CG11" s="313"/>
      <c r="CH11" s="313"/>
      <c r="CI11" s="313"/>
      <c r="CJ11" s="313"/>
      <c r="CK11" s="313"/>
      <c r="CL11" s="313"/>
      <c r="CM11" s="313"/>
      <c r="CN11" s="313"/>
      <c r="CO11" s="313"/>
      <c r="CP11" s="313"/>
      <c r="CQ11" s="313"/>
      <c r="CR11" s="313"/>
      <c r="CS11" s="313"/>
      <c r="CT11" s="167">
        <f t="shared" ref="CT11:EN11" si="34">CT13</f>
        <v>17</v>
      </c>
      <c r="CU11" s="167">
        <f t="shared" si="34"/>
        <v>16.399999999999999</v>
      </c>
      <c r="CV11" s="167">
        <f t="shared" si="34"/>
        <v>17.8</v>
      </c>
      <c r="CW11" s="167">
        <f t="shared" si="34"/>
        <v>17.600000000000001</v>
      </c>
      <c r="CX11" s="167">
        <f t="shared" si="34"/>
        <v>17.2</v>
      </c>
      <c r="CY11" s="167">
        <f t="shared" si="34"/>
        <v>17.3</v>
      </c>
      <c r="CZ11" s="167">
        <f t="shared" si="34"/>
        <v>17.5</v>
      </c>
      <c r="DA11" s="167">
        <f t="shared" si="34"/>
        <v>17.637041970408941</v>
      </c>
      <c r="DB11" s="167">
        <f t="shared" si="34"/>
        <v>16.266361866593208</v>
      </c>
      <c r="DC11" s="167">
        <f t="shared" si="34"/>
        <v>16.917403821711787</v>
      </c>
      <c r="DD11" s="167">
        <f t="shared" si="34"/>
        <v>17.103386605863712</v>
      </c>
      <c r="DE11" s="167">
        <f t="shared" si="34"/>
        <v>16.898918211348683</v>
      </c>
      <c r="DF11" s="167">
        <f t="shared" ref="DF11:DQ11" si="35">DF13</f>
        <v>16.87036274237575</v>
      </c>
      <c r="DG11" s="167">
        <f t="shared" si="35"/>
        <v>17.999006910249321</v>
      </c>
      <c r="DH11" s="167">
        <f t="shared" si="35"/>
        <v>17.57369384902735</v>
      </c>
      <c r="DI11" s="167">
        <f t="shared" si="35"/>
        <v>18.600000000000001</v>
      </c>
      <c r="DJ11" s="167">
        <f t="shared" si="35"/>
        <v>18.399999999999999</v>
      </c>
      <c r="DK11" s="167">
        <f t="shared" si="35"/>
        <v>18.2</v>
      </c>
      <c r="DL11" s="167">
        <f t="shared" si="35"/>
        <v>18.403214466823613</v>
      </c>
      <c r="DM11" s="167">
        <f t="shared" si="35"/>
        <v>19.130335658420169</v>
      </c>
      <c r="DN11" s="167">
        <f t="shared" si="35"/>
        <v>17.640297187037731</v>
      </c>
      <c r="DO11" s="167">
        <f t="shared" si="35"/>
        <v>18.608623499002565</v>
      </c>
      <c r="DP11" s="167">
        <f t="shared" si="35"/>
        <v>18.464480186440834</v>
      </c>
      <c r="DQ11" s="167">
        <f t="shared" si="35"/>
        <v>18.334516752900551</v>
      </c>
      <c r="DR11" s="167">
        <f t="shared" si="34"/>
        <v>19.0536866085599</v>
      </c>
      <c r="DS11" s="167">
        <f>DS13</f>
        <v>19.059818824589872</v>
      </c>
      <c r="DT11" s="167">
        <f t="shared" si="34"/>
        <v>17.888251412070684</v>
      </c>
      <c r="DU11" s="167">
        <f t="shared" si="34"/>
        <v>17.452547839929718</v>
      </c>
      <c r="DV11" s="167">
        <f t="shared" si="34"/>
        <v>17.184166905458127</v>
      </c>
      <c r="DW11" s="167">
        <f t="shared" si="34"/>
        <v>16.880182208695608</v>
      </c>
      <c r="DX11" s="167">
        <f t="shared" si="34"/>
        <v>17.2720292650312</v>
      </c>
      <c r="DY11" s="167">
        <f t="shared" si="34"/>
        <v>18.40459922544699</v>
      </c>
      <c r="DZ11" s="167">
        <f t="shared" si="34"/>
        <v>19.399999999999999</v>
      </c>
      <c r="EA11" s="167">
        <f t="shared" si="34"/>
        <v>19.712931321637644</v>
      </c>
      <c r="EB11" s="167">
        <f t="shared" si="34"/>
        <v>19.730341539886538</v>
      </c>
      <c r="EC11" s="167">
        <f t="shared" si="34"/>
        <v>19.114413063363603</v>
      </c>
      <c r="ED11" s="167">
        <f t="shared" si="34"/>
        <v>19.583686207827785</v>
      </c>
      <c r="EE11" s="167">
        <f t="shared" si="34"/>
        <v>19.141050220680416</v>
      </c>
      <c r="EF11" s="167">
        <f t="shared" si="34"/>
        <v>19.346563247674496</v>
      </c>
      <c r="EG11" s="167">
        <f t="shared" si="34"/>
        <v>19.441735979349563</v>
      </c>
      <c r="EH11" s="167">
        <f t="shared" si="34"/>
        <v>19.8</v>
      </c>
      <c r="EI11" s="167">
        <f t="shared" si="34"/>
        <v>19.899999999999999</v>
      </c>
      <c r="EJ11" s="167">
        <f t="shared" si="34"/>
        <v>19.697326824689135</v>
      </c>
      <c r="EK11" s="167">
        <f t="shared" si="34"/>
        <v>19.777663995321582</v>
      </c>
      <c r="EL11" s="167">
        <f t="shared" si="34"/>
        <v>19.735597470192818</v>
      </c>
      <c r="EM11" s="167">
        <f t="shared" si="34"/>
        <v>19.706733944112962</v>
      </c>
      <c r="EN11" s="167">
        <f t="shared" si="34"/>
        <v>19.413139844121197</v>
      </c>
      <c r="EO11" s="167">
        <f t="shared" ref="EO11:FD11" si="36">EO13</f>
        <v>18.649930791578743</v>
      </c>
      <c r="EP11" s="167">
        <f t="shared" si="36"/>
        <v>19.225069245456048</v>
      </c>
      <c r="EQ11" s="167">
        <f t="shared" si="36"/>
        <v>18.942324253903049</v>
      </c>
      <c r="ER11" s="167">
        <f t="shared" si="36"/>
        <v>18.904731561477959</v>
      </c>
      <c r="ES11" s="167">
        <f t="shared" si="36"/>
        <v>19.09</v>
      </c>
      <c r="ET11" s="167">
        <f t="shared" si="36"/>
        <v>18.5</v>
      </c>
      <c r="EU11" s="167">
        <f t="shared" si="36"/>
        <v>17.739999999999998</v>
      </c>
      <c r="EV11" s="167">
        <f t="shared" si="36"/>
        <v>17.635857473206748</v>
      </c>
      <c r="EW11" s="167">
        <f t="shared" si="36"/>
        <v>17.999806462636645</v>
      </c>
      <c r="EX11" s="167">
        <f t="shared" si="36"/>
        <v>17.600000000000001</v>
      </c>
      <c r="EY11" s="167">
        <f t="shared" si="36"/>
        <v>17.530066793800632</v>
      </c>
      <c r="EZ11" s="167">
        <f t="shared" si="36"/>
        <v>16.988692330621689</v>
      </c>
      <c r="FA11" s="167">
        <f t="shared" si="36"/>
        <v>16.7</v>
      </c>
      <c r="FB11" s="167">
        <f t="shared" si="36"/>
        <v>17.100000000000001</v>
      </c>
      <c r="FC11" s="167">
        <f t="shared" si="36"/>
        <v>17.010808942074192</v>
      </c>
      <c r="FD11" s="167">
        <f t="shared" si="36"/>
        <v>17.066568928765601</v>
      </c>
      <c r="FE11" s="167">
        <f>FE13</f>
        <v>17.2805208970113</v>
      </c>
      <c r="FF11" s="167">
        <f t="shared" ref="FF11:FG11" si="37">FF13</f>
        <v>17.100000000000001</v>
      </c>
      <c r="FG11" s="167">
        <f t="shared" si="37"/>
        <v>16.88</v>
      </c>
      <c r="FH11" s="167">
        <f>FH13</f>
        <v>16.969403321993962</v>
      </c>
      <c r="FI11" s="167">
        <f t="shared" ref="FI11:FJ11" si="38">FI13</f>
        <v>16.897533779012999</v>
      </c>
      <c r="FJ11" s="167">
        <f t="shared" si="38"/>
        <v>16.67870808243012</v>
      </c>
      <c r="FK11" s="167">
        <f>FK13</f>
        <v>16.685835885023209</v>
      </c>
      <c r="FL11" s="167">
        <f t="shared" ref="FL11:FN11" si="39">FL13</f>
        <v>16.810765883603835</v>
      </c>
      <c r="FM11" s="167">
        <f t="shared" si="39"/>
        <v>16.58164717339471</v>
      </c>
      <c r="FN11" s="167">
        <f t="shared" si="39"/>
        <v>16.812325244365361</v>
      </c>
      <c r="FO11" s="167">
        <f t="shared" ref="FO11:FP11" si="40">FO13</f>
        <v>16.647337796537446</v>
      </c>
      <c r="FP11" s="167">
        <f t="shared" si="40"/>
        <v>16.40979463529899</v>
      </c>
      <c r="FQ11" s="167">
        <f>FQ13</f>
        <v>16.458646173187901</v>
      </c>
      <c r="FR11" s="167">
        <f t="shared" ref="FR11:FS11" si="41">FR13</f>
        <v>16.220668067995259</v>
      </c>
      <c r="FS11" s="167">
        <f t="shared" si="41"/>
        <v>16.062419710182596</v>
      </c>
      <c r="FT11" s="167">
        <f>FT13</f>
        <v>15.285319139043276</v>
      </c>
      <c r="FU11" s="167">
        <f>FU13</f>
        <v>15.981080199756107</v>
      </c>
      <c r="FV11" s="167">
        <f t="shared" ref="FV11" si="42">FV13</f>
        <v>16.193087007873082</v>
      </c>
      <c r="FW11" s="167">
        <f>FW13</f>
        <v>15.7095324048189</v>
      </c>
      <c r="FX11" s="167">
        <f>FX13</f>
        <v>15.534351173279067</v>
      </c>
      <c r="FY11" s="167">
        <f t="shared" ref="FY11" si="43">FY13</f>
        <v>14.365900843535345</v>
      </c>
      <c r="FZ11" s="167">
        <f t="shared" ref="FZ11:GE11" si="44">FZ13</f>
        <v>15.2</v>
      </c>
      <c r="GA11" s="167">
        <f t="shared" si="44"/>
        <v>15.184842524449488</v>
      </c>
      <c r="GB11" s="167">
        <f t="shared" si="44"/>
        <v>13.357981422153109</v>
      </c>
      <c r="GC11" s="167">
        <f t="shared" si="44"/>
        <v>11.926263821119569</v>
      </c>
      <c r="GD11" s="167">
        <f t="shared" si="44"/>
        <v>11.527216885079824</v>
      </c>
      <c r="GE11" s="167">
        <f t="shared" si="44"/>
        <v>12.080978490082771</v>
      </c>
      <c r="GF11" s="167">
        <f>GF13</f>
        <v>12.764932890234675</v>
      </c>
      <c r="GG11" s="167">
        <f t="shared" ref="GG11:GL11" si="45">GG13</f>
        <v>13.38739969297422</v>
      </c>
      <c r="GH11" s="167">
        <f>GH13</f>
        <v>13.6613264743534</v>
      </c>
      <c r="GI11" s="167">
        <f t="shared" si="45"/>
        <v>13.795858926855713</v>
      </c>
      <c r="GJ11" s="167">
        <f t="shared" si="45"/>
        <v>13.832057490312074</v>
      </c>
      <c r="GK11" s="167">
        <f t="shared" si="45"/>
        <v>13.172840510112501</v>
      </c>
      <c r="GL11" s="167">
        <f t="shared" si="45"/>
        <v>14.085229308343498</v>
      </c>
      <c r="GM11" s="167">
        <f>GM13</f>
        <v>14.140847056320812</v>
      </c>
      <c r="GN11" s="167">
        <f>GN13</f>
        <v>14.339280936950969</v>
      </c>
      <c r="GO11" s="167">
        <f>GO13</f>
        <v>14.253925761541565</v>
      </c>
      <c r="GP11" s="167">
        <f t="shared" ref="GP11:GR11" si="46">GP13</f>
        <v>13.846409736048939</v>
      </c>
      <c r="GQ11" s="167">
        <f t="shared" si="46"/>
        <v>14.234609708550943</v>
      </c>
      <c r="GR11" s="167">
        <f t="shared" si="46"/>
        <v>13.987626577736036</v>
      </c>
      <c r="GS11" s="167">
        <f>GS13</f>
        <v>14.360346865001832</v>
      </c>
      <c r="GT11" s="167">
        <f>GT13</f>
        <v>14.418208490617703</v>
      </c>
      <c r="GU11" s="167">
        <f>GU13</f>
        <v>14.834259753709301</v>
      </c>
      <c r="GV11" s="167">
        <f t="shared" ref="GV11:GW11" si="47">GV13</f>
        <v>14.912831250836746</v>
      </c>
      <c r="GW11" s="167">
        <f t="shared" si="47"/>
        <v>15.174079310796474</v>
      </c>
      <c r="GX11" s="312">
        <f>GX13</f>
        <v>15.901863200861399</v>
      </c>
      <c r="GY11" s="312">
        <f t="shared" ref="GY11:GZ11" si="48">GY13</f>
        <v>15.76111359709477</v>
      </c>
      <c r="GZ11" s="312">
        <f t="shared" si="48"/>
        <v>16.294098800703065</v>
      </c>
      <c r="HA11" s="312">
        <f>HA13</f>
        <v>16.43</v>
      </c>
      <c r="HB11" s="312">
        <f>HB13</f>
        <v>16.32</v>
      </c>
    </row>
    <row r="12" spans="1:213" ht="15" customHeight="1">
      <c r="A12" s="432"/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  <c r="BF12" s="313"/>
      <c r="BG12" s="313"/>
      <c r="BH12" s="313"/>
      <c r="BI12" s="313"/>
      <c r="BJ12" s="313"/>
      <c r="BK12" s="313"/>
      <c r="BL12" s="313"/>
      <c r="BM12" s="313"/>
      <c r="BN12" s="313"/>
      <c r="BO12" s="313"/>
      <c r="BP12" s="313"/>
      <c r="BQ12" s="313"/>
      <c r="BR12" s="313"/>
      <c r="BS12" s="313"/>
      <c r="BT12" s="313"/>
      <c r="BU12" s="313"/>
      <c r="BV12" s="313"/>
      <c r="BW12" s="313"/>
      <c r="BX12" s="313"/>
      <c r="BY12" s="313"/>
      <c r="BZ12" s="313"/>
      <c r="CA12" s="313"/>
      <c r="CB12" s="313"/>
      <c r="CC12" s="313"/>
      <c r="CD12" s="313"/>
      <c r="CE12" s="313"/>
      <c r="CF12" s="313"/>
      <c r="CG12" s="313"/>
      <c r="CH12" s="313"/>
      <c r="CI12" s="313"/>
      <c r="CJ12" s="313"/>
      <c r="CK12" s="313"/>
      <c r="CL12" s="313"/>
      <c r="CM12" s="313"/>
      <c r="CN12" s="313"/>
      <c r="CO12" s="313"/>
      <c r="CP12" s="313"/>
      <c r="CQ12" s="313"/>
      <c r="CR12" s="313"/>
      <c r="CS12" s="313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>
        <f t="shared" ref="DF12:DP12" si="49">DF15</f>
        <v>0</v>
      </c>
      <c r="DG12" s="167">
        <f t="shared" si="49"/>
        <v>0</v>
      </c>
      <c r="DH12" s="167">
        <f t="shared" si="49"/>
        <v>0</v>
      </c>
      <c r="DI12" s="167">
        <f t="shared" si="49"/>
        <v>0</v>
      </c>
      <c r="DJ12" s="167">
        <f t="shared" si="49"/>
        <v>0</v>
      </c>
      <c r="DK12" s="167">
        <f t="shared" si="49"/>
        <v>0</v>
      </c>
      <c r="DL12" s="167">
        <f t="shared" si="49"/>
        <v>0</v>
      </c>
      <c r="DM12" s="167">
        <f t="shared" si="49"/>
        <v>0</v>
      </c>
      <c r="DN12" s="167">
        <f t="shared" si="49"/>
        <v>0</v>
      </c>
      <c r="DO12" s="167">
        <f t="shared" si="49"/>
        <v>0</v>
      </c>
      <c r="DP12" s="167">
        <f t="shared" si="49"/>
        <v>0</v>
      </c>
      <c r="DQ12" s="167">
        <f>DQ15</f>
        <v>0</v>
      </c>
      <c r="DR12" s="167">
        <f>DR15</f>
        <v>12.9</v>
      </c>
      <c r="DS12" s="167">
        <f>DS15</f>
        <v>12.7</v>
      </c>
      <c r="DT12" s="167">
        <f t="shared" ref="DT12:EO12" si="50">DT15</f>
        <v>12.349056331175944</v>
      </c>
      <c r="DU12" s="167">
        <f t="shared" si="50"/>
        <v>12.023897103596035</v>
      </c>
      <c r="DV12" s="167">
        <f t="shared" si="50"/>
        <v>11.832354523297761</v>
      </c>
      <c r="DW12" s="167">
        <f t="shared" si="50"/>
        <v>12.801627827064415</v>
      </c>
      <c r="DX12" s="167">
        <f t="shared" si="50"/>
        <v>12.849548426222386</v>
      </c>
      <c r="DY12" s="167">
        <f t="shared" si="50"/>
        <v>12.340142665889749</v>
      </c>
      <c r="DZ12" s="167">
        <f t="shared" si="50"/>
        <v>13.37191496698213</v>
      </c>
      <c r="EA12" s="167">
        <f t="shared" si="50"/>
        <v>13.481105605393072</v>
      </c>
      <c r="EB12" s="167">
        <f t="shared" si="50"/>
        <v>13.341835101561802</v>
      </c>
      <c r="EC12" s="167">
        <f t="shared" si="50"/>
        <v>12.431644676203604</v>
      </c>
      <c r="ED12" s="167">
        <f t="shared" si="50"/>
        <v>13.657268152694744</v>
      </c>
      <c r="EE12" s="167">
        <f t="shared" si="50"/>
        <v>13.219266027950226</v>
      </c>
      <c r="EF12" s="167">
        <f t="shared" si="50"/>
        <v>13.283919554278327</v>
      </c>
      <c r="EG12" s="167">
        <f t="shared" si="50"/>
        <v>12.681842245046878</v>
      </c>
      <c r="EH12" s="167">
        <f t="shared" si="50"/>
        <v>13.212157018466208</v>
      </c>
      <c r="EI12" s="167">
        <f t="shared" si="50"/>
        <v>12.509465338381029</v>
      </c>
      <c r="EJ12" s="167">
        <f t="shared" si="50"/>
        <v>12.568935708806313</v>
      </c>
      <c r="EK12" s="167">
        <f t="shared" si="50"/>
        <v>12.288329900133744</v>
      </c>
      <c r="EL12" s="167">
        <f t="shared" si="50"/>
        <v>12.401107830000001</v>
      </c>
      <c r="EM12" s="167">
        <f t="shared" si="50"/>
        <v>12.965909438188513</v>
      </c>
      <c r="EN12" s="167">
        <f t="shared" si="50"/>
        <v>12.255749346482199</v>
      </c>
      <c r="EO12" s="167">
        <f t="shared" si="50"/>
        <v>12.965909438188501</v>
      </c>
      <c r="EP12" s="167">
        <f t="shared" ref="EP12:EW12" si="51">EP15</f>
        <v>12.3883091820831</v>
      </c>
      <c r="EQ12" s="167">
        <f t="shared" si="51"/>
        <v>11.929932224716254</v>
      </c>
      <c r="ER12" s="167">
        <f t="shared" si="51"/>
        <v>11.423812958453686</v>
      </c>
      <c r="ES12" s="167">
        <f t="shared" si="51"/>
        <v>11.468842053448</v>
      </c>
      <c r="ET12" s="167">
        <f t="shared" si="51"/>
        <v>11.9329601836194</v>
      </c>
      <c r="EU12" s="167">
        <f t="shared" si="51"/>
        <v>10.829130176021152</v>
      </c>
      <c r="EV12" s="167">
        <f t="shared" si="51"/>
        <v>10.680814515098133</v>
      </c>
      <c r="EW12" s="167">
        <f t="shared" si="51"/>
        <v>12.101719568406518</v>
      </c>
      <c r="EX12" s="167">
        <f t="shared" ref="EX12:FD12" si="52">EX15</f>
        <v>11.4</v>
      </c>
      <c r="EY12" s="167">
        <f t="shared" si="52"/>
        <v>11.708786150071168</v>
      </c>
      <c r="EZ12" s="167">
        <f t="shared" si="52"/>
        <v>11.637162709146626</v>
      </c>
      <c r="FA12" s="167">
        <f t="shared" si="52"/>
        <v>11.2</v>
      </c>
      <c r="FB12" s="167">
        <f t="shared" si="52"/>
        <v>10.6</v>
      </c>
      <c r="FC12" s="167">
        <f t="shared" si="52"/>
        <v>10.603894214102093</v>
      </c>
      <c r="FD12" s="167">
        <f t="shared" si="52"/>
        <v>12.707194494493701</v>
      </c>
      <c r="FE12" s="167">
        <f>FE15</f>
        <v>11.078072693222202</v>
      </c>
      <c r="FF12" s="167">
        <f t="shared" ref="FF12:FG12" si="53">FF15</f>
        <v>9.4</v>
      </c>
      <c r="FG12" s="167">
        <f t="shared" si="53"/>
        <v>10.574890332205255</v>
      </c>
      <c r="FH12" s="167">
        <f>FH15</f>
        <v>10.332360224390586</v>
      </c>
      <c r="FI12" s="167">
        <f t="shared" ref="FI12:FK12" si="54">FI15</f>
        <v>11.033416996864817</v>
      </c>
      <c r="FJ12" s="167">
        <f t="shared" si="54"/>
        <v>11.034100922319666</v>
      </c>
      <c r="FK12" s="167">
        <f t="shared" si="54"/>
        <v>11.131975920130657</v>
      </c>
      <c r="FL12" s="167">
        <f>FL15</f>
        <v>10.950652245260736</v>
      </c>
      <c r="FM12" s="167">
        <f t="shared" ref="FM12:FN12" si="55">FM15</f>
        <v>10.545271427293045</v>
      </c>
      <c r="FN12" s="167">
        <f t="shared" si="55"/>
        <v>10.594760306755569</v>
      </c>
      <c r="FO12" s="167">
        <f t="shared" ref="FO12:FP12" si="56">FO15</f>
        <v>9.8109801670732377</v>
      </c>
      <c r="FP12" s="167">
        <f t="shared" si="56"/>
        <v>11.129863706508059</v>
      </c>
      <c r="FQ12" s="167">
        <f>FQ15</f>
        <v>10.937460931725999</v>
      </c>
      <c r="FR12" s="167">
        <f t="shared" ref="FR12:FS12" si="57">FR15</f>
        <v>10.728377281218608</v>
      </c>
      <c r="FS12" s="167">
        <f t="shared" si="57"/>
        <v>10.029931159000936</v>
      </c>
      <c r="FT12" s="167">
        <f>FT15</f>
        <v>10.531098239667498</v>
      </c>
      <c r="FU12" s="167">
        <f>FU15</f>
        <v>10.425937157096177</v>
      </c>
      <c r="FV12" s="167">
        <f t="shared" ref="FV12" si="58">FV15</f>
        <v>9.9532319885850047</v>
      </c>
      <c r="FW12" s="167">
        <f>FW15</f>
        <v>10.421124975617809</v>
      </c>
      <c r="FX12" s="167">
        <f t="shared" ref="FX12:FY12" si="59">FX15</f>
        <v>10.159678825543265</v>
      </c>
      <c r="FY12" s="167">
        <f t="shared" si="59"/>
        <v>8.3617912585665106</v>
      </c>
      <c r="FZ12" s="167">
        <f t="shared" ref="FZ12:GE12" si="60">FZ15</f>
        <v>7.9</v>
      </c>
      <c r="GA12" s="167">
        <f t="shared" si="60"/>
        <v>7.1306092437107811</v>
      </c>
      <c r="GB12" s="167">
        <f t="shared" si="60"/>
        <v>6.8939208358318371</v>
      </c>
      <c r="GC12" s="167">
        <f t="shared" si="60"/>
        <v>5.9086629651508913</v>
      </c>
      <c r="GD12" s="167">
        <f>GD15</f>
        <v>6.4894555741433395</v>
      </c>
      <c r="GE12" s="167">
        <f t="shared" si="60"/>
        <v>6.0525126915708682</v>
      </c>
      <c r="GF12" s="167">
        <f>GF15</f>
        <v>6.7062955427943312</v>
      </c>
      <c r="GG12" s="167">
        <f t="shared" ref="GG12:GL12" si="61">GG15</f>
        <v>7.554676016888652</v>
      </c>
      <c r="GH12" s="167">
        <f t="shared" si="61"/>
        <v>6.7448019342426155</v>
      </c>
      <c r="GI12" s="167">
        <f t="shared" si="61"/>
        <v>6.7401210465271362</v>
      </c>
      <c r="GJ12" s="167">
        <f t="shared" si="61"/>
        <v>5.3999094116637263</v>
      </c>
      <c r="GK12" s="167">
        <f t="shared" si="61"/>
        <v>5.757907447231621</v>
      </c>
      <c r="GL12" s="167">
        <f t="shared" si="61"/>
        <v>7.2539206949983051</v>
      </c>
      <c r="GM12" s="167">
        <f>GM15</f>
        <v>6.473124071744917</v>
      </c>
      <c r="GN12" s="167">
        <f>GN15</f>
        <v>6.7214850494218688</v>
      </c>
      <c r="GO12" s="167">
        <f>GO15</f>
        <v>7.8541339067334368</v>
      </c>
      <c r="GP12" s="167">
        <f t="shared" ref="GP12:GR12" si="62">GP15</f>
        <v>7.6453067544972573</v>
      </c>
      <c r="GQ12" s="167">
        <f t="shared" si="62"/>
        <v>7.4984028913507013</v>
      </c>
      <c r="GR12" s="167">
        <f t="shared" si="62"/>
        <v>8.2745353110602871</v>
      </c>
      <c r="GS12" s="167">
        <f>GS15</f>
        <v>9.1849069194508353</v>
      </c>
      <c r="GT12" s="167">
        <f>GT15</f>
        <v>8.8478397402919544</v>
      </c>
      <c r="GU12" s="167">
        <f>GU15</f>
        <v>11.398883282633198</v>
      </c>
      <c r="GV12" s="167">
        <f t="shared" ref="GV12:GW12" si="63">GV15</f>
        <v>11.054370710501592</v>
      </c>
      <c r="GW12" s="167">
        <f t="shared" si="63"/>
        <v>10.927301200532888</v>
      </c>
      <c r="GX12" s="312">
        <f>GX15</f>
        <v>10.640726281833707</v>
      </c>
      <c r="GY12" s="312">
        <f t="shared" ref="GY12:HB12" si="64">GY15</f>
        <v>10.829471273418037</v>
      </c>
      <c r="GZ12" s="312">
        <f t="shared" si="64"/>
        <v>10.509777625158021</v>
      </c>
      <c r="HA12" s="312">
        <f t="shared" si="64"/>
        <v>10.816209112047304</v>
      </c>
      <c r="HB12" s="312">
        <f t="shared" si="64"/>
        <v>11.19</v>
      </c>
    </row>
    <row r="13" spans="1:213" ht="15" customHeight="1">
      <c r="A13" s="314" t="s">
        <v>126</v>
      </c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4"/>
      <c r="CF13" s="314"/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  <c r="CR13" s="314"/>
      <c r="CS13" s="314"/>
      <c r="CT13" s="315">
        <v>17</v>
      </c>
      <c r="CU13" s="319">
        <v>16.399999999999999</v>
      </c>
      <c r="CV13" s="315">
        <v>17.8</v>
      </c>
      <c r="CW13" s="315">
        <v>17.600000000000001</v>
      </c>
      <c r="CX13" s="315">
        <v>17.2</v>
      </c>
      <c r="CY13" s="315">
        <v>17.3</v>
      </c>
      <c r="CZ13" s="315">
        <v>17.5</v>
      </c>
      <c r="DA13" s="315">
        <v>17.637041970408941</v>
      </c>
      <c r="DB13" s="315">
        <v>16.266361866593208</v>
      </c>
      <c r="DC13" s="315">
        <v>16.917403821711787</v>
      </c>
      <c r="DD13" s="315">
        <v>17.103386605863712</v>
      </c>
      <c r="DE13" s="315">
        <v>16.898918211348683</v>
      </c>
      <c r="DF13" s="167">
        <v>16.87036274237575</v>
      </c>
      <c r="DG13" s="167">
        <v>17.999006910249321</v>
      </c>
      <c r="DH13" s="167">
        <v>17.57369384902735</v>
      </c>
      <c r="DI13" s="167">
        <v>18.600000000000001</v>
      </c>
      <c r="DJ13" s="167">
        <v>18.399999999999999</v>
      </c>
      <c r="DK13" s="167">
        <v>18.2</v>
      </c>
      <c r="DL13" s="167">
        <v>18.403214466823613</v>
      </c>
      <c r="DM13" s="167">
        <v>19.130335658420169</v>
      </c>
      <c r="DN13" s="167">
        <v>17.640297187037731</v>
      </c>
      <c r="DO13" s="167">
        <v>18.608623499002565</v>
      </c>
      <c r="DP13" s="167">
        <v>18.464480186440834</v>
      </c>
      <c r="DQ13" s="167">
        <v>18.334516752900551</v>
      </c>
      <c r="DR13" s="167">
        <v>19.0536866085599</v>
      </c>
      <c r="DS13" s="167">
        <v>19.059818824589872</v>
      </c>
      <c r="DT13" s="167">
        <v>17.888251412070684</v>
      </c>
      <c r="DU13" s="167">
        <v>17.452547839929718</v>
      </c>
      <c r="DV13" s="167">
        <v>17.184166905458127</v>
      </c>
      <c r="DW13" s="167">
        <v>16.880182208695608</v>
      </c>
      <c r="DX13" s="167">
        <v>17.2720292650312</v>
      </c>
      <c r="DY13" s="167">
        <v>18.40459922544699</v>
      </c>
      <c r="DZ13" s="167">
        <v>19.399999999999999</v>
      </c>
      <c r="EA13" s="167">
        <v>19.712931321637644</v>
      </c>
      <c r="EB13" s="167">
        <v>19.730341539886538</v>
      </c>
      <c r="EC13" s="167">
        <v>19.114413063363603</v>
      </c>
      <c r="ED13" s="167">
        <v>19.583686207827785</v>
      </c>
      <c r="EE13" s="167">
        <v>19.141050220680416</v>
      </c>
      <c r="EF13" s="167">
        <v>19.346563247674496</v>
      </c>
      <c r="EG13" s="167">
        <v>19.441735979349563</v>
      </c>
      <c r="EH13" s="167">
        <v>19.8</v>
      </c>
      <c r="EI13" s="167">
        <v>19.899999999999999</v>
      </c>
      <c r="EJ13" s="167">
        <v>19.697326824689135</v>
      </c>
      <c r="EK13" s="167">
        <v>19.777663995321582</v>
      </c>
      <c r="EL13" s="167">
        <v>19.735597470192818</v>
      </c>
      <c r="EM13" s="167">
        <v>19.706733944112962</v>
      </c>
      <c r="EN13" s="167">
        <v>19.413139844121197</v>
      </c>
      <c r="EO13" s="167">
        <v>18.649930791578743</v>
      </c>
      <c r="EP13" s="167">
        <v>19.225069245456048</v>
      </c>
      <c r="EQ13" s="167">
        <v>18.942324253903049</v>
      </c>
      <c r="ER13" s="167">
        <v>18.904731561477959</v>
      </c>
      <c r="ES13" s="41">
        <v>19.09</v>
      </c>
      <c r="ET13" s="41">
        <v>18.5</v>
      </c>
      <c r="EU13" s="41">
        <v>17.739999999999998</v>
      </c>
      <c r="EV13" s="316">
        <v>17.635857473206748</v>
      </c>
      <c r="EW13" s="316">
        <v>17.999806462636645</v>
      </c>
      <c r="EX13" s="316">
        <v>17.600000000000001</v>
      </c>
      <c r="EY13" s="316">
        <v>17.530066793800632</v>
      </c>
      <c r="EZ13" s="316">
        <v>16.988692330621689</v>
      </c>
      <c r="FA13" s="316">
        <v>16.7</v>
      </c>
      <c r="FB13" s="316">
        <v>17.100000000000001</v>
      </c>
      <c r="FC13" s="316">
        <v>17.010808942074192</v>
      </c>
      <c r="FD13" s="316">
        <v>17.066568928765601</v>
      </c>
      <c r="FE13" s="316">
        <v>17.2805208970113</v>
      </c>
      <c r="FF13" s="316">
        <v>17.100000000000001</v>
      </c>
      <c r="FG13" s="316">
        <v>16.88</v>
      </c>
      <c r="FH13" s="316">
        <v>16.969403321993962</v>
      </c>
      <c r="FI13" s="316">
        <v>16.897533779012999</v>
      </c>
      <c r="FJ13" s="316">
        <v>16.67870808243012</v>
      </c>
      <c r="FK13" s="316">
        <v>16.685835885023209</v>
      </c>
      <c r="FL13" s="41">
        <v>16.810765883603835</v>
      </c>
      <c r="FM13" s="41">
        <v>16.58164717339471</v>
      </c>
      <c r="FN13" s="41">
        <v>16.812325244365361</v>
      </c>
      <c r="FO13" s="41">
        <v>16.647337796537446</v>
      </c>
      <c r="FP13" s="41">
        <v>16.40979463529899</v>
      </c>
      <c r="FQ13" s="41">
        <v>16.458646173187901</v>
      </c>
      <c r="FR13" s="41">
        <v>16.220668067995259</v>
      </c>
      <c r="FS13" s="41">
        <v>16.062419710182596</v>
      </c>
      <c r="FT13" s="41">
        <v>15.285319139043276</v>
      </c>
      <c r="FU13" s="41">
        <v>15.981080199756107</v>
      </c>
      <c r="FV13" s="41">
        <v>16.193087007873082</v>
      </c>
      <c r="FW13" s="41">
        <v>15.7095324048189</v>
      </c>
      <c r="FX13" s="41">
        <v>15.534351173279067</v>
      </c>
      <c r="FY13" s="41">
        <v>14.365900843535345</v>
      </c>
      <c r="FZ13" s="41">
        <v>15.2</v>
      </c>
      <c r="GA13" s="41">
        <v>15.184842524449488</v>
      </c>
      <c r="GB13" s="41">
        <v>13.357981422153109</v>
      </c>
      <c r="GC13" s="41">
        <v>11.926263821119569</v>
      </c>
      <c r="GD13" s="41">
        <v>11.527216885079824</v>
      </c>
      <c r="GE13" s="41">
        <v>12.080978490082771</v>
      </c>
      <c r="GF13" s="41">
        <v>12.764932890234675</v>
      </c>
      <c r="GG13" s="41">
        <v>13.38739969297422</v>
      </c>
      <c r="GH13" s="41">
        <v>13.6613264743534</v>
      </c>
      <c r="GI13" s="41">
        <v>13.795858926855713</v>
      </c>
      <c r="GJ13" s="41">
        <v>13.832057490312074</v>
      </c>
      <c r="GK13" s="41">
        <v>13.172840510112501</v>
      </c>
      <c r="GL13" s="41">
        <v>14.085229308343498</v>
      </c>
      <c r="GM13" s="41">
        <v>14.140847056320812</v>
      </c>
      <c r="GN13" s="41">
        <v>14.339280936950969</v>
      </c>
      <c r="GO13" s="41">
        <v>14.253925761541565</v>
      </c>
      <c r="GP13" s="41">
        <v>13.846409736048939</v>
      </c>
      <c r="GQ13" s="41">
        <v>14.234609708550943</v>
      </c>
      <c r="GR13" s="41">
        <v>13.987626577736036</v>
      </c>
      <c r="GS13" s="41">
        <v>14.360346865001832</v>
      </c>
      <c r="GT13" s="41">
        <v>14.418208490617703</v>
      </c>
      <c r="GU13" s="41">
        <v>14.834259753709301</v>
      </c>
      <c r="GV13" s="41">
        <v>14.912831250836746</v>
      </c>
      <c r="GW13" s="41">
        <v>15.174079310796474</v>
      </c>
      <c r="GX13" s="13">
        <v>15.901863200861399</v>
      </c>
      <c r="GY13" s="13">
        <v>15.76111359709477</v>
      </c>
      <c r="GZ13" s="13">
        <v>16.294098800703065</v>
      </c>
      <c r="HA13" s="13">
        <v>16.43</v>
      </c>
      <c r="HB13" s="12">
        <v>16.32</v>
      </c>
    </row>
    <row r="14" spans="1:213" ht="15" customHeight="1">
      <c r="A14" s="314" t="s">
        <v>127</v>
      </c>
      <c r="B14" s="320">
        <v>17.8</v>
      </c>
      <c r="C14" s="320">
        <v>15.36</v>
      </c>
      <c r="D14" s="320">
        <v>15.83</v>
      </c>
      <c r="E14" s="320">
        <v>16.2</v>
      </c>
      <c r="F14" s="320">
        <v>16.600000000000001</v>
      </c>
      <c r="G14" s="320">
        <v>15.9</v>
      </c>
      <c r="H14" s="320">
        <v>16.829999999999998</v>
      </c>
      <c r="I14" s="320">
        <v>16.3</v>
      </c>
      <c r="J14" s="320">
        <v>15.25169253468237</v>
      </c>
      <c r="K14" s="320">
        <v>16.104867123751497</v>
      </c>
      <c r="L14" s="320">
        <v>14.4</v>
      </c>
      <c r="M14" s="320">
        <v>15.5</v>
      </c>
      <c r="N14" s="320">
        <v>15.1</v>
      </c>
      <c r="O14" s="320">
        <v>15.68</v>
      </c>
      <c r="P14" s="320">
        <v>13.2</v>
      </c>
      <c r="Q14" s="320">
        <v>16.3</v>
      </c>
      <c r="R14" s="320">
        <v>14.11</v>
      </c>
      <c r="S14" s="320">
        <v>15.5</v>
      </c>
      <c r="T14" s="320">
        <v>14.46</v>
      </c>
      <c r="U14" s="320">
        <v>12</v>
      </c>
      <c r="V14" s="320">
        <v>12.87</v>
      </c>
      <c r="W14" s="320">
        <v>13.8</v>
      </c>
      <c r="X14" s="320">
        <v>13.4</v>
      </c>
      <c r="Y14" s="320">
        <v>14.2</v>
      </c>
      <c r="Z14" s="320">
        <v>13.9</v>
      </c>
      <c r="AA14" s="320">
        <v>16.3</v>
      </c>
      <c r="AB14" s="320">
        <v>13.8</v>
      </c>
      <c r="AC14" s="320">
        <v>13.9</v>
      </c>
      <c r="AD14" s="320">
        <v>17.100000000000001</v>
      </c>
      <c r="AE14" s="320">
        <v>15</v>
      </c>
      <c r="AF14" s="320">
        <v>14.4</v>
      </c>
      <c r="AG14" s="320">
        <v>15.2</v>
      </c>
      <c r="AH14" s="320">
        <v>15.7</v>
      </c>
      <c r="AI14" s="320">
        <v>16.7</v>
      </c>
      <c r="AJ14" s="320">
        <v>16</v>
      </c>
      <c r="AK14" s="320">
        <v>16.8</v>
      </c>
      <c r="AL14" s="320">
        <v>17.5</v>
      </c>
      <c r="AM14" s="320">
        <v>17</v>
      </c>
      <c r="AN14" s="320">
        <v>19.399999999999999</v>
      </c>
      <c r="AO14" s="320">
        <v>19.87</v>
      </c>
      <c r="AP14" s="320">
        <v>17.600000000000001</v>
      </c>
      <c r="AQ14" s="320">
        <v>16.3</v>
      </c>
      <c r="AR14" s="320">
        <v>17.639636861129802</v>
      </c>
      <c r="AS14" s="320">
        <v>15.9</v>
      </c>
      <c r="AT14" s="320">
        <v>14.791277466980059</v>
      </c>
      <c r="AU14" s="320">
        <v>15.84907192721283</v>
      </c>
      <c r="AV14" s="320">
        <v>16.399999999999999</v>
      </c>
      <c r="AW14" s="320">
        <v>16.508022717713974</v>
      </c>
      <c r="AX14" s="320">
        <v>15.382033795887738</v>
      </c>
      <c r="AY14" s="320">
        <v>14.94082106832966</v>
      </c>
      <c r="AZ14" s="320">
        <v>14.934331405420448</v>
      </c>
      <c r="BA14" s="320">
        <v>15.57305408432943</v>
      </c>
      <c r="BB14" s="320">
        <v>14.488688781475329</v>
      </c>
      <c r="BC14" s="320">
        <v>13.991220294298946</v>
      </c>
      <c r="BD14" s="320">
        <v>14.330068349836367</v>
      </c>
      <c r="BE14" s="320">
        <v>13.977964901540723</v>
      </c>
      <c r="BF14" s="320">
        <v>14.063027237331431</v>
      </c>
      <c r="BG14" s="320">
        <v>13.794813959606397</v>
      </c>
      <c r="BH14" s="320">
        <v>12.889566356268002</v>
      </c>
      <c r="BI14" s="320">
        <v>12.635069649464265</v>
      </c>
      <c r="BJ14" s="320">
        <v>12.460552377049693</v>
      </c>
      <c r="BK14" s="320">
        <v>12.195633697900996</v>
      </c>
      <c r="BL14" s="320">
        <v>13.0287283582522</v>
      </c>
      <c r="BM14" s="320">
        <v>12.93259247397107</v>
      </c>
      <c r="BN14" s="320">
        <v>14.303789412590012</v>
      </c>
      <c r="BO14" s="320">
        <v>12.273798224910829</v>
      </c>
      <c r="BP14" s="320">
        <v>12.195623493894058</v>
      </c>
      <c r="BQ14" s="320">
        <v>12.71880822877425</v>
      </c>
      <c r="BR14" s="320">
        <v>12.101095876200874</v>
      </c>
      <c r="BS14" s="320">
        <v>13.292130823115372</v>
      </c>
      <c r="BT14" s="320">
        <v>12.154899598876396</v>
      </c>
      <c r="BU14" s="320">
        <v>12.092640673716186</v>
      </c>
      <c r="BV14" s="320">
        <v>13.024901337501195</v>
      </c>
      <c r="BW14" s="320">
        <v>13.995443560387555</v>
      </c>
      <c r="BX14" s="320">
        <v>12.352002390722086</v>
      </c>
      <c r="BY14" s="320">
        <v>12.39065931190029</v>
      </c>
      <c r="BZ14" s="320">
        <v>12.940791563731748</v>
      </c>
      <c r="CA14" s="320">
        <v>12.935043515354003</v>
      </c>
      <c r="CB14" s="320">
        <v>12.934974996450256</v>
      </c>
      <c r="CC14" s="320">
        <v>14.067057088065821</v>
      </c>
      <c r="CD14" s="320">
        <v>14.246239287923357</v>
      </c>
      <c r="CE14" s="320">
        <v>14.39759345334385</v>
      </c>
      <c r="CF14" s="320">
        <v>13.337600464660115</v>
      </c>
      <c r="CG14" s="320">
        <v>13.469196071634189</v>
      </c>
      <c r="CH14" s="320">
        <v>13.6</v>
      </c>
      <c r="CI14" s="320">
        <v>13.1</v>
      </c>
      <c r="CJ14" s="320">
        <v>14.163243895042532</v>
      </c>
      <c r="CK14" s="320">
        <v>13.2</v>
      </c>
      <c r="CL14" s="320">
        <v>13.241955514208611</v>
      </c>
      <c r="CM14" s="320">
        <v>12.336926793249914</v>
      </c>
      <c r="CN14" s="320">
        <v>12.8</v>
      </c>
      <c r="CO14" s="320">
        <v>12.5</v>
      </c>
      <c r="CP14" s="320">
        <v>12.1</v>
      </c>
      <c r="CQ14" s="320">
        <v>12.021278281153451</v>
      </c>
      <c r="CR14" s="320">
        <v>12.287635481295364</v>
      </c>
      <c r="CS14" s="320">
        <v>12.7</v>
      </c>
      <c r="CT14" s="315">
        <v>12.4</v>
      </c>
      <c r="CU14" s="315">
        <v>13.8</v>
      </c>
      <c r="CV14" s="319">
        <v>12.7</v>
      </c>
      <c r="CW14" s="315">
        <v>12.1</v>
      </c>
      <c r="CX14" s="315">
        <v>12.1</v>
      </c>
      <c r="CY14" s="315">
        <v>12.4</v>
      </c>
      <c r="CZ14" s="315">
        <v>13.3</v>
      </c>
      <c r="DA14" s="315">
        <v>13.5</v>
      </c>
      <c r="DB14" s="315">
        <v>13.7506311500611</v>
      </c>
      <c r="DC14" s="315">
        <v>12.486296031864576</v>
      </c>
      <c r="DD14" s="315">
        <v>12.689517396055166</v>
      </c>
      <c r="DE14" s="315">
        <v>12.944418657021084</v>
      </c>
      <c r="DF14" s="315">
        <v>13.633587323905175</v>
      </c>
      <c r="DG14" s="315">
        <v>14.172822257227899</v>
      </c>
      <c r="DH14" s="315">
        <v>11.676559899122886</v>
      </c>
      <c r="DI14" s="167">
        <v>12.924731678629248</v>
      </c>
      <c r="DJ14" s="167">
        <v>12.868173065402605</v>
      </c>
      <c r="DK14" s="167">
        <v>11.797954079013119</v>
      </c>
      <c r="DL14" s="167">
        <v>12.569463665895883</v>
      </c>
      <c r="DM14" s="167">
        <v>12.247853075177156</v>
      </c>
      <c r="DN14" s="167">
        <v>10.480780002100232</v>
      </c>
      <c r="DO14" s="167">
        <v>11.403283500551147</v>
      </c>
      <c r="DP14" s="167">
        <v>12.061619716318258</v>
      </c>
      <c r="DQ14" s="167">
        <v>11.954793891854511</v>
      </c>
      <c r="DR14" s="167">
        <v>12.263641827328097</v>
      </c>
      <c r="DS14" s="167">
        <v>12.578475153146986</v>
      </c>
      <c r="DT14" s="167">
        <v>12.355389570709438</v>
      </c>
      <c r="DU14" s="167">
        <v>11.199670430106782</v>
      </c>
      <c r="DV14" s="167">
        <v>11.673477767815623</v>
      </c>
      <c r="DW14" s="167">
        <v>10.708762240773746</v>
      </c>
      <c r="DX14" s="167">
        <v>13.163566716614593</v>
      </c>
      <c r="DY14" s="167">
        <v>13.333745399132138</v>
      </c>
      <c r="DZ14" s="167">
        <v>12.521307073547701</v>
      </c>
      <c r="EA14" s="167">
        <v>12.518867049673171</v>
      </c>
      <c r="EB14" s="167">
        <v>12.814290214008086</v>
      </c>
      <c r="EC14" s="167">
        <v>12.958629114579347</v>
      </c>
      <c r="ED14" s="167">
        <v>12.274172153940974</v>
      </c>
      <c r="EE14" s="167">
        <v>11.433270577170136</v>
      </c>
      <c r="EF14" s="167">
        <v>11.128324778736413</v>
      </c>
      <c r="EG14" s="167">
        <v>13.0532971492831</v>
      </c>
      <c r="EH14" s="167">
        <v>12.056902079015117</v>
      </c>
      <c r="EI14" s="167">
        <v>12.540076389655855</v>
      </c>
      <c r="EJ14" s="167">
        <v>11.746129181736404</v>
      </c>
      <c r="EK14" s="167">
        <v>11.654915289228294</v>
      </c>
      <c r="EL14" s="167">
        <v>11.573309141263563</v>
      </c>
      <c r="EM14" s="167">
        <v>9.7669872921283964</v>
      </c>
      <c r="EN14" s="167">
        <v>11.765048638147617</v>
      </c>
      <c r="EO14" s="167">
        <v>11.619881970790066</v>
      </c>
      <c r="EP14" s="167">
        <v>10.809663006763818</v>
      </c>
      <c r="EQ14" s="167">
        <v>11.484796351557694</v>
      </c>
      <c r="ER14" s="167">
        <v>11.307896238235086</v>
      </c>
      <c r="ES14" s="41">
        <v>10.244654759161508</v>
      </c>
      <c r="ET14" s="41">
        <v>10.112164514536666</v>
      </c>
      <c r="EU14" s="41">
        <v>10.177364199194724</v>
      </c>
      <c r="EV14" s="316">
        <v>10.435388920460165</v>
      </c>
      <c r="EW14" s="316">
        <v>10.207485369103184</v>
      </c>
      <c r="EX14" s="316">
        <v>9.8000000000000007</v>
      </c>
      <c r="EY14" s="316">
        <v>10.020766445157252</v>
      </c>
      <c r="EZ14" s="316">
        <v>10.502462911637945</v>
      </c>
      <c r="FA14" s="316">
        <v>8.8000000000000007</v>
      </c>
      <c r="FB14" s="316">
        <v>9.6</v>
      </c>
      <c r="FC14" s="316">
        <v>11.062696573777206</v>
      </c>
      <c r="FD14" s="316">
        <v>10.3</v>
      </c>
      <c r="FE14" s="316">
        <v>9.4524404553225363</v>
      </c>
      <c r="FF14" s="316">
        <v>10.1</v>
      </c>
      <c r="FG14" s="316">
        <v>10.865401550359826</v>
      </c>
      <c r="FH14" s="316">
        <v>9.8184029355660094</v>
      </c>
      <c r="FI14" s="316">
        <v>10.384636386725104</v>
      </c>
      <c r="FJ14" s="316">
        <v>9.8628914249801305</v>
      </c>
      <c r="FK14" s="316">
        <v>8.9000784455969164</v>
      </c>
      <c r="FL14" s="41">
        <v>10.658827995015994</v>
      </c>
      <c r="FM14" s="41">
        <v>8.696774706359335</v>
      </c>
      <c r="FN14" s="41">
        <v>9.913061926797246</v>
      </c>
      <c r="FO14" s="41">
        <v>10.320735838110934</v>
      </c>
      <c r="FP14" s="41">
        <v>10.492194030865184</v>
      </c>
      <c r="FQ14" s="41">
        <v>10.588125276588791</v>
      </c>
      <c r="FR14" s="41">
        <v>10.733145773493012</v>
      </c>
      <c r="FS14" s="41">
        <v>10.343462752269675</v>
      </c>
      <c r="FT14" s="41">
        <v>10.627210060470091</v>
      </c>
      <c r="FU14" s="41">
        <v>11.2317009861244</v>
      </c>
      <c r="FV14" s="41">
        <v>10.954506039350871</v>
      </c>
      <c r="FW14" s="41">
        <v>10.093749301667238</v>
      </c>
      <c r="FX14" s="41">
        <v>10.225175841044795</v>
      </c>
      <c r="FY14" s="41">
        <v>9.8308559992486284</v>
      </c>
      <c r="FZ14" s="41">
        <v>9.0307374527103494</v>
      </c>
      <c r="GA14" s="41">
        <v>9.330484128384553</v>
      </c>
      <c r="GB14" s="41">
        <v>8.5756415856966459</v>
      </c>
      <c r="GC14" s="41">
        <v>8.8717765898711303</v>
      </c>
      <c r="GD14" s="41">
        <v>8.5312845315326289</v>
      </c>
      <c r="GE14" s="41">
        <v>7.6244752693612297</v>
      </c>
      <c r="GF14" s="41">
        <v>9.6352225565814216</v>
      </c>
      <c r="GG14" s="41">
        <v>8.3460147401124303</v>
      </c>
      <c r="GH14" s="41">
        <v>8.8658535583268048</v>
      </c>
      <c r="GI14" s="41">
        <v>8.2431360401544733</v>
      </c>
      <c r="GJ14" s="41">
        <v>8.3036204073550852</v>
      </c>
      <c r="GK14" s="41">
        <v>7.7648719801374799</v>
      </c>
      <c r="GL14" s="41">
        <v>8.2796415168145234</v>
      </c>
      <c r="GM14" s="41">
        <v>8.9770854638571898</v>
      </c>
      <c r="GN14" s="41">
        <v>8.3726271599990252</v>
      </c>
      <c r="GO14" s="41">
        <v>7.6586925400432211</v>
      </c>
      <c r="GP14" s="41">
        <v>9.3570762117592725</v>
      </c>
      <c r="GQ14" s="41">
        <v>8.8410204134034025</v>
      </c>
      <c r="GR14" s="41">
        <v>9.9029906170271147</v>
      </c>
      <c r="GS14" s="41">
        <v>7.6713823229030762</v>
      </c>
      <c r="GT14" s="41">
        <v>10.422733621997995</v>
      </c>
      <c r="GU14" s="41">
        <v>9.2805245662062035</v>
      </c>
      <c r="GV14" s="41">
        <v>10.546793003725208</v>
      </c>
      <c r="GW14" s="41">
        <v>10.153137078789364</v>
      </c>
      <c r="GX14" s="13">
        <v>8.8068261948799904</v>
      </c>
      <c r="GY14" s="13">
        <v>8.3277114801485173</v>
      </c>
      <c r="GZ14" s="13">
        <v>10.32580858168418</v>
      </c>
      <c r="HA14" s="13">
        <v>10.171093779689031</v>
      </c>
      <c r="HB14" s="12">
        <v>9.5500000000000007</v>
      </c>
    </row>
    <row r="15" spans="1:213" ht="15" customHeight="1">
      <c r="A15" s="314" t="s">
        <v>128</v>
      </c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4"/>
      <c r="CF15" s="314"/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315"/>
      <c r="CU15" s="315"/>
      <c r="CV15" s="315"/>
      <c r="CW15" s="315"/>
      <c r="CX15" s="315"/>
      <c r="CY15" s="315"/>
      <c r="CZ15" s="315"/>
      <c r="DA15" s="315"/>
      <c r="DB15" s="315"/>
      <c r="DC15" s="315"/>
      <c r="DD15" s="167"/>
      <c r="DE15" s="315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>
        <v>12.9</v>
      </c>
      <c r="DS15" s="167">
        <v>12.7</v>
      </c>
      <c r="DT15" s="167">
        <v>12.349056331175944</v>
      </c>
      <c r="DU15" s="167">
        <v>12.023897103596035</v>
      </c>
      <c r="DV15" s="167">
        <v>11.832354523297761</v>
      </c>
      <c r="DW15" s="167">
        <v>12.801627827064415</v>
      </c>
      <c r="DX15" s="167">
        <v>12.849548426222386</v>
      </c>
      <c r="DY15" s="167">
        <v>12.340142665889749</v>
      </c>
      <c r="DZ15" s="167">
        <v>13.37191496698213</v>
      </c>
      <c r="EA15" s="167">
        <v>13.481105605393072</v>
      </c>
      <c r="EB15" s="167">
        <v>13.341835101561802</v>
      </c>
      <c r="EC15" s="167">
        <v>12.431644676203604</v>
      </c>
      <c r="ED15" s="167">
        <v>13.657268152694744</v>
      </c>
      <c r="EE15" s="167">
        <v>13.219266027950226</v>
      </c>
      <c r="EF15" s="167">
        <v>13.283919554278327</v>
      </c>
      <c r="EG15" s="167">
        <v>12.681842245046878</v>
      </c>
      <c r="EH15" s="167">
        <v>13.212157018466208</v>
      </c>
      <c r="EI15" s="167">
        <v>12.509465338381029</v>
      </c>
      <c r="EJ15" s="167">
        <v>12.568935708806313</v>
      </c>
      <c r="EK15" s="167">
        <v>12.288329900133744</v>
      </c>
      <c r="EL15" s="167">
        <v>12.401107830000001</v>
      </c>
      <c r="EM15" s="167">
        <v>12.965909438188513</v>
      </c>
      <c r="EN15" s="167">
        <v>12.255749346482199</v>
      </c>
      <c r="EO15" s="167">
        <v>12.965909438188501</v>
      </c>
      <c r="EP15" s="167">
        <v>12.3883091820831</v>
      </c>
      <c r="EQ15" s="167">
        <v>11.929932224716254</v>
      </c>
      <c r="ER15" s="167">
        <v>11.423812958453686</v>
      </c>
      <c r="ES15" s="41">
        <v>11.468842053448</v>
      </c>
      <c r="ET15" s="41">
        <v>11.9329601836194</v>
      </c>
      <c r="EU15" s="41">
        <v>10.829130176021152</v>
      </c>
      <c r="EV15" s="316">
        <v>10.680814515098133</v>
      </c>
      <c r="EW15" s="316">
        <v>12.101719568406518</v>
      </c>
      <c r="EX15" s="316">
        <v>11.4</v>
      </c>
      <c r="EY15" s="316">
        <v>11.708786150071168</v>
      </c>
      <c r="EZ15" s="316">
        <v>11.637162709146626</v>
      </c>
      <c r="FA15" s="316">
        <v>11.2</v>
      </c>
      <c r="FB15" s="316">
        <v>10.6</v>
      </c>
      <c r="FC15" s="316">
        <v>10.603894214102093</v>
      </c>
      <c r="FD15" s="316">
        <v>12.707194494493701</v>
      </c>
      <c r="FE15" s="316">
        <v>11.078072693222202</v>
      </c>
      <c r="FF15" s="316">
        <v>9.4</v>
      </c>
      <c r="FG15" s="316">
        <v>10.574890332205255</v>
      </c>
      <c r="FH15" s="316">
        <v>10.332360224390586</v>
      </c>
      <c r="FI15" s="316">
        <v>11.033416996864817</v>
      </c>
      <c r="FJ15" s="316">
        <v>11.034100922319666</v>
      </c>
      <c r="FK15" s="316">
        <v>11.131975920130657</v>
      </c>
      <c r="FL15" s="41">
        <v>10.950652245260736</v>
      </c>
      <c r="FM15" s="41">
        <v>10.545271427293045</v>
      </c>
      <c r="FN15" s="41">
        <v>10.594760306755569</v>
      </c>
      <c r="FO15" s="41">
        <v>9.8109801670732377</v>
      </c>
      <c r="FP15" s="41">
        <v>11.129863706508059</v>
      </c>
      <c r="FQ15" s="41">
        <v>10.937460931725999</v>
      </c>
      <c r="FR15" s="41">
        <v>10.728377281218608</v>
      </c>
      <c r="FS15" s="41">
        <v>10.029931159000936</v>
      </c>
      <c r="FT15" s="41">
        <v>10.531098239667498</v>
      </c>
      <c r="FU15" s="41">
        <v>10.425937157096177</v>
      </c>
      <c r="FV15" s="41">
        <v>9.9532319885850047</v>
      </c>
      <c r="FW15" s="41">
        <v>10.421124975617809</v>
      </c>
      <c r="FX15" s="41">
        <v>10.159678825543265</v>
      </c>
      <c r="FY15" s="41">
        <v>8.3617912585665106</v>
      </c>
      <c r="FZ15" s="41">
        <v>7.9</v>
      </c>
      <c r="GA15" s="41">
        <v>7.1306092437107811</v>
      </c>
      <c r="GB15" s="41">
        <v>6.8939208358318371</v>
      </c>
      <c r="GC15" s="41">
        <v>5.9086629651508913</v>
      </c>
      <c r="GD15" s="41">
        <v>6.4894555741433395</v>
      </c>
      <c r="GE15" s="41">
        <v>6.0525126915708682</v>
      </c>
      <c r="GF15" s="41">
        <v>6.7062955427943312</v>
      </c>
      <c r="GG15" s="41">
        <v>7.554676016888652</v>
      </c>
      <c r="GH15" s="41">
        <v>6.7448019342426155</v>
      </c>
      <c r="GI15" s="41">
        <v>6.7401210465271362</v>
      </c>
      <c r="GJ15" s="41">
        <v>5.3999094116637263</v>
      </c>
      <c r="GK15" s="41">
        <v>5.757907447231621</v>
      </c>
      <c r="GL15" s="41">
        <v>7.2539206949983051</v>
      </c>
      <c r="GM15" s="41">
        <v>6.473124071744917</v>
      </c>
      <c r="GN15" s="41">
        <v>6.7214850494218688</v>
      </c>
      <c r="GO15" s="41">
        <v>7.8541339067334368</v>
      </c>
      <c r="GP15" s="41">
        <v>7.6453067544972573</v>
      </c>
      <c r="GQ15" s="41">
        <v>7.4984028913507013</v>
      </c>
      <c r="GR15" s="41">
        <v>8.2745353110602871</v>
      </c>
      <c r="GS15" s="41">
        <v>9.1849069194508353</v>
      </c>
      <c r="GT15" s="41">
        <v>8.8478397402919544</v>
      </c>
      <c r="GU15" s="41">
        <v>11.398883282633198</v>
      </c>
      <c r="GV15" s="41">
        <v>11.054370710501592</v>
      </c>
      <c r="GW15" s="41">
        <v>10.927301200532888</v>
      </c>
      <c r="GX15" s="13">
        <v>10.640726281833707</v>
      </c>
      <c r="GY15" s="13">
        <v>10.829471273418037</v>
      </c>
      <c r="GZ15" s="13">
        <v>10.509777625158021</v>
      </c>
      <c r="HA15" s="13">
        <v>10.816209112047304</v>
      </c>
      <c r="HB15" s="13">
        <v>11.19</v>
      </c>
      <c r="HC15" s="13"/>
    </row>
    <row r="16" spans="1:213" ht="15" customHeight="1">
      <c r="A16" s="314" t="s">
        <v>129</v>
      </c>
      <c r="B16" s="314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  <c r="BZ16" s="314"/>
      <c r="CA16" s="314"/>
      <c r="CB16" s="314"/>
      <c r="CC16" s="314"/>
      <c r="CD16" s="314"/>
      <c r="CE16" s="314"/>
      <c r="CF16" s="314"/>
      <c r="CG16" s="314"/>
      <c r="CH16" s="314"/>
      <c r="CI16" s="314"/>
      <c r="CJ16" s="314"/>
      <c r="CK16" s="314"/>
      <c r="CL16" s="314"/>
      <c r="CM16" s="314"/>
      <c r="CN16" s="314"/>
      <c r="CO16" s="314"/>
      <c r="CP16" s="314"/>
      <c r="CQ16" s="314"/>
      <c r="CR16" s="314"/>
      <c r="CS16" s="314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167"/>
      <c r="DE16" s="315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>
        <v>7.1</v>
      </c>
      <c r="DS16" s="167">
        <v>6.7</v>
      </c>
      <c r="DT16" s="167">
        <v>6.4938568924236737</v>
      </c>
      <c r="DU16" s="167">
        <v>6.9427359389463872</v>
      </c>
      <c r="DV16" s="167">
        <v>6.6636231036854481</v>
      </c>
      <c r="DW16" s="167">
        <v>5.83601507050696</v>
      </c>
      <c r="DX16" s="167">
        <v>6.5140855583188086</v>
      </c>
      <c r="DY16" s="167">
        <v>6.6880912047483028</v>
      </c>
      <c r="DZ16" s="167">
        <v>5.8146656458344648</v>
      </c>
      <c r="EA16" s="167">
        <v>5.3830419321614746</v>
      </c>
      <c r="EB16" s="167">
        <v>4.6568250879522326</v>
      </c>
      <c r="EC16" s="167">
        <v>5.2856369530807825</v>
      </c>
      <c r="ED16" s="167">
        <v>5.6626322148600492</v>
      </c>
      <c r="EE16" s="167">
        <v>4.1934596249538236</v>
      </c>
      <c r="EF16" s="167">
        <v>5.4707610462971843</v>
      </c>
      <c r="EG16" s="167">
        <v>4.341008651683083</v>
      </c>
      <c r="EH16" s="167">
        <v>7.0970733516592395</v>
      </c>
      <c r="EI16" s="167">
        <v>4.2520531700384838</v>
      </c>
      <c r="EJ16" s="167">
        <v>5.2656570722726039</v>
      </c>
      <c r="EK16" s="167">
        <v>5.1707373172837192</v>
      </c>
      <c r="EL16" s="167">
        <v>5.1021201100000004</v>
      </c>
      <c r="EM16" s="167">
        <v>5.2845463243965085</v>
      </c>
      <c r="EN16" s="167">
        <v>5.3594490492370204</v>
      </c>
      <c r="EO16" s="167">
        <v>5.2845463243965085</v>
      </c>
      <c r="EP16" s="167">
        <v>6.1664852116444742</v>
      </c>
      <c r="EQ16" s="167">
        <v>5.5160921229853113</v>
      </c>
      <c r="ER16" s="167">
        <v>4.9538500085789998</v>
      </c>
      <c r="ES16" s="41">
        <v>3.8721150691338329</v>
      </c>
      <c r="ET16" s="41">
        <v>5.9665837631048477</v>
      </c>
      <c r="EU16" s="41">
        <v>5.554255426318413</v>
      </c>
      <c r="EV16" s="316">
        <v>5.6475891325228895</v>
      </c>
      <c r="EW16" s="316">
        <v>5.0369484986094051</v>
      </c>
      <c r="EX16" s="316">
        <v>4.9000000000000004</v>
      </c>
      <c r="EY16" s="316">
        <v>4.782630954150771</v>
      </c>
      <c r="EZ16" s="316">
        <v>4.1375099617854394</v>
      </c>
      <c r="FA16" s="316">
        <v>4.5</v>
      </c>
      <c r="FB16" s="316">
        <v>4.5999999999999996</v>
      </c>
      <c r="FC16" s="316">
        <v>4.4744301039768573</v>
      </c>
      <c r="FD16" s="316">
        <v>4.2047387465059591</v>
      </c>
      <c r="FE16" s="316">
        <v>4.3868335021431726</v>
      </c>
      <c r="FF16" s="316">
        <v>6.3</v>
      </c>
      <c r="FG16" s="316">
        <v>3.9121474709175095</v>
      </c>
      <c r="FH16" s="316">
        <v>4.8040419684308384</v>
      </c>
      <c r="FI16" s="316">
        <v>4.8700848441002247</v>
      </c>
      <c r="FJ16" s="316">
        <v>5.771598643601032</v>
      </c>
      <c r="FK16" s="316">
        <v>4.1909908228639665</v>
      </c>
      <c r="FL16" s="41">
        <v>4.3134187098058607</v>
      </c>
      <c r="FM16" s="41">
        <v>4.4696035325962873</v>
      </c>
      <c r="FN16" s="41">
        <v>3.567534702839533</v>
      </c>
      <c r="FO16" s="41">
        <v>3.7648411086244438</v>
      </c>
      <c r="FP16" s="41">
        <v>5.4092254525200154</v>
      </c>
      <c r="FQ16" s="41">
        <v>5.3170103522944654</v>
      </c>
      <c r="FR16" s="41">
        <v>3.4881411351937963</v>
      </c>
      <c r="FS16" s="41">
        <v>3.2738059661514054</v>
      </c>
      <c r="FT16" s="41">
        <v>3.2479914005917698</v>
      </c>
      <c r="FU16" s="41">
        <v>3.3249492681564661</v>
      </c>
      <c r="FV16" s="41">
        <v>2.9968384633452292</v>
      </c>
      <c r="FW16" s="41">
        <v>3.3803827861077469</v>
      </c>
      <c r="FX16" s="41">
        <v>2.6998634940563839</v>
      </c>
      <c r="FY16" s="41">
        <v>3.7032771309423036</v>
      </c>
      <c r="FZ16" s="41">
        <v>2</v>
      </c>
      <c r="GA16" s="41">
        <v>2.2930710406354797</v>
      </c>
      <c r="GB16" s="41">
        <v>2.2456539953285786</v>
      </c>
      <c r="GC16" s="41">
        <v>2.693977781261919</v>
      </c>
      <c r="GD16" s="41">
        <v>1.5886609709219364</v>
      </c>
      <c r="GE16" s="41">
        <v>1.643840288664083</v>
      </c>
      <c r="GF16" s="41">
        <v>3.2732500927117711</v>
      </c>
      <c r="GG16" s="41">
        <v>2.1552354712885031</v>
      </c>
      <c r="GH16" s="41">
        <v>1.6222305079602581</v>
      </c>
      <c r="GI16" s="41">
        <v>1.3701019934093146</v>
      </c>
      <c r="GJ16" s="41">
        <v>1.5906095685249606</v>
      </c>
      <c r="GK16" s="41">
        <v>3.4347061659043439</v>
      </c>
      <c r="GL16" s="41">
        <v>2.0937856503916095</v>
      </c>
      <c r="GM16" s="41">
        <v>2.4382103392139465</v>
      </c>
      <c r="GN16" s="41">
        <v>2.0546775916193907</v>
      </c>
      <c r="GO16" s="41">
        <v>1.7332835072922572</v>
      </c>
      <c r="GP16" s="41">
        <v>2.2063111493718628</v>
      </c>
      <c r="GQ16" s="41">
        <v>1.7801495194018544</v>
      </c>
      <c r="GR16" s="41">
        <v>2.7761580137577395</v>
      </c>
      <c r="GS16" s="41">
        <v>2.3240591981348619</v>
      </c>
      <c r="GT16" s="41">
        <v>2.3992072034407106</v>
      </c>
      <c r="GU16" s="41">
        <v>2.1741692681586704</v>
      </c>
      <c r="GV16" s="41">
        <v>2.5048151426810672</v>
      </c>
      <c r="GW16" s="41">
        <v>3.360248386005245</v>
      </c>
      <c r="GX16" s="13">
        <v>2.9736554078398831</v>
      </c>
      <c r="GY16" s="13">
        <v>2.347167847400033</v>
      </c>
      <c r="GZ16" s="13">
        <v>2.9810682646172633</v>
      </c>
      <c r="HA16" s="13">
        <v>2.8318263935379395</v>
      </c>
      <c r="HB16" s="12">
        <v>3.33</v>
      </c>
    </row>
    <row r="17" spans="1:210" ht="15" customHeight="1">
      <c r="A17" s="314" t="s">
        <v>130</v>
      </c>
      <c r="B17" s="320">
        <v>29.5</v>
      </c>
      <c r="C17" s="320">
        <v>27.57</v>
      </c>
      <c r="D17" s="320">
        <v>28.34</v>
      </c>
      <c r="E17" s="320">
        <v>27.3</v>
      </c>
      <c r="F17" s="320">
        <v>27.3</v>
      </c>
      <c r="G17" s="320">
        <v>24.2</v>
      </c>
      <c r="H17" s="320">
        <v>25.5</v>
      </c>
      <c r="I17" s="320">
        <v>28.1</v>
      </c>
      <c r="J17" s="320">
        <v>26.098144185561999</v>
      </c>
      <c r="K17" s="320">
        <v>27.606451142852862</v>
      </c>
      <c r="L17" s="320">
        <v>27.2</v>
      </c>
      <c r="M17" s="320">
        <v>24.5</v>
      </c>
      <c r="N17" s="320">
        <v>25.3</v>
      </c>
      <c r="O17" s="320">
        <v>21.64</v>
      </c>
      <c r="P17" s="320">
        <v>22.5</v>
      </c>
      <c r="Q17" s="320">
        <v>22.3</v>
      </c>
      <c r="R17" s="320">
        <v>23.69</v>
      </c>
      <c r="S17" s="320">
        <v>21</v>
      </c>
      <c r="T17" s="320">
        <v>22.27</v>
      </c>
      <c r="U17" s="320">
        <v>20</v>
      </c>
      <c r="V17" s="320">
        <v>19.739999999999998</v>
      </c>
      <c r="W17" s="320">
        <v>21.3</v>
      </c>
      <c r="X17" s="320">
        <v>22.3</v>
      </c>
      <c r="Y17" s="320">
        <v>19.899999999999999</v>
      </c>
      <c r="Z17" s="320">
        <v>17.3</v>
      </c>
      <c r="AA17" s="320">
        <v>22.1</v>
      </c>
      <c r="AB17" s="320">
        <v>20.8</v>
      </c>
      <c r="AC17" s="320">
        <v>21.7</v>
      </c>
      <c r="AD17" s="320">
        <v>18.399999999999999</v>
      </c>
      <c r="AE17" s="320">
        <v>21.7</v>
      </c>
      <c r="AF17" s="320">
        <v>21.8</v>
      </c>
      <c r="AG17" s="320">
        <v>21.8</v>
      </c>
      <c r="AH17" s="320">
        <v>21.5</v>
      </c>
      <c r="AI17" s="320">
        <v>21</v>
      </c>
      <c r="AJ17" s="320">
        <v>18.5</v>
      </c>
      <c r="AK17" s="320">
        <v>20.399999999999999</v>
      </c>
      <c r="AL17" s="320">
        <v>21.2</v>
      </c>
      <c r="AM17" s="320">
        <v>21.6</v>
      </c>
      <c r="AN17" s="320">
        <v>20.399999999999999</v>
      </c>
      <c r="AO17" s="320">
        <v>19.45</v>
      </c>
      <c r="AP17" s="320">
        <v>23.3</v>
      </c>
      <c r="AQ17" s="320">
        <v>23.5</v>
      </c>
      <c r="AR17" s="320">
        <v>23.394371391622652</v>
      </c>
      <c r="AS17" s="320">
        <v>23.7</v>
      </c>
      <c r="AT17" s="320">
        <v>22.158266885807198</v>
      </c>
      <c r="AU17" s="320">
        <v>21.927293435744453</v>
      </c>
      <c r="AV17" s="320">
        <v>18.55</v>
      </c>
      <c r="AW17" s="320">
        <v>20.823628432532484</v>
      </c>
      <c r="AX17" s="320">
        <v>22.249901179657233</v>
      </c>
      <c r="AY17" s="320">
        <v>21.413441236719763</v>
      </c>
      <c r="AZ17" s="320">
        <v>20.048013454592855</v>
      </c>
      <c r="BA17" s="320">
        <v>20.470090962067164</v>
      </c>
      <c r="BB17" s="320">
        <v>20.170254666653246</v>
      </c>
      <c r="BC17" s="320">
        <v>19.729701006222022</v>
      </c>
      <c r="BD17" s="320">
        <v>19.433144388238365</v>
      </c>
      <c r="BE17" s="320">
        <v>20.387951903827812</v>
      </c>
      <c r="BF17" s="320">
        <v>19.412523751022661</v>
      </c>
      <c r="BG17" s="320">
        <v>19.48697149609194</v>
      </c>
      <c r="BH17" s="320">
        <v>18.87666960325295</v>
      </c>
      <c r="BI17" s="320">
        <v>17.906169768705887</v>
      </c>
      <c r="BJ17" s="320">
        <v>18.397514977335135</v>
      </c>
      <c r="BK17" s="320">
        <v>17.789948547067961</v>
      </c>
      <c r="BL17" s="320">
        <v>15.765616631443994</v>
      </c>
      <c r="BM17" s="320">
        <v>16.378035374054974</v>
      </c>
      <c r="BN17" s="320">
        <v>16.567184333461434</v>
      </c>
      <c r="BO17" s="320">
        <v>16.19193579400288</v>
      </c>
      <c r="BP17" s="320">
        <v>17.376443731977698</v>
      </c>
      <c r="BQ17" s="320">
        <v>17.240787372532733</v>
      </c>
      <c r="BR17" s="320">
        <v>16.143261330186501</v>
      </c>
      <c r="BS17" s="320">
        <v>15.897012493485635</v>
      </c>
      <c r="BT17" s="320">
        <v>16.074328003766947</v>
      </c>
      <c r="BU17" s="320">
        <v>15.4911687791699</v>
      </c>
      <c r="BV17" s="320">
        <v>15.518872899816083</v>
      </c>
      <c r="BW17" s="320">
        <v>18.385954309257297</v>
      </c>
      <c r="BX17" s="320">
        <v>17.89221151988616</v>
      </c>
      <c r="BY17" s="320">
        <v>18.447518127724692</v>
      </c>
      <c r="BZ17" s="320">
        <v>18.560558209573067</v>
      </c>
      <c r="CA17" s="320">
        <v>17.931837766008911</v>
      </c>
      <c r="CB17" s="320">
        <v>18.283231437685547</v>
      </c>
      <c r="CC17" s="320">
        <v>18.28612705327075</v>
      </c>
      <c r="CD17" s="320">
        <v>18.582851146685716</v>
      </c>
      <c r="CE17" s="320">
        <v>18.744729742674991</v>
      </c>
      <c r="CF17" s="320">
        <v>18.581599727746656</v>
      </c>
      <c r="CG17" s="320">
        <v>18.150281278774916</v>
      </c>
      <c r="CH17" s="320">
        <v>18.899999999999999</v>
      </c>
      <c r="CI17" s="320">
        <v>19.100000000000001</v>
      </c>
      <c r="CJ17" s="320">
        <v>19.56400210426894</v>
      </c>
      <c r="CK17" s="320">
        <v>19.100000000000001</v>
      </c>
      <c r="CL17" s="320">
        <v>18.476896766028428</v>
      </c>
      <c r="CM17" s="320">
        <v>17.913374573131215</v>
      </c>
      <c r="CN17" s="320">
        <v>17.3</v>
      </c>
      <c r="CO17" s="320">
        <v>18.899999999999999</v>
      </c>
      <c r="CP17" s="320">
        <v>19</v>
      </c>
      <c r="CQ17" s="320">
        <v>18.820345754850042</v>
      </c>
      <c r="CR17" s="320">
        <v>17.329999999999998</v>
      </c>
      <c r="CS17" s="320">
        <v>17.399999999999999</v>
      </c>
      <c r="CT17" s="315">
        <v>18.899999999999999</v>
      </c>
      <c r="CU17" s="315">
        <v>18.399999999999999</v>
      </c>
      <c r="CV17" s="315">
        <v>19.7</v>
      </c>
      <c r="CW17" s="315">
        <v>19.399999999999999</v>
      </c>
      <c r="CX17" s="315">
        <v>19.100000000000001</v>
      </c>
      <c r="CY17" s="315">
        <v>18.8</v>
      </c>
      <c r="CZ17" s="319">
        <v>19.2</v>
      </c>
      <c r="DA17" s="315">
        <v>19.558527822122766</v>
      </c>
      <c r="DB17" s="315">
        <v>18.260310726599169</v>
      </c>
      <c r="DC17" s="315">
        <v>18.915747031712002</v>
      </c>
      <c r="DD17" s="315">
        <v>18.63074391119509</v>
      </c>
      <c r="DE17" s="315">
        <v>19.540148679052592</v>
      </c>
      <c r="DF17" s="167">
        <v>20.035671739866153</v>
      </c>
      <c r="DG17" s="167">
        <v>19.002466516539812</v>
      </c>
      <c r="DH17" s="167">
        <v>19.095220851704266</v>
      </c>
      <c r="DI17" s="167">
        <v>20.243330201321182</v>
      </c>
      <c r="DJ17" s="167">
        <v>19.752278943627143</v>
      </c>
      <c r="DK17" s="167">
        <v>19.81791257594023</v>
      </c>
      <c r="DL17" s="167">
        <v>19.412835985330219</v>
      </c>
      <c r="DM17" s="167">
        <v>20.054014079364901</v>
      </c>
      <c r="DN17" s="167">
        <v>18.702669156813215</v>
      </c>
      <c r="DO17" s="167">
        <v>20.024393199944335</v>
      </c>
      <c r="DP17" s="167">
        <v>19.523747558985526</v>
      </c>
      <c r="DQ17" s="167">
        <v>19.088129164495047</v>
      </c>
      <c r="DR17" s="167">
        <v>19.673765726725399</v>
      </c>
      <c r="DS17" s="167">
        <v>20.13040558907953</v>
      </c>
      <c r="DT17" s="167">
        <v>19.707915254181373</v>
      </c>
      <c r="DU17" s="167">
        <v>20.048386191563132</v>
      </c>
      <c r="DV17" s="167">
        <v>19.083203617581809</v>
      </c>
      <c r="DW17" s="167">
        <v>19.146014890964715</v>
      </c>
      <c r="DX17" s="167">
        <v>19.155074244205171</v>
      </c>
      <c r="DY17" s="167">
        <v>19.383461238119072</v>
      </c>
      <c r="DZ17" s="167">
        <v>20.087753008122206</v>
      </c>
      <c r="EA17" s="167">
        <v>20.222260175996151</v>
      </c>
      <c r="EB17" s="167">
        <v>20.59879802858055</v>
      </c>
      <c r="EC17" s="167">
        <v>19.661344491891935</v>
      </c>
      <c r="ED17" s="167">
        <v>20.175628587870754</v>
      </c>
      <c r="EE17" s="167">
        <v>20.090415869255903</v>
      </c>
      <c r="EF17" s="167">
        <v>20.158505221238251</v>
      </c>
      <c r="EG17" s="167">
        <v>20.01557222211795</v>
      </c>
      <c r="EH17" s="167">
        <v>20.358658626289209</v>
      </c>
      <c r="EI17" s="167">
        <v>20.285123533898851</v>
      </c>
      <c r="EJ17" s="167">
        <v>20.051382053697175</v>
      </c>
      <c r="EK17" s="167">
        <v>20.108407282721377</v>
      </c>
      <c r="EL17" s="167">
        <v>20.023937638929102</v>
      </c>
      <c r="EM17" s="167">
        <v>20.073105793221615</v>
      </c>
      <c r="EN17" s="167">
        <v>19.756096718759103</v>
      </c>
      <c r="EO17" s="167">
        <v>18.986233184642803</v>
      </c>
      <c r="EP17" s="167">
        <v>19.417674961701923</v>
      </c>
      <c r="EQ17" s="167">
        <v>19.087221235829073</v>
      </c>
      <c r="ER17" s="167">
        <v>19.121843935778777</v>
      </c>
      <c r="ES17" s="41">
        <v>19.266637175603769</v>
      </c>
      <c r="ET17" s="41">
        <v>18.698109746382819</v>
      </c>
      <c r="EU17" s="41">
        <v>17.997649174563996</v>
      </c>
      <c r="EV17" s="316">
        <v>17.762615042550827</v>
      </c>
      <c r="EW17" s="316">
        <v>18.127382193239296</v>
      </c>
      <c r="EX17" s="316">
        <v>17.7</v>
      </c>
      <c r="EY17" s="316">
        <v>17.601164147558602</v>
      </c>
      <c r="EZ17" s="316">
        <v>17.198006857783447</v>
      </c>
      <c r="FA17" s="316">
        <v>16.899999999999999</v>
      </c>
      <c r="FB17" s="316">
        <v>17.2</v>
      </c>
      <c r="FC17" s="316">
        <v>17.071080657285087</v>
      </c>
      <c r="FD17" s="316">
        <v>17.100000000000001</v>
      </c>
      <c r="FE17" s="316">
        <v>17.450155957984872</v>
      </c>
      <c r="FF17" s="316">
        <v>17.3</v>
      </c>
      <c r="FG17" s="316">
        <v>17.015681066628002</v>
      </c>
      <c r="FH17" s="316">
        <v>17.130116140843366</v>
      </c>
      <c r="FI17" s="316">
        <v>17.04647330634889</v>
      </c>
      <c r="FJ17" s="316">
        <v>16.877694490653603</v>
      </c>
      <c r="FK17" s="316">
        <v>16.820307313670405</v>
      </c>
      <c r="FL17" s="41">
        <v>16.986852518585557</v>
      </c>
      <c r="FM17" s="41">
        <v>16.891787392077848</v>
      </c>
      <c r="FN17" s="41">
        <v>16.938143791691971</v>
      </c>
      <c r="FO17" s="41">
        <v>16.779121317259271</v>
      </c>
      <c r="FP17" s="41">
        <v>16.556159902755645</v>
      </c>
      <c r="FQ17" s="41">
        <v>16.588044763785145</v>
      </c>
      <c r="FR17" s="41">
        <v>16.333113138243267</v>
      </c>
      <c r="FS17" s="41">
        <v>16.315709765219534</v>
      </c>
      <c r="FT17" s="41">
        <v>15.755058792263256</v>
      </c>
      <c r="FU17" s="41">
        <v>16.484005758280244</v>
      </c>
      <c r="FV17" s="41">
        <v>16.420120668353359</v>
      </c>
      <c r="FW17" s="41">
        <v>15.957460540753372</v>
      </c>
      <c r="FX17" s="41">
        <v>15.794724913523055</v>
      </c>
      <c r="FY17" s="41">
        <v>14.751736564685746</v>
      </c>
      <c r="FZ17" s="41">
        <v>15.430643313700557</v>
      </c>
      <c r="GA17" s="41">
        <v>15.396286419668524</v>
      </c>
      <c r="GB17" s="41">
        <v>15.363993713423952</v>
      </c>
      <c r="GC17" s="41">
        <v>14.969481858072873</v>
      </c>
      <c r="GD17" s="41">
        <v>14.791469753395683</v>
      </c>
      <c r="GE17" s="41">
        <v>14.756931881693221</v>
      </c>
      <c r="GF17" s="41">
        <v>14.579319504622188</v>
      </c>
      <c r="GG17" s="41">
        <v>14.404796753226362</v>
      </c>
      <c r="GH17" s="41">
        <v>14.42669714654258</v>
      </c>
      <c r="GI17" s="41">
        <v>14.342407389523515</v>
      </c>
      <c r="GJ17" s="41">
        <v>14.520909538676257</v>
      </c>
      <c r="GK17" s="41">
        <v>14.286499462139499</v>
      </c>
      <c r="GL17" s="41">
        <v>14.446541700622461</v>
      </c>
      <c r="GM17" s="41">
        <v>14.306733816052569</v>
      </c>
      <c r="GN17" s="41">
        <v>14.554578252341031</v>
      </c>
      <c r="GO17" s="41">
        <v>14.613623742546007</v>
      </c>
      <c r="GP17" s="41">
        <v>14.811109052331094</v>
      </c>
      <c r="GQ17" s="41">
        <v>14.617285113054017</v>
      </c>
      <c r="GR17" s="41">
        <v>14.273976869636614</v>
      </c>
      <c r="GS17" s="41">
        <v>14.728526391063292</v>
      </c>
      <c r="GT17" s="41">
        <v>14.703018720885384</v>
      </c>
      <c r="GU17" s="41">
        <v>15.121977932193726</v>
      </c>
      <c r="GV17" s="41">
        <v>15.314050282293559</v>
      </c>
      <c r="GW17" s="41">
        <v>15.715656849363336</v>
      </c>
      <c r="GX17" s="13">
        <v>16.066535998316816</v>
      </c>
      <c r="GY17" s="13">
        <v>15.986064958869848</v>
      </c>
      <c r="GZ17" s="13">
        <v>16.694368007430516</v>
      </c>
      <c r="HA17" s="13">
        <v>16.918513872919853</v>
      </c>
      <c r="HB17" s="12">
        <v>16.899999999999999</v>
      </c>
    </row>
    <row r="18" spans="1:210" ht="15" customHeight="1">
      <c r="A18" s="314" t="s">
        <v>124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20">
        <v>6.4</v>
      </c>
      <c r="U18" s="320">
        <v>6.4</v>
      </c>
      <c r="V18" s="320">
        <v>6.4</v>
      </c>
      <c r="W18" s="320">
        <v>7.4</v>
      </c>
      <c r="X18" s="320">
        <v>8.4</v>
      </c>
      <c r="Y18" s="320">
        <v>8.4</v>
      </c>
      <c r="Z18" s="320">
        <v>8.4</v>
      </c>
      <c r="AA18" s="320">
        <v>8.4</v>
      </c>
      <c r="AB18" s="320">
        <v>9.75</v>
      </c>
      <c r="AC18" s="320">
        <v>9.75</v>
      </c>
      <c r="AD18" s="320">
        <v>9.75</v>
      </c>
      <c r="AE18" s="320">
        <v>9.75</v>
      </c>
      <c r="AF18" s="320">
        <v>9.75</v>
      </c>
      <c r="AG18" s="320">
        <v>9.75</v>
      </c>
      <c r="AH18" s="320">
        <v>10.25</v>
      </c>
      <c r="AI18" s="320">
        <v>10.25</v>
      </c>
      <c r="AJ18" s="320">
        <v>9.75</v>
      </c>
      <c r="AK18" s="320">
        <v>9.75</v>
      </c>
      <c r="AL18" s="320">
        <v>9.75</v>
      </c>
      <c r="AM18" s="320">
        <v>9.75</v>
      </c>
      <c r="AN18" s="320">
        <v>14</v>
      </c>
      <c r="AO18" s="320">
        <v>14</v>
      </c>
      <c r="AP18" s="320">
        <v>12.75</v>
      </c>
      <c r="AQ18" s="320">
        <v>11.5</v>
      </c>
      <c r="AR18" s="320">
        <v>11.5</v>
      </c>
      <c r="AS18" s="320">
        <v>11.5</v>
      </c>
      <c r="AT18" s="320">
        <v>10</v>
      </c>
      <c r="AU18" s="320">
        <v>10</v>
      </c>
      <c r="AV18" s="320">
        <v>10</v>
      </c>
      <c r="AW18" s="320">
        <v>10</v>
      </c>
      <c r="AX18" s="320">
        <v>10</v>
      </c>
      <c r="AY18" s="320">
        <v>10</v>
      </c>
      <c r="AZ18" s="320">
        <v>10</v>
      </c>
      <c r="BA18" s="320">
        <v>10</v>
      </c>
      <c r="BB18" s="320">
        <v>11</v>
      </c>
      <c r="BC18" s="320">
        <v>11</v>
      </c>
      <c r="BD18" s="320">
        <v>11</v>
      </c>
      <c r="BE18" s="320">
        <v>11</v>
      </c>
      <c r="BF18" s="320">
        <v>11</v>
      </c>
      <c r="BG18" s="320">
        <v>11</v>
      </c>
      <c r="BH18" s="320">
        <v>11</v>
      </c>
      <c r="BI18" s="320">
        <v>11</v>
      </c>
      <c r="BJ18" s="320">
        <v>11</v>
      </c>
      <c r="BK18" s="320">
        <v>11</v>
      </c>
      <c r="BL18" s="320">
        <v>11</v>
      </c>
      <c r="BM18" s="320">
        <v>11.5</v>
      </c>
      <c r="BN18" s="320">
        <v>11.5</v>
      </c>
      <c r="BO18" s="320">
        <v>11.5</v>
      </c>
      <c r="BP18" s="320">
        <v>11.5</v>
      </c>
      <c r="BQ18" s="320">
        <v>11.75</v>
      </c>
      <c r="BR18" s="320">
        <v>11.75</v>
      </c>
      <c r="BS18" s="320">
        <v>12.25</v>
      </c>
      <c r="BT18" s="320">
        <v>12.25</v>
      </c>
      <c r="BU18" s="320">
        <v>12.25</v>
      </c>
      <c r="BV18" s="320">
        <v>12.25</v>
      </c>
      <c r="BW18" s="320">
        <v>12.25</v>
      </c>
      <c r="BX18" s="320">
        <v>12.75</v>
      </c>
      <c r="BY18" s="320">
        <v>13.25</v>
      </c>
      <c r="BZ18" s="320">
        <v>13.25</v>
      </c>
      <c r="CA18" s="320">
        <v>13.25</v>
      </c>
      <c r="CB18" s="320">
        <v>13.25</v>
      </c>
      <c r="CC18" s="320">
        <v>13.25</v>
      </c>
      <c r="CD18" s="320">
        <v>13.25</v>
      </c>
      <c r="CE18" s="320">
        <v>13.25</v>
      </c>
      <c r="CF18" s="320">
        <v>13.25</v>
      </c>
      <c r="CG18" s="320">
        <v>13.25</v>
      </c>
      <c r="CH18" s="320">
        <v>12.5</v>
      </c>
      <c r="CI18" s="320">
        <v>12.5</v>
      </c>
      <c r="CJ18" s="320">
        <v>12.5</v>
      </c>
      <c r="CK18" s="320">
        <v>11.5</v>
      </c>
      <c r="CL18" s="320">
        <v>11.5</v>
      </c>
      <c r="CM18" s="320">
        <v>10.5</v>
      </c>
      <c r="CN18" s="320">
        <v>10.5</v>
      </c>
      <c r="CO18" s="320">
        <v>10.5</v>
      </c>
      <c r="CP18" s="320">
        <v>10.5</v>
      </c>
      <c r="CQ18" s="320">
        <v>10.5</v>
      </c>
      <c r="CR18" s="320">
        <v>10.5</v>
      </c>
      <c r="CS18" s="320">
        <v>10.5</v>
      </c>
      <c r="CT18" s="318">
        <v>10.5</v>
      </c>
      <c r="CU18" s="318">
        <v>10.5</v>
      </c>
      <c r="CV18" s="318">
        <v>10.5</v>
      </c>
      <c r="CW18" s="319">
        <v>10.5</v>
      </c>
      <c r="CX18" s="319">
        <v>10.5</v>
      </c>
      <c r="CY18" s="319">
        <v>10.5</v>
      </c>
      <c r="CZ18" s="319">
        <v>12</v>
      </c>
      <c r="DA18" s="319">
        <v>12</v>
      </c>
      <c r="DB18" s="319">
        <v>12</v>
      </c>
      <c r="DC18" s="319">
        <v>12</v>
      </c>
      <c r="DD18" s="319">
        <v>12</v>
      </c>
      <c r="DE18" s="319">
        <v>12</v>
      </c>
      <c r="DF18" s="167">
        <v>13</v>
      </c>
      <c r="DG18" s="167">
        <v>13</v>
      </c>
      <c r="DH18" s="167">
        <v>13</v>
      </c>
      <c r="DI18" s="167">
        <v>13</v>
      </c>
      <c r="DJ18" s="167">
        <v>13</v>
      </c>
      <c r="DK18" s="167">
        <v>13</v>
      </c>
      <c r="DL18" s="167">
        <v>13</v>
      </c>
      <c r="DM18" s="167">
        <v>13</v>
      </c>
      <c r="DN18" s="167">
        <v>13</v>
      </c>
      <c r="DO18" s="167">
        <v>13</v>
      </c>
      <c r="DP18" s="167">
        <v>13</v>
      </c>
      <c r="DQ18" s="167">
        <v>13</v>
      </c>
      <c r="DR18" s="167">
        <v>12</v>
      </c>
      <c r="DS18" s="167">
        <v>12</v>
      </c>
      <c r="DT18" s="167">
        <v>12</v>
      </c>
      <c r="DU18" s="167">
        <v>12</v>
      </c>
      <c r="DV18" s="167">
        <v>10.5</v>
      </c>
      <c r="DW18" s="167">
        <v>10.5</v>
      </c>
      <c r="DX18" s="167">
        <v>10.5</v>
      </c>
      <c r="DY18" s="167">
        <v>15</v>
      </c>
      <c r="DZ18" s="167">
        <v>15</v>
      </c>
      <c r="EA18" s="167">
        <v>15</v>
      </c>
      <c r="EB18" s="167">
        <v>15</v>
      </c>
      <c r="EC18" s="167">
        <v>14</v>
      </c>
      <c r="ED18" s="167">
        <v>14</v>
      </c>
      <c r="EE18" s="167">
        <v>14</v>
      </c>
      <c r="EF18" s="167">
        <v>14</v>
      </c>
      <c r="EG18" s="167">
        <v>14</v>
      </c>
      <c r="EH18" s="167">
        <v>14</v>
      </c>
      <c r="EI18" s="167">
        <v>12</v>
      </c>
      <c r="EJ18" s="167">
        <v>12</v>
      </c>
      <c r="EK18" s="167">
        <v>12</v>
      </c>
      <c r="EL18" s="167">
        <v>12</v>
      </c>
      <c r="EM18" s="167">
        <v>12</v>
      </c>
      <c r="EN18" s="167">
        <v>12</v>
      </c>
      <c r="EO18" s="167">
        <v>11</v>
      </c>
      <c r="EP18" s="167">
        <v>11</v>
      </c>
      <c r="EQ18" s="167">
        <v>11</v>
      </c>
      <c r="ER18" s="167">
        <v>10</v>
      </c>
      <c r="ES18" s="41">
        <v>10</v>
      </c>
      <c r="ET18" s="41">
        <v>10</v>
      </c>
      <c r="EU18" s="41">
        <v>10</v>
      </c>
      <c r="EV18" s="41">
        <v>10</v>
      </c>
      <c r="EW18" s="41">
        <v>10</v>
      </c>
      <c r="EX18" s="41">
        <v>10</v>
      </c>
      <c r="EY18" s="41">
        <v>10</v>
      </c>
      <c r="EZ18" s="41">
        <v>11</v>
      </c>
      <c r="FA18" s="41">
        <v>11</v>
      </c>
      <c r="FB18" s="41">
        <v>11</v>
      </c>
      <c r="FC18" s="41">
        <v>11</v>
      </c>
      <c r="FD18" s="41">
        <v>11</v>
      </c>
      <c r="FE18" s="41">
        <v>11</v>
      </c>
      <c r="FF18" s="41">
        <v>11</v>
      </c>
      <c r="FG18" s="41">
        <v>11</v>
      </c>
      <c r="FH18" s="41">
        <v>11</v>
      </c>
      <c r="FI18" s="41">
        <v>11</v>
      </c>
      <c r="FJ18" s="41">
        <v>11</v>
      </c>
      <c r="FK18" s="41">
        <v>11</v>
      </c>
      <c r="FL18" s="41">
        <v>11</v>
      </c>
      <c r="FM18" s="41">
        <v>11</v>
      </c>
      <c r="FN18" s="41">
        <v>11</v>
      </c>
      <c r="FO18" s="41">
        <v>11</v>
      </c>
      <c r="FP18" s="41">
        <v>10</v>
      </c>
      <c r="FQ18" s="41">
        <v>9</v>
      </c>
      <c r="FR18" s="41">
        <v>9</v>
      </c>
      <c r="FS18" s="41">
        <v>9</v>
      </c>
      <c r="FT18" s="41">
        <v>9</v>
      </c>
      <c r="FU18" s="41">
        <v>9</v>
      </c>
      <c r="FV18" s="41">
        <v>8</v>
      </c>
      <c r="FW18" s="41">
        <v>8</v>
      </c>
      <c r="FX18" s="41">
        <v>6</v>
      </c>
      <c r="FY18" s="41">
        <v>6</v>
      </c>
      <c r="FZ18" s="41">
        <v>6</v>
      </c>
      <c r="GA18" s="41">
        <v>6</v>
      </c>
      <c r="GB18" s="41">
        <v>6</v>
      </c>
      <c r="GC18" s="41">
        <v>6</v>
      </c>
      <c r="GD18" s="41">
        <v>6</v>
      </c>
      <c r="GE18" s="41">
        <v>6</v>
      </c>
      <c r="GF18" s="41">
        <v>6</v>
      </c>
      <c r="GG18" s="41">
        <v>6</v>
      </c>
      <c r="GH18" s="41">
        <v>6</v>
      </c>
      <c r="GI18" s="41">
        <v>6</v>
      </c>
      <c r="GJ18" s="41">
        <v>6</v>
      </c>
      <c r="GK18" s="41">
        <v>6</v>
      </c>
      <c r="GL18" s="41">
        <v>6.5</v>
      </c>
      <c r="GM18" s="12">
        <v>6.5</v>
      </c>
      <c r="GN18" s="12">
        <v>9</v>
      </c>
      <c r="GO18" s="12">
        <v>9</v>
      </c>
      <c r="GP18" s="12">
        <v>9</v>
      </c>
      <c r="GQ18" s="12">
        <v>10</v>
      </c>
      <c r="GR18" s="12">
        <v>10</v>
      </c>
      <c r="GS18" s="41">
        <v>10</v>
      </c>
      <c r="GT18" s="41">
        <v>12</v>
      </c>
      <c r="GU18" s="41">
        <v>12</v>
      </c>
      <c r="GV18" s="41">
        <v>12</v>
      </c>
      <c r="GW18" s="41">
        <v>13</v>
      </c>
      <c r="GX18" s="13">
        <v>13</v>
      </c>
      <c r="GY18" s="13">
        <v>13</v>
      </c>
      <c r="GZ18" s="13">
        <v>13</v>
      </c>
      <c r="HA18" s="13">
        <v>13</v>
      </c>
      <c r="HB18" s="12">
        <v>13</v>
      </c>
    </row>
    <row r="19" spans="1:210" ht="1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317"/>
      <c r="CU19" s="317"/>
      <c r="CV19" s="317"/>
      <c r="CW19" s="321"/>
      <c r="CX19" s="321"/>
      <c r="CY19" s="321"/>
      <c r="CZ19" s="321"/>
      <c r="DA19" s="321"/>
      <c r="DB19" s="321"/>
      <c r="DC19" s="321"/>
      <c r="DD19" s="321"/>
      <c r="DE19" s="321"/>
      <c r="DF19" s="312"/>
      <c r="DG19" s="312"/>
      <c r="DH19" s="312"/>
      <c r="DI19" s="312"/>
      <c r="DJ19" s="312"/>
      <c r="DK19" s="312"/>
      <c r="DL19" s="312"/>
      <c r="DM19" s="312"/>
      <c r="DN19" s="312"/>
      <c r="DO19" s="312"/>
      <c r="DP19" s="312"/>
      <c r="DQ19" s="312"/>
      <c r="DR19" s="312"/>
      <c r="DS19" s="312"/>
      <c r="DT19" s="312"/>
      <c r="DU19" s="312"/>
      <c r="DV19" s="312"/>
      <c r="DW19" s="312"/>
      <c r="DX19" s="312"/>
      <c r="DY19" s="312"/>
      <c r="DZ19" s="312"/>
      <c r="EA19" s="312"/>
      <c r="EB19" s="312"/>
      <c r="EC19" s="312"/>
      <c r="ED19" s="312"/>
      <c r="EE19" s="312"/>
      <c r="EF19" s="312"/>
      <c r="EG19" s="312"/>
      <c r="EH19" s="312"/>
      <c r="EI19" s="312"/>
      <c r="EJ19" s="312"/>
      <c r="EK19" s="312"/>
      <c r="EL19" s="312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</row>
    <row r="20" spans="1:210" ht="15" hidden="1" customHeight="1">
      <c r="A20" s="11" t="s">
        <v>131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317"/>
      <c r="CU20" s="317"/>
      <c r="CV20" s="317"/>
      <c r="CW20" s="321"/>
      <c r="CX20" s="321"/>
      <c r="CY20" s="321"/>
      <c r="CZ20" s="321"/>
      <c r="DA20" s="321"/>
      <c r="DB20" s="321"/>
      <c r="DC20" s="321"/>
      <c r="DD20" s="321"/>
      <c r="DE20" s="321"/>
      <c r="DF20" s="312"/>
      <c r="DG20" s="312"/>
      <c r="DH20" s="312"/>
      <c r="DI20" s="312"/>
      <c r="DJ20" s="312"/>
      <c r="DK20" s="312"/>
      <c r="DL20" s="312"/>
      <c r="DM20" s="312"/>
      <c r="DN20" s="312"/>
      <c r="DO20" s="312"/>
      <c r="DP20" s="312"/>
      <c r="DQ20" s="312"/>
      <c r="DR20" s="312"/>
      <c r="DS20" s="312"/>
      <c r="DT20" s="312"/>
      <c r="DU20" s="312"/>
      <c r="DV20" s="312"/>
      <c r="DW20" s="312"/>
      <c r="DX20" s="312"/>
      <c r="DY20" s="312"/>
      <c r="DZ20" s="312"/>
      <c r="EA20" s="312"/>
      <c r="EB20" s="312"/>
      <c r="EC20" s="312"/>
      <c r="ED20" s="312"/>
      <c r="EE20" s="312"/>
      <c r="EF20" s="312"/>
      <c r="EG20" s="312"/>
      <c r="EH20" s="312"/>
      <c r="EI20" s="312"/>
      <c r="EJ20" s="312"/>
      <c r="EK20" s="312"/>
      <c r="EL20" s="312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</row>
    <row r="21" spans="1:210" ht="15" hidden="1" customHeight="1">
      <c r="A21" s="314" t="s">
        <v>132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14"/>
      <c r="CF21" s="314"/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7">
        <v>-1.8120142123385654</v>
      </c>
      <c r="CU21" s="317">
        <v>-1.645279012518525</v>
      </c>
      <c r="CV21" s="317">
        <v>-0.59864221337963097</v>
      </c>
      <c r="CW21" s="317">
        <v>-9.1249147537996622E-2</v>
      </c>
      <c r="CX21" s="317">
        <v>-1.0723410630610777</v>
      </c>
      <c r="CY21" s="317">
        <v>-8.3819232421764089E-2</v>
      </c>
      <c r="CZ21" s="317">
        <v>-0.50246010813005437</v>
      </c>
      <c r="DA21" s="13">
        <v>-0.42635317422428903</v>
      </c>
      <c r="DB21" s="13">
        <v>1.9811068652460453</v>
      </c>
      <c r="DC21" s="13">
        <v>-0.18699459773500832</v>
      </c>
      <c r="DD21" s="13">
        <v>-1.0317177000476077</v>
      </c>
      <c r="DE21" s="13">
        <v>0.3897709395098452</v>
      </c>
      <c r="DF21" s="13">
        <v>-2.0729888361787245</v>
      </c>
      <c r="DG21" s="13">
        <v>-0.9338580678435966</v>
      </c>
      <c r="DH21" s="13">
        <v>-0.67569316426512116</v>
      </c>
      <c r="DI21" s="13">
        <v>1.0981041878543152</v>
      </c>
      <c r="DJ21" s="13">
        <v>2.3998555037629812</v>
      </c>
      <c r="DK21" s="13">
        <v>2.403996976072039</v>
      </c>
      <c r="DL21" s="13">
        <v>-3.3937669297359596</v>
      </c>
      <c r="DM21" s="13">
        <v>-5.9471839724677844E-2</v>
      </c>
      <c r="DN21" s="13">
        <v>0.38414766008993662</v>
      </c>
      <c r="DO21" s="13">
        <v>0.57157881124831078</v>
      </c>
      <c r="DP21" s="13">
        <v>0.56306733618320148</v>
      </c>
      <c r="DQ21" s="13">
        <v>0.4108096241658038</v>
      </c>
      <c r="DR21" s="13">
        <v>0.19603696253432357</v>
      </c>
      <c r="DS21" s="13">
        <v>-0.4782871718320939</v>
      </c>
      <c r="DT21" s="13">
        <v>-0.5332996073607924</v>
      </c>
      <c r="DU21" s="13">
        <v>2.2540273593139064</v>
      </c>
      <c r="DV21" s="13">
        <v>0.86462309910879542</v>
      </c>
      <c r="DW21" s="13">
        <v>2.6257085280829728</v>
      </c>
      <c r="DX21" s="13">
        <v>-2.8344053251681229</v>
      </c>
      <c r="DY21" s="13">
        <v>-3.7064752459337038</v>
      </c>
      <c r="DZ21" s="13">
        <v>0.61173626230881273</v>
      </c>
      <c r="EA21" s="13">
        <v>-2.2530694349402172</v>
      </c>
      <c r="EB21" s="13">
        <v>-4.8797106327851703</v>
      </c>
      <c r="EC21" s="13">
        <v>-1.3927332937726793</v>
      </c>
      <c r="ED21" s="13">
        <v>0.38478567175292716</v>
      </c>
      <c r="EE21" s="13">
        <v>1.0116677608722604</v>
      </c>
      <c r="EF21" s="13">
        <v>1.3252137962112427</v>
      </c>
      <c r="EG21" s="13">
        <v>2.1299456793557865</v>
      </c>
      <c r="EH21" s="13">
        <v>0.94613502204484701</v>
      </c>
      <c r="EI21" s="13">
        <v>2.478309061998031</v>
      </c>
      <c r="EJ21" s="13">
        <v>-1.1450695199347036</v>
      </c>
      <c r="EK21" s="13">
        <v>-0.82671517046559151</v>
      </c>
      <c r="EL21" s="13">
        <v>0.18948753013263747</v>
      </c>
      <c r="EM21" s="13">
        <v>0.47729484139420691</v>
      </c>
      <c r="EN21" s="13">
        <v>1.0158914690470262</v>
      </c>
      <c r="EO21" s="13">
        <v>1.250990967647915</v>
      </c>
      <c r="EP21" s="13">
        <v>0.88234416664021853</v>
      </c>
      <c r="EQ21" s="13">
        <v>1.5866542563486534</v>
      </c>
      <c r="ER21" s="13">
        <v>0.93936004000477835</v>
      </c>
      <c r="ES21" s="13">
        <v>0.65406769995926983</v>
      </c>
      <c r="ET21" s="13">
        <v>0.17226527828069504</v>
      </c>
      <c r="EU21" s="13">
        <v>-0.53930901113947849</v>
      </c>
      <c r="EV21" s="13">
        <v>-0.66877552570136234</v>
      </c>
      <c r="EW21" s="13">
        <v>0.54516645398050989</v>
      </c>
      <c r="EX21" s="13">
        <v>-1.0153327957037304</v>
      </c>
      <c r="EY21" s="13">
        <v>-1.8566728807670954</v>
      </c>
      <c r="EZ21" s="13">
        <v>-0.11684989899149234</v>
      </c>
      <c r="FA21" s="13">
        <v>-1.5901011407708021</v>
      </c>
      <c r="FB21" s="13">
        <v>0.13248525982520781</v>
      </c>
      <c r="FC21" s="13">
        <v>1.176475913040899</v>
      </c>
      <c r="FD21" s="13">
        <v>0.62745383219461748</v>
      </c>
      <c r="FE21" s="13">
        <v>0.48137638176370517</v>
      </c>
      <c r="FF21" s="13">
        <v>0.16748381877023027</v>
      </c>
      <c r="FG21" s="13">
        <v>0.19220308034296102</v>
      </c>
      <c r="FH21" s="13">
        <v>0.27189189716105738</v>
      </c>
      <c r="FI21" s="13">
        <v>0.19767024082261136</v>
      </c>
      <c r="FJ21" s="13">
        <v>0.56765075491722983</v>
      </c>
      <c r="FK21" s="13">
        <v>0.2437492767106601</v>
      </c>
      <c r="FL21" s="13">
        <v>-0.46055367090655791</v>
      </c>
      <c r="FM21" s="13">
        <v>-0.27140090470074246</v>
      </c>
      <c r="FN21" s="13">
        <v>-6.7673054183012726E-2</v>
      </c>
      <c r="FO21" s="13">
        <v>0.10963700213015265</v>
      </c>
      <c r="FP21" s="13">
        <v>0.10788440008021138</v>
      </c>
      <c r="FQ21" s="13">
        <v>5.2524865594815E-2</v>
      </c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</row>
    <row r="22" spans="1:210" ht="15" hidden="1" customHeight="1">
      <c r="A22" s="314" t="s">
        <v>133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14"/>
      <c r="BJ22" s="314"/>
      <c r="BK22" s="314"/>
      <c r="BL22" s="314"/>
      <c r="BM22" s="314"/>
      <c r="BN22" s="314"/>
      <c r="BO22" s="314"/>
      <c r="BP22" s="314"/>
      <c r="BQ22" s="314"/>
      <c r="BR22" s="314"/>
      <c r="BS22" s="314"/>
      <c r="BT22" s="314"/>
      <c r="BU22" s="314"/>
      <c r="BV22" s="314"/>
      <c r="BW22" s="314"/>
      <c r="BX22" s="314"/>
      <c r="BY22" s="314"/>
      <c r="BZ22" s="314"/>
      <c r="CA22" s="314"/>
      <c r="CB22" s="314"/>
      <c r="CC22" s="314"/>
      <c r="CD22" s="314"/>
      <c r="CE22" s="314"/>
      <c r="CF22" s="314"/>
      <c r="CG22" s="314"/>
      <c r="CH22" s="314"/>
      <c r="CI22" s="314"/>
      <c r="CJ22" s="314"/>
      <c r="CK22" s="314"/>
      <c r="CL22" s="314"/>
      <c r="CM22" s="314"/>
      <c r="CN22" s="314"/>
      <c r="CO22" s="314"/>
      <c r="CP22" s="314"/>
      <c r="CQ22" s="314"/>
      <c r="CR22" s="314"/>
      <c r="CS22" s="314"/>
      <c r="CT22" s="78">
        <v>1714.26</v>
      </c>
      <c r="CU22" s="78">
        <v>1752.1785</v>
      </c>
      <c r="CV22" s="78">
        <v>1772.304761904762</v>
      </c>
      <c r="CW22" s="78">
        <v>1784.1127272727279</v>
      </c>
      <c r="CX22" s="78">
        <v>1813.0822727272725</v>
      </c>
      <c r="CY22" s="78">
        <v>1824.6352380952376</v>
      </c>
      <c r="CZ22" s="78">
        <v>1844.066</v>
      </c>
      <c r="DA22" s="78">
        <v>1862.17</v>
      </c>
      <c r="DB22" s="78">
        <v>1835.7450000000003</v>
      </c>
      <c r="DC22" s="78">
        <v>1849.94</v>
      </c>
      <c r="DD22" s="78">
        <v>1879.77</v>
      </c>
      <c r="DE22" s="78">
        <v>1883</v>
      </c>
      <c r="DF22" s="78">
        <v>1932.7</v>
      </c>
      <c r="DG22" s="78">
        <v>1961.75</v>
      </c>
      <c r="DH22" s="78">
        <v>1986.22</v>
      </c>
      <c r="DI22" s="78">
        <v>1975.83</v>
      </c>
      <c r="DJ22" s="78">
        <v>1939.28</v>
      </c>
      <c r="DK22" s="78">
        <v>1903.29</v>
      </c>
      <c r="DL22" s="78">
        <v>1978.28</v>
      </c>
      <c r="DM22" s="78">
        <v>1990.48</v>
      </c>
      <c r="DN22" s="78">
        <v>1993.79</v>
      </c>
      <c r="DO22" s="78">
        <v>1993.35</v>
      </c>
      <c r="DP22" s="78">
        <v>1992.9</v>
      </c>
      <c r="DQ22" s="78">
        <v>1995.84</v>
      </c>
      <c r="DR22" s="78">
        <v>2003.22</v>
      </c>
      <c r="DS22" s="78">
        <v>2024.2494444444446</v>
      </c>
      <c r="DT22" s="78">
        <v>2046.346818181818</v>
      </c>
      <c r="DU22" s="78">
        <v>2011.9880952380956</v>
      </c>
      <c r="DV22" s="78">
        <v>2005.96</v>
      </c>
      <c r="DW22" s="78">
        <v>1964.93</v>
      </c>
      <c r="DX22" s="78">
        <v>2031.9</v>
      </c>
      <c r="DY22" s="250">
        <v>2245.2800000000002</v>
      </c>
      <c r="DZ22" s="78">
        <v>2243.9750000000004</v>
      </c>
      <c r="EA22" s="78">
        <v>2307.8000000000002</v>
      </c>
      <c r="EB22" s="78">
        <v>2434.3180952380949</v>
      </c>
      <c r="EC22" s="78">
        <v>2482.5724999999998</v>
      </c>
      <c r="ED22" s="78">
        <v>2488.3760869565217</v>
      </c>
      <c r="EE22" s="78">
        <v>2478.29</v>
      </c>
      <c r="EF22" s="78">
        <v>2459.5538095238089</v>
      </c>
      <c r="EG22" s="78">
        <v>2421.8465000000006</v>
      </c>
      <c r="EH22" s="78">
        <v>2413.06</v>
      </c>
      <c r="EI22" s="78">
        <v>2367.9299999999998</v>
      </c>
      <c r="EJ22" s="78">
        <v>2409.4106249999995</v>
      </c>
      <c r="EK22" s="78">
        <v>2443.5295652173918</v>
      </c>
      <c r="EL22" s="78">
        <v>2454.287142857143</v>
      </c>
      <c r="EM22" s="78">
        <v>2458.69</v>
      </c>
      <c r="EN22" s="78">
        <v>2448.86</v>
      </c>
      <c r="EO22" s="78">
        <v>2433.4894999999992</v>
      </c>
      <c r="EP22" s="78">
        <v>2425.7700000000004</v>
      </c>
      <c r="EQ22" s="78">
        <v>2402.9015789473688</v>
      </c>
      <c r="ER22" s="251">
        <v>2395.3723809523799</v>
      </c>
      <c r="ES22" s="78">
        <v>2394.6452380952383</v>
      </c>
      <c r="ET22" s="78">
        <v>2405.1913043478262</v>
      </c>
      <c r="EU22" s="78">
        <v>2432.2980000000002</v>
      </c>
      <c r="EV22" s="78">
        <v>2462.83</v>
      </c>
      <c r="EW22" s="78">
        <v>2464.1178260869569</v>
      </c>
      <c r="EX22" s="78">
        <v>2503.3054999999995</v>
      </c>
      <c r="EY22" s="78">
        <v>2564.14</v>
      </c>
      <c r="EZ22" s="78">
        <v>2581.88</v>
      </c>
      <c r="FA22" s="78">
        <v>2637.35</v>
      </c>
      <c r="FB22" s="78">
        <v>2649.6795454545459</v>
      </c>
      <c r="FC22" s="41">
        <v>2633.3741176470594</v>
      </c>
      <c r="FD22" s="41">
        <v>2632.5065000000004</v>
      </c>
      <c r="FE22" s="41">
        <v>2634.9272727272728</v>
      </c>
      <c r="FF22" s="78">
        <v>2645.1595652173919</v>
      </c>
      <c r="FG22" s="78">
        <v>2654.4719999999998</v>
      </c>
      <c r="FH22" s="78">
        <v>2661.5474999999997</v>
      </c>
      <c r="FI22" s="78">
        <v>2670.54</v>
      </c>
      <c r="FJ22" s="78">
        <v>2669.6833333333334</v>
      </c>
      <c r="FK22" s="78">
        <v>2678.0056521739134</v>
      </c>
      <c r="FL22" s="41">
        <v>2705.2594736842107</v>
      </c>
      <c r="FM22" s="41">
        <v>2727.3418181818179</v>
      </c>
      <c r="FN22" s="41">
        <v>2744.3822727272732</v>
      </c>
      <c r="FO22" s="41">
        <v>2756.5188235294117</v>
      </c>
      <c r="FP22" s="41">
        <v>2769.0313636363639</v>
      </c>
      <c r="FQ22" s="41">
        <v>2783.1554545454546</v>
      </c>
      <c r="FR22" s="41">
        <v>2797.2509090909084</v>
      </c>
      <c r="FS22" s="41">
        <v>2816.2615789473689</v>
      </c>
      <c r="FT22" s="41">
        <v>2836.4095000000002</v>
      </c>
      <c r="FU22" s="41">
        <v>2849.1052380952383</v>
      </c>
      <c r="FV22" s="41">
        <v>2854.1681818181819</v>
      </c>
      <c r="FW22" s="41">
        <v>2853.6023809523808</v>
      </c>
      <c r="FX22" s="41">
        <v>2850.0436842105264</v>
      </c>
      <c r="FY22" s="41">
        <v>2849.5486363636369</v>
      </c>
      <c r="FZ22" s="41">
        <v>2849.815000000001</v>
      </c>
      <c r="GA22" s="41">
        <v>2849.7289473684209</v>
      </c>
      <c r="GB22" s="41">
        <v>2849.6381818181817</v>
      </c>
      <c r="GC22" s="41">
        <v>2849.8886363636366</v>
      </c>
      <c r="GD22" s="41">
        <v>2849.5715000000005</v>
      </c>
      <c r="GE22" s="41">
        <v>2849.5258787878793</v>
      </c>
      <c r="GF22" s="41">
        <v>2848.9744444444436</v>
      </c>
      <c r="GG22" s="41">
        <v>2848.9077272727272</v>
      </c>
      <c r="GH22" s="41">
        <v>2848.9422727272727</v>
      </c>
      <c r="GI22" s="41">
        <v>2848.9676190476193</v>
      </c>
    </row>
    <row r="23" spans="1:210" ht="15" hidden="1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317"/>
      <c r="CU23" s="317"/>
      <c r="CV23" s="317"/>
      <c r="CW23" s="321"/>
      <c r="CX23" s="321"/>
      <c r="CY23" s="321"/>
      <c r="CZ23" s="321"/>
      <c r="DA23" s="321"/>
      <c r="DB23" s="321"/>
      <c r="DC23" s="321"/>
      <c r="DD23" s="321"/>
      <c r="DE23" s="321"/>
      <c r="DF23" s="312"/>
      <c r="DG23" s="312"/>
      <c r="DH23" s="312"/>
      <c r="DI23" s="312"/>
      <c r="DJ23" s="312"/>
      <c r="DK23" s="312"/>
      <c r="DL23" s="312"/>
      <c r="DM23" s="312"/>
      <c r="DN23" s="312"/>
      <c r="DO23" s="312"/>
      <c r="DP23" s="312"/>
      <c r="DQ23" s="312"/>
      <c r="DR23" s="312"/>
      <c r="DS23" s="312"/>
      <c r="DT23" s="312"/>
      <c r="DU23" s="312"/>
      <c r="DV23" s="312"/>
      <c r="DW23" s="312"/>
      <c r="DX23" s="312"/>
      <c r="DY23" s="312"/>
      <c r="DZ23" s="312"/>
      <c r="EA23" s="312"/>
      <c r="EB23" s="312"/>
      <c r="EC23" s="312"/>
      <c r="ED23" s="312"/>
      <c r="EE23" s="312"/>
      <c r="EF23" s="312"/>
      <c r="EG23" s="312"/>
      <c r="EH23" s="312"/>
      <c r="EI23" s="312"/>
      <c r="EJ23" s="312"/>
      <c r="EK23" s="312"/>
      <c r="EL23" s="312"/>
    </row>
    <row r="24" spans="1:210" ht="15" hidden="1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317"/>
      <c r="CU24" s="317"/>
      <c r="CV24" s="317"/>
      <c r="CW24" s="321"/>
      <c r="CX24" s="321"/>
      <c r="CY24" s="321"/>
      <c r="CZ24" s="321"/>
      <c r="DA24" s="321"/>
      <c r="DB24" s="321"/>
      <c r="DC24" s="321"/>
      <c r="DD24" s="321"/>
      <c r="DE24" s="321"/>
      <c r="DF24" s="312"/>
      <c r="DG24" s="312"/>
      <c r="DH24" s="312"/>
      <c r="DI24" s="312"/>
      <c r="DJ24" s="312"/>
      <c r="DK24" s="312"/>
      <c r="DL24" s="312"/>
      <c r="DM24" s="312"/>
      <c r="DN24" s="312"/>
      <c r="DO24" s="312"/>
      <c r="DP24" s="312"/>
      <c r="DQ24" s="312"/>
      <c r="DR24" s="312"/>
      <c r="DS24" s="312"/>
      <c r="DT24" s="312"/>
      <c r="DU24" s="312"/>
      <c r="DV24" s="312"/>
      <c r="DW24" s="312"/>
      <c r="DX24" s="312"/>
      <c r="DY24" s="312"/>
      <c r="DZ24" s="312"/>
      <c r="EA24" s="312"/>
      <c r="EB24" s="312"/>
      <c r="EC24" s="312"/>
      <c r="ED24" s="312"/>
      <c r="EE24" s="312"/>
      <c r="EF24" s="312"/>
      <c r="EG24" s="312"/>
      <c r="EH24" s="312"/>
      <c r="EI24" s="312"/>
      <c r="EJ24" s="312"/>
      <c r="EK24" s="312"/>
      <c r="EL24" s="312"/>
    </row>
    <row r="25" spans="1:210" ht="1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317"/>
      <c r="CU25" s="317"/>
      <c r="CV25" s="317"/>
      <c r="CW25" s="321"/>
      <c r="CX25" s="321"/>
      <c r="CY25" s="321"/>
      <c r="CZ25" s="321"/>
      <c r="DA25" s="321"/>
      <c r="DB25" s="321"/>
      <c r="DC25" s="321"/>
      <c r="DD25" s="321"/>
      <c r="DE25" s="321"/>
      <c r="DF25" s="312"/>
      <c r="DG25" s="312"/>
      <c r="DH25" s="312"/>
      <c r="DI25" s="312"/>
      <c r="DJ25" s="312"/>
      <c r="DK25" s="312"/>
      <c r="DL25" s="312"/>
      <c r="DM25" s="312"/>
      <c r="DN25" s="312"/>
      <c r="DO25" s="312"/>
      <c r="DP25" s="312"/>
      <c r="DQ25" s="312"/>
      <c r="DR25" s="312"/>
      <c r="DS25" s="312"/>
      <c r="DT25" s="312"/>
      <c r="DU25" s="312"/>
      <c r="DV25" s="312"/>
      <c r="DW25" s="312"/>
      <c r="DX25" s="312"/>
      <c r="DY25" s="312"/>
      <c r="DZ25" s="312"/>
      <c r="EA25" s="312"/>
      <c r="EB25" s="312"/>
      <c r="EC25" s="312"/>
      <c r="ED25" s="312"/>
      <c r="EE25" s="312"/>
      <c r="EF25" s="312"/>
      <c r="EG25" s="312"/>
      <c r="EH25" s="312"/>
      <c r="EI25" s="312"/>
      <c r="EJ25" s="312"/>
      <c r="EK25" s="312"/>
      <c r="EL25" s="312"/>
    </row>
    <row r="26" spans="1:210" ht="1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317"/>
      <c r="CU26" s="317"/>
      <c r="CV26" s="317"/>
      <c r="CW26" s="321"/>
      <c r="CX26" s="321"/>
      <c r="CY26" s="321"/>
      <c r="CZ26" s="321"/>
      <c r="DA26" s="321"/>
      <c r="DB26" s="321"/>
      <c r="DC26" s="321"/>
      <c r="DD26" s="321"/>
      <c r="DE26" s="321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</row>
    <row r="27" spans="1:210" ht="1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317"/>
      <c r="CU27" s="317"/>
      <c r="CV27" s="317"/>
      <c r="CW27" s="321"/>
      <c r="CX27" s="321"/>
      <c r="CY27" s="321"/>
      <c r="CZ27" s="321"/>
      <c r="DA27" s="321"/>
      <c r="DB27" s="321"/>
      <c r="DC27" s="321"/>
      <c r="DD27" s="321"/>
      <c r="DE27" s="321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</row>
    <row r="28" spans="1:210" ht="1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317"/>
      <c r="CU28" s="317"/>
      <c r="CV28" s="317"/>
      <c r="CW28" s="321"/>
      <c r="CX28" s="321"/>
      <c r="CY28" s="321"/>
      <c r="CZ28" s="321"/>
      <c r="DA28" s="321"/>
      <c r="DB28" s="321"/>
      <c r="DC28" s="321"/>
      <c r="DD28" s="321"/>
      <c r="DE28" s="321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312"/>
      <c r="DZ28" s="312"/>
      <c r="EA28" s="312"/>
      <c r="EB28" s="312"/>
      <c r="EC28" s="312"/>
      <c r="ED28" s="312"/>
      <c r="EE28" s="312"/>
      <c r="EF28" s="312"/>
      <c r="EG28" s="312"/>
      <c r="EH28" s="312"/>
      <c r="EI28" s="312"/>
      <c r="EJ28" s="312"/>
      <c r="EK28" s="312"/>
      <c r="EL28" s="312"/>
      <c r="FN28" s="113"/>
    </row>
    <row r="29" spans="1:210" ht="1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  <c r="BQ29" s="314"/>
      <c r="BR29" s="314"/>
      <c r="BS29" s="314"/>
      <c r="BT29" s="314"/>
      <c r="BU29" s="314"/>
      <c r="BV29" s="314"/>
      <c r="BW29" s="314"/>
      <c r="BX29" s="314"/>
      <c r="BY29" s="314"/>
      <c r="BZ29" s="314"/>
      <c r="CA29" s="314"/>
      <c r="CB29" s="314"/>
      <c r="CC29" s="314"/>
      <c r="CD29" s="314"/>
      <c r="CE29" s="314"/>
      <c r="CF29" s="314"/>
      <c r="CG29" s="314"/>
      <c r="CH29" s="314"/>
      <c r="CI29" s="314"/>
      <c r="CJ29" s="314"/>
      <c r="CK29" s="314"/>
      <c r="CL29" s="314"/>
      <c r="CM29" s="314"/>
      <c r="CN29" s="314"/>
      <c r="CO29" s="314"/>
      <c r="CP29" s="314"/>
      <c r="CQ29" s="314"/>
      <c r="CR29" s="314"/>
      <c r="CS29" s="314"/>
      <c r="CT29" s="317"/>
      <c r="CU29" s="317"/>
      <c r="CV29" s="317"/>
      <c r="CW29" s="321"/>
      <c r="CX29" s="321"/>
      <c r="CY29" s="321"/>
      <c r="CZ29" s="321"/>
      <c r="DA29" s="321"/>
      <c r="DB29" s="321"/>
      <c r="DC29" s="321"/>
      <c r="DD29" s="321"/>
      <c r="DE29" s="321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FN29" s="113"/>
    </row>
    <row r="30" spans="1:210" ht="15" customHeight="1">
      <c r="FN30" s="113"/>
    </row>
    <row r="31" spans="1:210" ht="15" customHeight="1">
      <c r="FN31" s="113"/>
    </row>
    <row r="32" spans="1:210" ht="15" customHeight="1">
      <c r="FN32" s="113"/>
    </row>
    <row r="33" spans="170:170" ht="15" customHeight="1">
      <c r="FN33" s="113"/>
    </row>
    <row r="34" spans="170:170" ht="15" customHeight="1">
      <c r="FN34" s="113"/>
    </row>
    <row r="35" spans="170:170" ht="15" customHeight="1">
      <c r="FN35" s="113"/>
    </row>
    <row r="36" spans="170:170" ht="15" customHeight="1">
      <c r="FN36" s="113"/>
    </row>
    <row r="37" spans="170:170" ht="15" customHeight="1">
      <c r="FN37" s="113"/>
    </row>
    <row r="38" spans="170:170" ht="15" customHeight="1">
      <c r="FN38" s="113"/>
    </row>
    <row r="39" spans="170:170" ht="15" customHeight="1">
      <c r="FN39" s="113"/>
    </row>
    <row r="40" spans="170:170" ht="15" customHeight="1">
      <c r="FN40" s="113"/>
    </row>
    <row r="41" spans="170:170" ht="15" customHeight="1">
      <c r="FN41" s="113"/>
    </row>
    <row r="42" spans="170:170" ht="15" customHeight="1">
      <c r="FN42" s="113"/>
    </row>
    <row r="43" spans="170:170" ht="15" customHeight="1">
      <c r="FN43" s="113"/>
    </row>
    <row r="44" spans="170:170" ht="15" customHeight="1">
      <c r="FN44" s="113"/>
    </row>
    <row r="45" spans="170:170" ht="15" customHeight="1">
      <c r="FN45" s="113"/>
    </row>
    <row r="46" spans="170:170" ht="15" customHeight="1">
      <c r="FN46" s="113"/>
    </row>
    <row r="47" spans="170:170" ht="15" customHeight="1">
      <c r="FN47" s="113"/>
    </row>
    <row r="48" spans="170:170" ht="15" customHeight="1">
      <c r="FN48" s="113"/>
    </row>
    <row r="49" spans="170:170" ht="15" customHeight="1">
      <c r="FN49" s="113"/>
    </row>
    <row r="50" spans="170:170" ht="15" customHeight="1">
      <c r="FN50" s="113"/>
    </row>
    <row r="51" spans="170:170" ht="15" customHeight="1">
      <c r="FN51" s="113"/>
    </row>
    <row r="52" spans="170:170" ht="15" customHeight="1">
      <c r="FN52" s="113"/>
    </row>
    <row r="53" spans="170:170" ht="15" customHeight="1">
      <c r="FN53" s="113"/>
    </row>
    <row r="54" spans="170:170" ht="15" customHeight="1">
      <c r="FN54" s="113"/>
    </row>
    <row r="55" spans="170:170" ht="15" customHeight="1" thickBot="1">
      <c r="FN55" s="112"/>
    </row>
  </sheetData>
  <customSheetViews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</customSheetViews>
  <mergeCells count="15"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6" ma:contentTypeDescription="Create a new document." ma:contentTypeScope="" ma:versionID="542d2be566c7f26e2ded90de742e6794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42efa5fc688d091772ba836795f0ac1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77ADE7-CCB6-4689-BB6A-AEEC705F495B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eba29be7-18da-42bb-a737-94a8a19dc6bb"/>
    <ds:schemaRef ds:uri="http://schemas.microsoft.com/office/infopath/2007/PartnerControls"/>
    <ds:schemaRef ds:uri="619b97bd-732a-4500-affb-ddb6c19f3e3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C6F2DD-94BA-4E39-908F-EC011FBCB1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44</vt:i4>
      </vt:variant>
      <vt:variant>
        <vt:lpstr>Named Ranges</vt:lpstr>
      </vt:variant>
      <vt:variant>
        <vt:i4>8</vt:i4>
      </vt:variant>
    </vt:vector>
  </HeadingPairs>
  <TitlesOfParts>
    <vt:vector size="70" baseType="lpstr">
      <vt:lpstr>1.1.Инфляцын төсөөлөл</vt:lpstr>
      <vt:lpstr>1.2. Инфляцын хүлээлт</vt:lpstr>
      <vt:lpstr>1. Инфляц</vt:lpstr>
      <vt:lpstr>2. ЭЗӨ</vt:lpstr>
      <vt:lpstr>2. ЭЗӨ-2</vt:lpstr>
      <vt:lpstr>2.1</vt:lpstr>
      <vt:lpstr>3.1 Хөдөлмөр</vt:lpstr>
      <vt:lpstr>3.2.1 Мөнгө, зээл</vt:lpstr>
      <vt:lpstr>3.2.2 Хүү</vt:lpstr>
      <vt:lpstr>3.2.3 Ханш</vt:lpstr>
      <vt:lpstr>3.2.4 Хөрөнгийн зах</vt:lpstr>
      <vt:lpstr>3.3 Төсөв</vt:lpstr>
      <vt:lpstr>3.25-26</vt:lpstr>
      <vt:lpstr>Х 3.3</vt:lpstr>
      <vt:lpstr>Гадаад орчин 4.1</vt:lpstr>
      <vt:lpstr>4.2</vt:lpstr>
      <vt:lpstr>4.3 Төлбөрийн тэнцэл</vt:lpstr>
      <vt:lpstr>Х 4.1-2</vt:lpstr>
      <vt:lpstr>1.1</vt:lpstr>
      <vt:lpstr>1.2</vt:lpstr>
      <vt:lpstr>1.3</vt:lpstr>
      <vt:lpstr>1.4</vt:lpstr>
      <vt:lpstr>1.5</vt:lpstr>
      <vt:lpstr>2.2</vt:lpstr>
      <vt:lpstr>2.3</vt:lpstr>
      <vt:lpstr>2.4</vt:lpstr>
      <vt:lpstr>2.5</vt:lpstr>
      <vt:lpstr>2.6</vt:lpstr>
      <vt:lpstr>2.7</vt:lpstr>
      <vt:lpstr>2.8</vt:lpstr>
      <vt:lpstr>2.8 (2)</vt:lpstr>
      <vt:lpstr>2.9</vt:lpstr>
      <vt:lpstr>2.7 (old)</vt:lpstr>
      <vt:lpstr>2.10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4.3</vt:lpstr>
      <vt:lpstr>4.4</vt:lpstr>
      <vt:lpstr>4.5</vt:lpstr>
      <vt:lpstr>4.6</vt:lpstr>
      <vt:lpstr>'2. ЭЗӨ'!Print_Area</vt:lpstr>
      <vt:lpstr>'2. ЭЗӨ-2'!Print_Area</vt:lpstr>
      <vt:lpstr>'3.1 Хөдөлмөр'!Print_Area</vt:lpstr>
      <vt:lpstr>'3.2.3 Ханш'!Print_Area</vt:lpstr>
      <vt:lpstr>'3.3 Төсөв'!Print_Area</vt:lpstr>
      <vt:lpstr>'4.2'!Print_Area</vt:lpstr>
      <vt:lpstr>'4.3 Төлбөрийн тэнцэл'!Print_Area</vt:lpstr>
      <vt:lpstr>'Х 4.1-2'!Print_Area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2023-07-05T05:05:38Z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